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66925"/>
  <mc:AlternateContent xmlns:mc="http://schemas.openxmlformats.org/markup-compatibility/2006">
    <mc:Choice Requires="x15">
      <x15ac:absPath xmlns:x15ac="http://schemas.microsoft.com/office/spreadsheetml/2010/11/ac" url="C:\Users\dalldan\Downloads\"/>
    </mc:Choice>
  </mc:AlternateContent>
  <xr:revisionPtr revIDLastSave="0" documentId="13_ncr:1_{C6EF75AF-D663-4ADF-81FC-46CBCFE3EEE9}" xr6:coauthVersionLast="36" xr6:coauthVersionMax="47" xr10:uidLastSave="{00000000-0000-0000-0000-000000000000}"/>
  <bookViews>
    <workbookView xWindow="-120" yWindow="-120" windowWidth="20730" windowHeight="11040" tabRatio="769" xr2:uid="{2B5BC8A9-90BF-446F-9AF4-530397278BCB}"/>
  </bookViews>
  <sheets>
    <sheet name="Home" sheetId="19" r:id="rId1"/>
    <sheet name="INFORM Moldova results" sheetId="4" r:id="rId2"/>
    <sheet name="Hazard &amp; Exposure" sheetId="5" r:id="rId3"/>
    <sheet name="Vulnerability" sheetId="6" r:id="rId4"/>
    <sheet name="Lack of Coping Capacity" sheetId="7" r:id="rId5"/>
    <sheet name="Indicator Data" sheetId="8" r:id="rId6"/>
    <sheet name="Indicator Date" sheetId="11" r:id="rId7"/>
    <sheet name="Indicator Source" sheetId="12" r:id="rId8"/>
    <sheet name="Indicator Geographical level" sheetId="13" r:id="rId9"/>
    <sheet name="Metadata" sheetId="18" r:id="rId10"/>
    <sheet name="Indicator Data imputation" sheetId="14" r:id="rId11"/>
    <sheet name="Data recentness" sheetId="16" r:id="rId12"/>
    <sheet name="Lack of Reliability Index" sheetId="15" r:id="rId13"/>
  </sheets>
  <externalReferences>
    <externalReference r:id="rId14"/>
  </externalReferences>
  <definedNames>
    <definedName name="_xlnm._FilterDatabase" localSheetId="11" hidden="1">'Data recentness'!$A$2:$BW$2</definedName>
    <definedName name="_xlnm._FilterDatabase" localSheetId="2" hidden="1">'Hazard &amp; Exposure'!$A$2:$BR$2</definedName>
    <definedName name="_xlnm._FilterDatabase" localSheetId="5" hidden="1">'Indicator Data'!$4:$4</definedName>
    <definedName name="_xlnm._FilterDatabase" localSheetId="10" hidden="1">'Indicator Data imputation'!$A$4:$BZ$4</definedName>
    <definedName name="_xlnm._FilterDatabase" localSheetId="6" hidden="1">'Indicator Date'!$A$3:$BY$3</definedName>
    <definedName name="_xlnm._FilterDatabase" localSheetId="8" hidden="1">'Indicator Geographical level'!$A$4:$CG$4</definedName>
    <definedName name="_xlnm._FilterDatabase" localSheetId="7" hidden="1">'Indicator Source'!$A$4:$BY$4</definedName>
    <definedName name="_xlnm._FilterDatabase" localSheetId="1" hidden="1">'INFORM Moldova results'!$A$2:$AR$40</definedName>
    <definedName name="_xlnm._FilterDatabase" localSheetId="4" hidden="1">'Lack of Coping Capacity'!$A$2:$AD$2</definedName>
    <definedName name="_xlnm._FilterDatabase" localSheetId="12" hidden="1">'Lack of Reliability Index'!$A$1:$H$1</definedName>
    <definedName name="_xlnm._FilterDatabase" localSheetId="3" hidden="1">Vulnerability!$A$2:$AU$2</definedName>
    <definedName name="_Key1" localSheetId="11">#REF!</definedName>
    <definedName name="_Key1" localSheetId="2">#REF!</definedName>
    <definedName name="_Key1" localSheetId="10">#REF!</definedName>
    <definedName name="_Key1" localSheetId="6">#REF!</definedName>
    <definedName name="_Key1" localSheetId="8">#REF!</definedName>
    <definedName name="_Key1" localSheetId="7">#REF!</definedName>
    <definedName name="_Key1" localSheetId="12">#REF!</definedName>
    <definedName name="_Key1">#REF!</definedName>
    <definedName name="_Order1">255</definedName>
    <definedName name="_Sort" localSheetId="11">#REF!</definedName>
    <definedName name="_Sort" localSheetId="2">#REF!</definedName>
    <definedName name="_Sort" localSheetId="10">#REF!</definedName>
    <definedName name="_Sort" localSheetId="6">#REF!</definedName>
    <definedName name="_Sort" localSheetId="8">#REF!</definedName>
    <definedName name="_Sort" localSheetId="7">#REF!</definedName>
    <definedName name="_Sort" localSheetId="12">#REF!</definedName>
    <definedName name="_Sort">#REF!</definedName>
    <definedName name="aa" localSheetId="11">#REF!</definedName>
    <definedName name="aa" localSheetId="10">#REF!</definedName>
    <definedName name="aa" localSheetId="6">#REF!</definedName>
    <definedName name="aa" localSheetId="8">#REF!</definedName>
    <definedName name="aa" localSheetId="7">#REF!</definedName>
    <definedName name="aa" localSheetId="12">#REF!</definedName>
    <definedName name="a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27" i="6" l="1"/>
  <c r="AS28" i="6"/>
  <c r="T24" i="5"/>
  <c r="T38" i="5"/>
  <c r="J4" i="6" l="1"/>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3" i="6"/>
  <c r="AH43" i="8"/>
  <c r="AH44" i="8"/>
  <c r="AH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3" i="6"/>
  <c r="O33" i="6"/>
  <c r="AN37" i="6"/>
  <c r="AN4" i="6"/>
  <c r="AN5" i="6"/>
  <c r="AN6" i="6"/>
  <c r="AN7" i="6"/>
  <c r="AN8" i="6"/>
  <c r="AN9" i="6"/>
  <c r="AN10" i="6"/>
  <c r="AN11" i="6"/>
  <c r="AN12" i="6"/>
  <c r="AN13" i="6"/>
  <c r="AN14" i="6"/>
  <c r="AN15" i="6"/>
  <c r="AN16" i="6"/>
  <c r="AN17" i="6"/>
  <c r="AN18" i="6"/>
  <c r="AN19" i="6"/>
  <c r="AN20" i="6"/>
  <c r="AN21" i="6"/>
  <c r="AN22" i="6"/>
  <c r="AN23" i="6"/>
  <c r="AN24" i="6"/>
  <c r="AN25" i="6"/>
  <c r="AN26" i="6"/>
  <c r="AN27" i="6"/>
  <c r="AN28" i="6"/>
  <c r="AN29" i="6"/>
  <c r="AN30" i="6"/>
  <c r="AN31" i="6"/>
  <c r="AN32" i="6"/>
  <c r="AN33" i="6"/>
  <c r="AN34" i="6"/>
  <c r="AN35" i="6"/>
  <c r="AN36" i="6"/>
  <c r="AN38" i="6"/>
  <c r="AN39" i="6"/>
  <c r="AN3" i="6"/>
  <c r="O39" i="6" l="1"/>
  <c r="AA3" i="16"/>
  <c r="E34" i="6"/>
  <c r="D3" i="6" l="1"/>
  <c r="E3" i="6"/>
  <c r="E39" i="6" l="1"/>
  <c r="D39" i="6"/>
  <c r="BM4" i="5"/>
  <c r="BN4" i="5"/>
  <c r="BM5" i="5"/>
  <c r="BN5" i="5"/>
  <c r="BM6" i="5"/>
  <c r="BO6" i="5" s="1"/>
  <c r="L7" i="4" s="1"/>
  <c r="BN6" i="5"/>
  <c r="BM7" i="5"/>
  <c r="BN7" i="5"/>
  <c r="BM8" i="5"/>
  <c r="BN8" i="5"/>
  <c r="BM9" i="5"/>
  <c r="BN9" i="5"/>
  <c r="BO9" i="5" s="1"/>
  <c r="L10" i="4" s="1"/>
  <c r="BM10" i="5"/>
  <c r="BN10" i="5"/>
  <c r="BM11" i="5"/>
  <c r="BN11" i="5"/>
  <c r="BO11" i="5" s="1"/>
  <c r="L12" i="4" s="1"/>
  <c r="BM12" i="5"/>
  <c r="BN12" i="5"/>
  <c r="BM13" i="5"/>
  <c r="BO13" i="5" s="1"/>
  <c r="L14" i="4" s="1"/>
  <c r="BN13" i="5"/>
  <c r="BM14" i="5"/>
  <c r="BN14" i="5"/>
  <c r="BM15" i="5"/>
  <c r="BN15" i="5"/>
  <c r="BO15" i="5"/>
  <c r="L16" i="4" s="1"/>
  <c r="BM16" i="5"/>
  <c r="BN16" i="5"/>
  <c r="BM17" i="5"/>
  <c r="BO17" i="5" s="1"/>
  <c r="L18" i="4" s="1"/>
  <c r="BN17" i="5"/>
  <c r="BM18" i="5"/>
  <c r="BN18" i="5"/>
  <c r="BM19" i="5"/>
  <c r="BO19" i="5" s="1"/>
  <c r="L20" i="4" s="1"/>
  <c r="BN19" i="5"/>
  <c r="BM20" i="5"/>
  <c r="BN20" i="5"/>
  <c r="BM21" i="5"/>
  <c r="BO21" i="5" s="1"/>
  <c r="L22" i="4" s="1"/>
  <c r="BN21" i="5"/>
  <c r="BM22" i="5"/>
  <c r="BN22" i="5"/>
  <c r="BM23" i="5"/>
  <c r="BN23" i="5"/>
  <c r="BM24" i="5"/>
  <c r="BN24" i="5"/>
  <c r="BM25" i="5"/>
  <c r="BN25" i="5"/>
  <c r="BM26" i="5"/>
  <c r="BN26" i="5"/>
  <c r="BM27" i="5"/>
  <c r="BN27" i="5"/>
  <c r="BM28" i="5"/>
  <c r="BN28" i="5"/>
  <c r="BM29" i="5"/>
  <c r="BO29" i="5" s="1"/>
  <c r="L30" i="4" s="1"/>
  <c r="BN29" i="5"/>
  <c r="BM30" i="5"/>
  <c r="BN30" i="5"/>
  <c r="BM31" i="5"/>
  <c r="BO31" i="5" s="1"/>
  <c r="BN31" i="5"/>
  <c r="BM32" i="5"/>
  <c r="BO32" i="5" s="1"/>
  <c r="L33" i="4" s="1"/>
  <c r="BN32" i="5"/>
  <c r="BM33" i="5"/>
  <c r="BN33" i="5"/>
  <c r="BO33" i="5"/>
  <c r="L34" i="4" s="1"/>
  <c r="BM34" i="5"/>
  <c r="BO34" i="5" s="1"/>
  <c r="L35" i="4" s="1"/>
  <c r="BN34" i="5"/>
  <c r="BM35" i="5"/>
  <c r="BN35" i="5"/>
  <c r="BM36" i="5"/>
  <c r="BN36" i="5"/>
  <c r="BM37" i="5"/>
  <c r="BN37" i="5"/>
  <c r="BM38" i="5"/>
  <c r="BN38" i="5"/>
  <c r="BM39" i="5"/>
  <c r="BN39" i="5"/>
  <c r="BO39" i="5" s="1"/>
  <c r="BJ4" i="5"/>
  <c r="BL4" i="5" s="1"/>
  <c r="K5" i="4" s="1"/>
  <c r="BK4" i="5"/>
  <c r="BJ5" i="5"/>
  <c r="BK5" i="5"/>
  <c r="BJ6" i="5"/>
  <c r="BL6" i="5" s="1"/>
  <c r="K7" i="4" s="1"/>
  <c r="BK6" i="5"/>
  <c r="BJ7" i="5"/>
  <c r="BK7" i="5"/>
  <c r="BJ8" i="5"/>
  <c r="BL8" i="5" s="1"/>
  <c r="K9" i="4" s="1"/>
  <c r="BK8" i="5"/>
  <c r="BJ9" i="5"/>
  <c r="BK9" i="5"/>
  <c r="BL9" i="5" s="1"/>
  <c r="K10" i="4" s="1"/>
  <c r="BJ10" i="5"/>
  <c r="BK10" i="5"/>
  <c r="BJ11" i="5"/>
  <c r="BK11" i="5"/>
  <c r="BJ12" i="5"/>
  <c r="BK12" i="5"/>
  <c r="BJ13" i="5"/>
  <c r="BK13" i="5"/>
  <c r="BJ14" i="5"/>
  <c r="BL14" i="5" s="1"/>
  <c r="K15" i="4" s="1"/>
  <c r="BK14" i="5"/>
  <c r="BJ15" i="5"/>
  <c r="BK15" i="5"/>
  <c r="BJ16" i="5"/>
  <c r="BK16" i="5"/>
  <c r="BL16" i="5"/>
  <c r="K17" i="4" s="1"/>
  <c r="BJ17" i="5"/>
  <c r="BK17" i="5"/>
  <c r="BL17" i="5" s="1"/>
  <c r="K18" i="4" s="1"/>
  <c r="BJ18" i="5"/>
  <c r="BK18" i="5"/>
  <c r="BL18" i="5" s="1"/>
  <c r="K19" i="4" s="1"/>
  <c r="BJ19" i="5"/>
  <c r="BK19" i="5"/>
  <c r="BJ20" i="5"/>
  <c r="BK20" i="5"/>
  <c r="BJ21" i="5"/>
  <c r="BK21" i="5"/>
  <c r="BJ22" i="5"/>
  <c r="BK22" i="5"/>
  <c r="BJ23" i="5"/>
  <c r="BK23" i="5"/>
  <c r="BJ24" i="5"/>
  <c r="BK24" i="5"/>
  <c r="BL24" i="5" s="1"/>
  <c r="BJ25" i="5"/>
  <c r="BK25" i="5"/>
  <c r="BJ26" i="5"/>
  <c r="BL26" i="5" s="1"/>
  <c r="K27" i="4" s="1"/>
  <c r="BK26" i="5"/>
  <c r="BJ27" i="5"/>
  <c r="BK27" i="5"/>
  <c r="BJ28" i="5"/>
  <c r="BK28" i="5"/>
  <c r="BJ29" i="5"/>
  <c r="BK29" i="5"/>
  <c r="BJ30" i="5"/>
  <c r="BK30" i="5"/>
  <c r="BJ31" i="5"/>
  <c r="BK31" i="5"/>
  <c r="BJ32" i="5"/>
  <c r="BK32" i="5"/>
  <c r="BJ33" i="5"/>
  <c r="BK33" i="5"/>
  <c r="BL33" i="5" s="1"/>
  <c r="K34" i="4" s="1"/>
  <c r="BJ34" i="5"/>
  <c r="BK34" i="5"/>
  <c r="BJ35" i="5"/>
  <c r="BK35" i="5"/>
  <c r="BJ36" i="5"/>
  <c r="BK36" i="5"/>
  <c r="BJ37" i="5"/>
  <c r="BK37" i="5"/>
  <c r="BJ38" i="5"/>
  <c r="BL38" i="5" s="1"/>
  <c r="BK38" i="5"/>
  <c r="BJ39" i="5"/>
  <c r="BK39" i="5"/>
  <c r="BC4" i="5"/>
  <c r="BD4" i="5" s="1"/>
  <c r="BE4" i="5"/>
  <c r="BC5" i="5"/>
  <c r="BD5" i="5" s="1"/>
  <c r="BE5" i="5"/>
  <c r="BC6" i="5"/>
  <c r="BD6" i="5" s="1"/>
  <c r="BF6" i="5" s="1"/>
  <c r="BE6" i="5"/>
  <c r="BC7" i="5"/>
  <c r="BD7" i="5" s="1"/>
  <c r="BE7" i="5"/>
  <c r="BC8" i="5"/>
  <c r="BD8" i="5" s="1"/>
  <c r="BE8" i="5"/>
  <c r="BC9" i="5"/>
  <c r="BD9" i="5" s="1"/>
  <c r="BE9" i="5"/>
  <c r="BC10" i="5"/>
  <c r="BD10" i="5" s="1"/>
  <c r="BF10" i="5" s="1"/>
  <c r="BE10" i="5"/>
  <c r="BC11" i="5"/>
  <c r="BD11" i="5" s="1"/>
  <c r="BE11" i="5"/>
  <c r="BC12" i="5"/>
  <c r="BD12" i="5" s="1"/>
  <c r="BE12" i="5"/>
  <c r="BC13" i="5"/>
  <c r="BD13" i="5" s="1"/>
  <c r="BE13" i="5"/>
  <c r="BC14" i="5"/>
  <c r="BD14" i="5" s="1"/>
  <c r="BF14" i="5" s="1"/>
  <c r="BE14" i="5"/>
  <c r="BC15" i="5"/>
  <c r="BD15" i="5" s="1"/>
  <c r="BE15" i="5"/>
  <c r="BC16" i="5"/>
  <c r="BD16" i="5" s="1"/>
  <c r="BE16" i="5"/>
  <c r="BC17" i="5"/>
  <c r="BD17" i="5" s="1"/>
  <c r="BE17" i="5"/>
  <c r="BC18" i="5"/>
  <c r="BD18" i="5" s="1"/>
  <c r="BF18" i="5" s="1"/>
  <c r="BE18" i="5"/>
  <c r="BC19" i="5"/>
  <c r="BD19" i="5" s="1"/>
  <c r="BE19" i="5"/>
  <c r="BC20" i="5"/>
  <c r="BD20" i="5" s="1"/>
  <c r="BE20" i="5"/>
  <c r="BC21" i="5"/>
  <c r="BD21" i="5" s="1"/>
  <c r="BE21" i="5"/>
  <c r="BC22" i="5"/>
  <c r="BD22" i="5" s="1"/>
  <c r="BF22" i="5" s="1"/>
  <c r="BE22" i="5"/>
  <c r="BC23" i="5"/>
  <c r="BD23" i="5" s="1"/>
  <c r="BE23" i="5"/>
  <c r="BC24" i="5"/>
  <c r="BD24" i="5" s="1"/>
  <c r="BE24" i="5"/>
  <c r="BC25" i="5"/>
  <c r="BD25" i="5" s="1"/>
  <c r="BE25" i="5"/>
  <c r="BC26" i="5"/>
  <c r="BD26" i="5" s="1"/>
  <c r="BF26" i="5" s="1"/>
  <c r="BE26" i="5"/>
  <c r="BC27" i="5"/>
  <c r="BD27" i="5" s="1"/>
  <c r="BE27" i="5"/>
  <c r="BC28" i="5"/>
  <c r="BD28" i="5" s="1"/>
  <c r="BE28" i="5"/>
  <c r="BC29" i="5"/>
  <c r="BD29" i="5" s="1"/>
  <c r="BE29" i="5"/>
  <c r="BC30" i="5"/>
  <c r="BD30" i="5" s="1"/>
  <c r="BF30" i="5" s="1"/>
  <c r="BE30" i="5"/>
  <c r="BC31" i="5"/>
  <c r="BD31" i="5" s="1"/>
  <c r="BE31" i="5"/>
  <c r="BC32" i="5"/>
  <c r="BD32" i="5" s="1"/>
  <c r="BE32" i="5"/>
  <c r="BC33" i="5"/>
  <c r="BD33" i="5" s="1"/>
  <c r="BE33" i="5"/>
  <c r="BC34" i="5"/>
  <c r="BD34" i="5" s="1"/>
  <c r="BF34" i="5" s="1"/>
  <c r="BE34" i="5"/>
  <c r="BC35" i="5"/>
  <c r="BD35" i="5" s="1"/>
  <c r="BE35" i="5"/>
  <c r="BC36" i="5"/>
  <c r="BD36" i="5" s="1"/>
  <c r="BE36" i="5"/>
  <c r="BC37" i="5"/>
  <c r="BD37" i="5" s="1"/>
  <c r="BE37" i="5"/>
  <c r="BC38" i="5"/>
  <c r="BD38" i="5" s="1"/>
  <c r="BF38" i="5" s="1"/>
  <c r="BE38" i="5"/>
  <c r="BC39" i="5"/>
  <c r="BD39" i="5" s="1"/>
  <c r="BE39" i="5"/>
  <c r="AR4" i="5"/>
  <c r="AS4" i="5"/>
  <c r="AU4" i="5"/>
  <c r="BB4" i="5" s="1"/>
  <c r="AV4" i="5"/>
  <c r="AW4" i="5"/>
  <c r="AX4" i="5"/>
  <c r="BA4" i="5"/>
  <c r="AR5" i="5"/>
  <c r="AT5" i="5" s="1"/>
  <c r="AS5" i="5"/>
  <c r="AU5" i="5"/>
  <c r="AV5" i="5"/>
  <c r="AY5" i="5" s="1"/>
  <c r="AW5" i="5"/>
  <c r="AX5" i="5"/>
  <c r="BA5" i="5"/>
  <c r="AR6" i="5"/>
  <c r="AS6" i="5"/>
  <c r="AU6" i="5"/>
  <c r="AV6" i="5"/>
  <c r="AW6" i="5"/>
  <c r="AX6" i="5"/>
  <c r="BA6" i="5"/>
  <c r="AR7" i="5"/>
  <c r="AS7" i="5"/>
  <c r="AU7" i="5"/>
  <c r="AV7" i="5"/>
  <c r="AW7" i="5"/>
  <c r="AX7" i="5"/>
  <c r="BA7" i="5"/>
  <c r="AR8" i="5"/>
  <c r="AT8" i="5" s="1"/>
  <c r="AS8" i="5"/>
  <c r="AU8" i="5"/>
  <c r="AV8" i="5"/>
  <c r="AW8" i="5"/>
  <c r="AX8" i="5"/>
  <c r="BA8" i="5"/>
  <c r="AR9" i="5"/>
  <c r="AT9" i="5" s="1"/>
  <c r="AS9" i="5"/>
  <c r="AU9" i="5"/>
  <c r="AV9" i="5"/>
  <c r="AW9" i="5"/>
  <c r="AX9" i="5"/>
  <c r="BA9" i="5"/>
  <c r="AR10" i="5"/>
  <c r="AS10" i="5"/>
  <c r="AU10" i="5"/>
  <c r="AV10" i="5"/>
  <c r="AW10" i="5"/>
  <c r="AY10" i="5" s="1"/>
  <c r="AX10" i="5"/>
  <c r="BA10" i="5"/>
  <c r="AR11" i="5"/>
  <c r="AS11" i="5"/>
  <c r="AU11" i="5"/>
  <c r="AV11" i="5"/>
  <c r="AW11" i="5"/>
  <c r="AX11" i="5"/>
  <c r="BA11" i="5"/>
  <c r="AR12" i="5"/>
  <c r="AS12" i="5"/>
  <c r="AU12" i="5"/>
  <c r="AV12" i="5"/>
  <c r="AW12" i="5"/>
  <c r="AY12" i="5" s="1"/>
  <c r="AX12" i="5"/>
  <c r="BA12" i="5"/>
  <c r="AR13" i="5"/>
  <c r="AT13" i="5" s="1"/>
  <c r="AS13" i="5"/>
  <c r="AU13" i="5"/>
  <c r="AV13" i="5"/>
  <c r="AW13" i="5"/>
  <c r="AX13" i="5"/>
  <c r="BA13" i="5"/>
  <c r="AR14" i="5"/>
  <c r="AS14" i="5"/>
  <c r="AU14" i="5"/>
  <c r="AV14" i="5"/>
  <c r="AW14" i="5"/>
  <c r="AY14" i="5" s="1"/>
  <c r="AX14" i="5"/>
  <c r="BA14" i="5"/>
  <c r="AR15" i="5"/>
  <c r="AS15" i="5"/>
  <c r="AU15" i="5"/>
  <c r="BB15" i="5" s="1"/>
  <c r="AV15" i="5"/>
  <c r="AW15" i="5"/>
  <c r="AX15" i="5"/>
  <c r="BA15" i="5"/>
  <c r="AR16" i="5"/>
  <c r="AT16" i="5" s="1"/>
  <c r="AS16" i="5"/>
  <c r="AU16" i="5"/>
  <c r="AV16" i="5"/>
  <c r="AY16" i="5" s="1"/>
  <c r="AW16" i="5"/>
  <c r="AX16" i="5"/>
  <c r="BA16" i="5"/>
  <c r="AR17" i="5"/>
  <c r="AS17" i="5"/>
  <c r="AU17" i="5"/>
  <c r="AV17" i="5"/>
  <c r="AW17" i="5"/>
  <c r="AX17" i="5"/>
  <c r="BA17" i="5"/>
  <c r="AR18" i="5"/>
  <c r="AT18" i="5" s="1"/>
  <c r="AS18" i="5"/>
  <c r="AU18" i="5"/>
  <c r="AV18" i="5"/>
  <c r="AW18" i="5"/>
  <c r="AX18" i="5"/>
  <c r="BA18" i="5"/>
  <c r="AR19" i="5"/>
  <c r="AS19" i="5"/>
  <c r="AU19" i="5"/>
  <c r="AV19" i="5"/>
  <c r="AW19" i="5"/>
  <c r="AX19" i="5"/>
  <c r="BA19" i="5"/>
  <c r="AR20" i="5"/>
  <c r="AT20" i="5" s="1"/>
  <c r="AS20" i="5"/>
  <c r="AU20" i="5"/>
  <c r="AV20" i="5"/>
  <c r="AW20" i="5"/>
  <c r="AX20" i="5"/>
  <c r="BA20" i="5"/>
  <c r="AR21" i="5"/>
  <c r="AT21" i="5" s="1"/>
  <c r="AS21" i="5"/>
  <c r="AU21" i="5"/>
  <c r="AV21" i="5"/>
  <c r="AW21" i="5"/>
  <c r="AX21" i="5"/>
  <c r="BA21" i="5"/>
  <c r="AR22" i="5"/>
  <c r="AT22" i="5" s="1"/>
  <c r="AS22" i="5"/>
  <c r="AU22" i="5"/>
  <c r="AV22" i="5"/>
  <c r="AW22" i="5"/>
  <c r="AX22" i="5"/>
  <c r="BA22" i="5"/>
  <c r="AR23" i="5"/>
  <c r="AS23" i="5"/>
  <c r="AU23" i="5"/>
  <c r="AV23" i="5"/>
  <c r="AW23" i="5"/>
  <c r="AX23" i="5"/>
  <c r="BA23" i="5"/>
  <c r="AR24" i="5"/>
  <c r="AS24" i="5"/>
  <c r="AU24" i="5"/>
  <c r="AV24" i="5"/>
  <c r="AW24" i="5"/>
  <c r="AX24" i="5"/>
  <c r="BA24" i="5"/>
  <c r="AR25" i="5"/>
  <c r="AS25" i="5"/>
  <c r="AT25" i="5"/>
  <c r="AU25" i="5"/>
  <c r="AV25" i="5"/>
  <c r="AW25" i="5"/>
  <c r="AX25" i="5"/>
  <c r="BA25" i="5"/>
  <c r="AR26" i="5"/>
  <c r="AS26" i="5"/>
  <c r="AU26" i="5"/>
  <c r="AV26" i="5"/>
  <c r="AW26" i="5"/>
  <c r="AX26" i="5"/>
  <c r="BA26" i="5"/>
  <c r="AR27" i="5"/>
  <c r="AS27" i="5"/>
  <c r="AU27" i="5"/>
  <c r="AV27" i="5"/>
  <c r="AW27" i="5"/>
  <c r="AX27" i="5"/>
  <c r="BA27" i="5"/>
  <c r="AR28" i="5"/>
  <c r="AT28" i="5" s="1"/>
  <c r="AS28" i="5"/>
  <c r="AU28" i="5"/>
  <c r="AV28" i="5"/>
  <c r="AW28" i="5"/>
  <c r="AX28" i="5"/>
  <c r="BA28" i="5"/>
  <c r="AR29" i="5"/>
  <c r="AS29" i="5"/>
  <c r="AU29" i="5"/>
  <c r="AV29" i="5"/>
  <c r="AW29" i="5"/>
  <c r="AX29" i="5"/>
  <c r="BA29" i="5"/>
  <c r="AR30" i="5"/>
  <c r="AT30" i="5" s="1"/>
  <c r="AS30" i="5"/>
  <c r="AU30" i="5"/>
  <c r="AV30" i="5"/>
  <c r="AW30" i="5"/>
  <c r="AX30" i="5"/>
  <c r="BA30" i="5"/>
  <c r="AR31" i="5"/>
  <c r="AS31" i="5"/>
  <c r="AU31" i="5"/>
  <c r="AV31" i="5"/>
  <c r="AW31" i="5"/>
  <c r="AX31" i="5"/>
  <c r="BA31" i="5"/>
  <c r="AR32" i="5"/>
  <c r="AS32" i="5"/>
  <c r="AU32" i="5"/>
  <c r="AV32" i="5"/>
  <c r="AW32" i="5"/>
  <c r="AY32" i="5" s="1"/>
  <c r="AX32" i="5"/>
  <c r="BA32" i="5"/>
  <c r="AR33" i="5"/>
  <c r="AS33" i="5"/>
  <c r="AT33" i="5" s="1"/>
  <c r="AU33" i="5"/>
  <c r="AV33" i="5"/>
  <c r="AW33" i="5"/>
  <c r="AX33" i="5"/>
  <c r="BA33" i="5"/>
  <c r="AR34" i="5"/>
  <c r="AS34" i="5"/>
  <c r="AU34" i="5"/>
  <c r="AV34" i="5"/>
  <c r="AW34" i="5"/>
  <c r="AX34" i="5"/>
  <c r="BA34" i="5"/>
  <c r="AR35" i="5"/>
  <c r="AS35" i="5"/>
  <c r="AU35" i="5"/>
  <c r="AV35" i="5"/>
  <c r="AW35" i="5"/>
  <c r="AX35" i="5"/>
  <c r="BA35" i="5"/>
  <c r="AR36" i="5"/>
  <c r="AS36" i="5"/>
  <c r="AV36" i="5"/>
  <c r="AW36" i="5"/>
  <c r="AX36" i="5"/>
  <c r="BA36" i="5"/>
  <c r="AR37" i="5"/>
  <c r="AS37" i="5"/>
  <c r="AT37" i="5" s="1"/>
  <c r="AU37" i="5"/>
  <c r="AV37" i="5"/>
  <c r="AW37" i="5"/>
  <c r="AX37" i="5"/>
  <c r="BA37" i="5"/>
  <c r="AR38" i="5"/>
  <c r="AS38" i="5"/>
  <c r="AU38" i="5"/>
  <c r="AV38" i="5"/>
  <c r="AW38" i="5"/>
  <c r="AX38" i="5"/>
  <c r="BA38" i="5"/>
  <c r="AR39" i="5"/>
  <c r="AS39" i="5"/>
  <c r="AU39" i="5"/>
  <c r="AV39" i="5"/>
  <c r="AW39" i="5"/>
  <c r="AX39" i="5"/>
  <c r="BA39" i="5"/>
  <c r="AN4" i="5"/>
  <c r="AO4" i="5"/>
  <c r="AP4" i="5"/>
  <c r="AN5" i="5"/>
  <c r="AO5" i="5"/>
  <c r="AP5" i="5"/>
  <c r="AN6" i="5"/>
  <c r="AO6" i="5"/>
  <c r="AP6" i="5"/>
  <c r="AN7" i="5"/>
  <c r="AO7" i="5"/>
  <c r="AP7" i="5"/>
  <c r="AN8" i="5"/>
  <c r="AO8" i="5"/>
  <c r="AP8" i="5"/>
  <c r="AN9" i="5"/>
  <c r="AO9" i="5"/>
  <c r="AP9" i="5"/>
  <c r="AN10" i="5"/>
  <c r="AO10" i="5"/>
  <c r="AP10" i="5"/>
  <c r="AN11" i="5"/>
  <c r="AO11" i="5"/>
  <c r="AP11" i="5"/>
  <c r="AN12" i="5"/>
  <c r="AO12" i="5"/>
  <c r="AP12" i="5"/>
  <c r="AN13" i="5"/>
  <c r="AO13" i="5"/>
  <c r="AP13" i="5"/>
  <c r="AN14" i="5"/>
  <c r="AO14" i="5"/>
  <c r="AP14" i="5"/>
  <c r="AN15" i="5"/>
  <c r="AO15" i="5"/>
  <c r="AP15" i="5"/>
  <c r="AN16" i="5"/>
  <c r="AO16" i="5"/>
  <c r="AP16" i="5"/>
  <c r="AN17" i="5"/>
  <c r="AO17" i="5"/>
  <c r="AP17" i="5"/>
  <c r="AN18" i="5"/>
  <c r="AO18" i="5"/>
  <c r="AP18" i="5"/>
  <c r="AN19" i="5"/>
  <c r="AO19" i="5"/>
  <c r="AP19" i="5"/>
  <c r="AN20" i="5"/>
  <c r="AO20" i="5"/>
  <c r="AP20" i="5"/>
  <c r="AN21" i="5"/>
  <c r="AO21" i="5"/>
  <c r="AP21" i="5"/>
  <c r="AN22" i="5"/>
  <c r="AO22" i="5"/>
  <c r="AP22" i="5"/>
  <c r="AN23" i="5"/>
  <c r="AO23" i="5"/>
  <c r="AP23" i="5"/>
  <c r="AN24" i="5"/>
  <c r="AO24" i="5"/>
  <c r="AP24" i="5"/>
  <c r="AN25" i="5"/>
  <c r="AO25" i="5"/>
  <c r="AP25" i="5"/>
  <c r="AN26" i="5"/>
  <c r="AO26" i="5"/>
  <c r="AP26" i="5"/>
  <c r="AN27" i="5"/>
  <c r="AO27" i="5"/>
  <c r="AP27" i="5"/>
  <c r="AN28" i="5"/>
  <c r="AO28" i="5"/>
  <c r="AP28" i="5"/>
  <c r="AN29" i="5"/>
  <c r="AO29" i="5"/>
  <c r="AP29" i="5"/>
  <c r="AN30" i="5"/>
  <c r="AO30" i="5"/>
  <c r="AP30" i="5"/>
  <c r="AN31" i="5"/>
  <c r="AO31" i="5"/>
  <c r="AP31" i="5"/>
  <c r="AN32" i="5"/>
  <c r="AO32" i="5"/>
  <c r="AP32" i="5"/>
  <c r="AN33" i="5"/>
  <c r="AO33" i="5"/>
  <c r="AP33" i="5"/>
  <c r="AN34" i="5"/>
  <c r="AO34" i="5"/>
  <c r="AP34" i="5"/>
  <c r="AN35" i="5"/>
  <c r="AO35" i="5"/>
  <c r="AP35" i="5"/>
  <c r="AN36" i="5"/>
  <c r="AO36" i="5"/>
  <c r="AP36" i="5"/>
  <c r="AN37" i="5"/>
  <c r="AO37" i="5"/>
  <c r="AP37" i="5"/>
  <c r="AN38" i="5"/>
  <c r="AO38" i="5"/>
  <c r="AP38" i="5"/>
  <c r="AN39" i="5"/>
  <c r="AO39" i="5"/>
  <c r="AP39" i="5"/>
  <c r="AK4" i="5"/>
  <c r="AL4" i="5"/>
  <c r="AK5" i="5"/>
  <c r="AM5" i="5" s="1"/>
  <c r="H6" i="4" s="1"/>
  <c r="AL5" i="5"/>
  <c r="AK6" i="5"/>
  <c r="AL6" i="5"/>
  <c r="AK7" i="5"/>
  <c r="AL7" i="5"/>
  <c r="AK8" i="5"/>
  <c r="AL8" i="5"/>
  <c r="AK9" i="5"/>
  <c r="AM9" i="5" s="1"/>
  <c r="H10" i="4" s="1"/>
  <c r="AL9" i="5"/>
  <c r="AK10" i="5"/>
  <c r="AL10" i="5"/>
  <c r="AM10" i="5" s="1"/>
  <c r="H11" i="4" s="1"/>
  <c r="AK11" i="5"/>
  <c r="AL11" i="5"/>
  <c r="AM11" i="5" s="1"/>
  <c r="H12" i="4" s="1"/>
  <c r="AK12" i="5"/>
  <c r="AL12" i="5"/>
  <c r="AK13" i="5"/>
  <c r="AL13" i="5"/>
  <c r="AK14" i="5"/>
  <c r="AL14" i="5"/>
  <c r="AK15" i="5"/>
  <c r="AL15" i="5"/>
  <c r="AK16" i="5"/>
  <c r="AL16" i="5"/>
  <c r="AK17" i="5"/>
  <c r="AL17" i="5"/>
  <c r="AK18" i="5"/>
  <c r="AL18" i="5"/>
  <c r="AM18" i="5" s="1"/>
  <c r="H19" i="4" s="1"/>
  <c r="AK19" i="5"/>
  <c r="AL19" i="5"/>
  <c r="AK20" i="5"/>
  <c r="AL20" i="5"/>
  <c r="AK21" i="5"/>
  <c r="AL21" i="5"/>
  <c r="AK22" i="5"/>
  <c r="AL22" i="5"/>
  <c r="AK23" i="5"/>
  <c r="AL23" i="5"/>
  <c r="AK24" i="5"/>
  <c r="AL24" i="5"/>
  <c r="AK25" i="5"/>
  <c r="AL25" i="5"/>
  <c r="AK26" i="5"/>
  <c r="AL26" i="5"/>
  <c r="AK27" i="5"/>
  <c r="AL27" i="5"/>
  <c r="AM27" i="5"/>
  <c r="H28" i="4" s="1"/>
  <c r="AK28" i="5"/>
  <c r="AL28" i="5"/>
  <c r="AK29" i="5"/>
  <c r="AL29" i="5"/>
  <c r="AK30" i="5"/>
  <c r="AL30" i="5"/>
  <c r="AK31" i="5"/>
  <c r="AL31" i="5"/>
  <c r="AK32" i="5"/>
  <c r="AL32" i="5"/>
  <c r="AK33" i="5"/>
  <c r="AL33" i="5"/>
  <c r="AK34" i="5"/>
  <c r="AL34" i="5"/>
  <c r="AK35" i="5"/>
  <c r="AL35" i="5"/>
  <c r="AK36" i="5"/>
  <c r="AL36" i="5"/>
  <c r="AK37" i="5"/>
  <c r="AL37" i="5"/>
  <c r="AK38" i="5"/>
  <c r="AL38" i="5"/>
  <c r="AK39" i="5"/>
  <c r="AL39"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E37" i="5"/>
  <c r="AJ37" i="5" s="1"/>
  <c r="G38" i="4" s="1"/>
  <c r="Y8" i="5"/>
  <c r="Y24" i="5"/>
  <c r="Y38" i="5"/>
  <c r="W10" i="5"/>
  <c r="W17" i="5"/>
  <c r="W24" i="5"/>
  <c r="W34" i="5"/>
  <c r="W38" i="5"/>
  <c r="V10" i="5"/>
  <c r="U24" i="5"/>
  <c r="V24" i="5"/>
  <c r="U38" i="5"/>
  <c r="V38" i="5"/>
  <c r="S5" i="5"/>
  <c r="S13" i="5"/>
  <c r="S24" i="5"/>
  <c r="S38" i="5"/>
  <c r="R11" i="5"/>
  <c r="T11" i="5" s="1"/>
  <c r="R15" i="5"/>
  <c r="T15" i="5" s="1"/>
  <c r="R24" i="5"/>
  <c r="R31" i="5"/>
  <c r="T31" i="5" s="1"/>
  <c r="R35" i="5"/>
  <c r="T35" i="5" s="1"/>
  <c r="R38" i="5"/>
  <c r="L4" i="5"/>
  <c r="R4" i="5" s="1"/>
  <c r="T4" i="5" s="1"/>
  <c r="M4" i="5"/>
  <c r="S4" i="5" s="1"/>
  <c r="O4" i="5"/>
  <c r="V4" i="5" s="1"/>
  <c r="P4" i="5"/>
  <c r="W4" i="5" s="1"/>
  <c r="Q4" i="5"/>
  <c r="Y4" i="5" s="1"/>
  <c r="L5" i="5"/>
  <c r="R5" i="5" s="1"/>
  <c r="T5" i="5" s="1"/>
  <c r="M5" i="5"/>
  <c r="O5" i="5"/>
  <c r="V5" i="5" s="1"/>
  <c r="P5" i="5"/>
  <c r="W5" i="5" s="1"/>
  <c r="Q5" i="5"/>
  <c r="Y5" i="5" s="1"/>
  <c r="L6" i="5"/>
  <c r="R6" i="5" s="1"/>
  <c r="T6" i="5" s="1"/>
  <c r="M6" i="5"/>
  <c r="S6" i="5" s="1"/>
  <c r="O6" i="5"/>
  <c r="V6" i="5" s="1"/>
  <c r="P6" i="5"/>
  <c r="W6" i="5" s="1"/>
  <c r="Q6" i="5"/>
  <c r="Y6" i="5" s="1"/>
  <c r="L7" i="5"/>
  <c r="R7" i="5" s="1"/>
  <c r="T7" i="5" s="1"/>
  <c r="M7" i="5"/>
  <c r="S7" i="5" s="1"/>
  <c r="O7" i="5"/>
  <c r="V7" i="5" s="1"/>
  <c r="P7" i="5"/>
  <c r="W7" i="5" s="1"/>
  <c r="Q7" i="5"/>
  <c r="Y7" i="5" s="1"/>
  <c r="L8" i="5"/>
  <c r="R8" i="5" s="1"/>
  <c r="T8" i="5" s="1"/>
  <c r="M8" i="5"/>
  <c r="S8" i="5" s="1"/>
  <c r="O8" i="5"/>
  <c r="V8" i="5" s="1"/>
  <c r="P8" i="5"/>
  <c r="W8" i="5" s="1"/>
  <c r="Q8" i="5"/>
  <c r="L9" i="5"/>
  <c r="R9" i="5" s="1"/>
  <c r="T9" i="5" s="1"/>
  <c r="M9" i="5"/>
  <c r="S9" i="5" s="1"/>
  <c r="O9" i="5"/>
  <c r="V9" i="5" s="1"/>
  <c r="P9" i="5"/>
  <c r="W9" i="5" s="1"/>
  <c r="Q9" i="5"/>
  <c r="Y9" i="5" s="1"/>
  <c r="L10" i="5"/>
  <c r="R10" i="5" s="1"/>
  <c r="T10" i="5" s="1"/>
  <c r="M10" i="5"/>
  <c r="S10" i="5" s="1"/>
  <c r="O10" i="5"/>
  <c r="P10" i="5"/>
  <c r="Q10" i="5"/>
  <c r="Y10" i="5" s="1"/>
  <c r="L11" i="5"/>
  <c r="M11" i="5"/>
  <c r="S11" i="5" s="1"/>
  <c r="O11" i="5"/>
  <c r="V11" i="5" s="1"/>
  <c r="P11" i="5"/>
  <c r="W11" i="5" s="1"/>
  <c r="Q11" i="5"/>
  <c r="Y11" i="5" s="1"/>
  <c r="L12" i="5"/>
  <c r="R12" i="5" s="1"/>
  <c r="T12" i="5" s="1"/>
  <c r="M12" i="5"/>
  <c r="S12" i="5" s="1"/>
  <c r="O12" i="5"/>
  <c r="V12" i="5" s="1"/>
  <c r="P12" i="5"/>
  <c r="W12" i="5" s="1"/>
  <c r="Q12" i="5"/>
  <c r="Y12" i="5" s="1"/>
  <c r="L13" i="5"/>
  <c r="R13" i="5" s="1"/>
  <c r="T13" i="5" s="1"/>
  <c r="M13" i="5"/>
  <c r="O13" i="5"/>
  <c r="V13" i="5" s="1"/>
  <c r="P13" i="5"/>
  <c r="W13" i="5" s="1"/>
  <c r="Q13" i="5"/>
  <c r="Y13" i="5" s="1"/>
  <c r="L14" i="5"/>
  <c r="R14" i="5" s="1"/>
  <c r="T14" i="5" s="1"/>
  <c r="M14" i="5"/>
  <c r="S14" i="5" s="1"/>
  <c r="O14" i="5"/>
  <c r="V14" i="5" s="1"/>
  <c r="P14" i="5"/>
  <c r="W14" i="5" s="1"/>
  <c r="Q14" i="5"/>
  <c r="Y14" i="5" s="1"/>
  <c r="L15" i="5"/>
  <c r="M15" i="5"/>
  <c r="S15" i="5" s="1"/>
  <c r="O15" i="5"/>
  <c r="V15" i="5" s="1"/>
  <c r="P15" i="5"/>
  <c r="W15" i="5" s="1"/>
  <c r="Q15" i="5"/>
  <c r="Y15" i="5" s="1"/>
  <c r="L16" i="5"/>
  <c r="R16" i="5" s="1"/>
  <c r="T16" i="5" s="1"/>
  <c r="M16" i="5"/>
  <c r="S16" i="5" s="1"/>
  <c r="O16" i="5"/>
  <c r="V16" i="5" s="1"/>
  <c r="P16" i="5"/>
  <c r="W16" i="5" s="1"/>
  <c r="Q16" i="5"/>
  <c r="Y16" i="5" s="1"/>
  <c r="L17" i="5"/>
  <c r="R17" i="5" s="1"/>
  <c r="T17" i="5" s="1"/>
  <c r="M17" i="5"/>
  <c r="S17" i="5" s="1"/>
  <c r="O17" i="5"/>
  <c r="V17" i="5" s="1"/>
  <c r="P17" i="5"/>
  <c r="Q17" i="5"/>
  <c r="Y17" i="5" s="1"/>
  <c r="L18" i="5"/>
  <c r="R18" i="5" s="1"/>
  <c r="T18" i="5" s="1"/>
  <c r="M18" i="5"/>
  <c r="S18" i="5" s="1"/>
  <c r="O18" i="5"/>
  <c r="V18" i="5" s="1"/>
  <c r="P18" i="5"/>
  <c r="W18" i="5" s="1"/>
  <c r="Q18" i="5"/>
  <c r="Y18" i="5" s="1"/>
  <c r="L19" i="5"/>
  <c r="R19" i="5" s="1"/>
  <c r="T19" i="5" s="1"/>
  <c r="M19" i="5"/>
  <c r="S19" i="5" s="1"/>
  <c r="O19" i="5"/>
  <c r="V19" i="5" s="1"/>
  <c r="P19" i="5"/>
  <c r="W19" i="5" s="1"/>
  <c r="Q19" i="5"/>
  <c r="Y19" i="5" s="1"/>
  <c r="L20" i="5"/>
  <c r="R20" i="5" s="1"/>
  <c r="T20" i="5" s="1"/>
  <c r="M20" i="5"/>
  <c r="S20" i="5" s="1"/>
  <c r="O20" i="5"/>
  <c r="V20" i="5" s="1"/>
  <c r="P20" i="5"/>
  <c r="W20" i="5" s="1"/>
  <c r="Q20" i="5"/>
  <c r="Y20" i="5" s="1"/>
  <c r="L21" i="5"/>
  <c r="R21" i="5" s="1"/>
  <c r="T21" i="5" s="1"/>
  <c r="M21" i="5"/>
  <c r="S21" i="5" s="1"/>
  <c r="O21" i="5"/>
  <c r="V21" i="5" s="1"/>
  <c r="P21" i="5"/>
  <c r="W21" i="5" s="1"/>
  <c r="Q21" i="5"/>
  <c r="Y21" i="5" s="1"/>
  <c r="L22" i="5"/>
  <c r="R22" i="5" s="1"/>
  <c r="T22" i="5" s="1"/>
  <c r="M22" i="5"/>
  <c r="S22" i="5" s="1"/>
  <c r="O22" i="5"/>
  <c r="V22" i="5" s="1"/>
  <c r="P22" i="5"/>
  <c r="W22" i="5" s="1"/>
  <c r="Q22" i="5"/>
  <c r="Y22" i="5" s="1"/>
  <c r="L23" i="5"/>
  <c r="R23" i="5" s="1"/>
  <c r="T23" i="5" s="1"/>
  <c r="M23" i="5"/>
  <c r="S23" i="5" s="1"/>
  <c r="O23" i="5"/>
  <c r="V23" i="5" s="1"/>
  <c r="P23" i="5"/>
  <c r="W23" i="5" s="1"/>
  <c r="Q23" i="5"/>
  <c r="Y23" i="5" s="1"/>
  <c r="L25" i="5"/>
  <c r="R25" i="5" s="1"/>
  <c r="T25" i="5" s="1"/>
  <c r="M25" i="5"/>
  <c r="S25" i="5" s="1"/>
  <c r="O25" i="5"/>
  <c r="V25" i="5" s="1"/>
  <c r="P25" i="5"/>
  <c r="W25" i="5" s="1"/>
  <c r="Q25" i="5"/>
  <c r="Y25" i="5" s="1"/>
  <c r="L26" i="5"/>
  <c r="R26" i="5" s="1"/>
  <c r="T26" i="5" s="1"/>
  <c r="M26" i="5"/>
  <c r="S26" i="5" s="1"/>
  <c r="O26" i="5"/>
  <c r="V26" i="5" s="1"/>
  <c r="P26" i="5"/>
  <c r="W26" i="5" s="1"/>
  <c r="Q26" i="5"/>
  <c r="Y26" i="5" s="1"/>
  <c r="L27" i="5"/>
  <c r="R27" i="5" s="1"/>
  <c r="T27" i="5" s="1"/>
  <c r="M27" i="5"/>
  <c r="S27" i="5" s="1"/>
  <c r="O27" i="5"/>
  <c r="V27" i="5" s="1"/>
  <c r="P27" i="5"/>
  <c r="W27" i="5" s="1"/>
  <c r="Q27" i="5"/>
  <c r="Y27" i="5" s="1"/>
  <c r="L28" i="5"/>
  <c r="R28" i="5" s="1"/>
  <c r="T28" i="5" s="1"/>
  <c r="M28" i="5"/>
  <c r="S28" i="5" s="1"/>
  <c r="O28" i="5"/>
  <c r="V28" i="5" s="1"/>
  <c r="P28" i="5"/>
  <c r="W28" i="5" s="1"/>
  <c r="Q28" i="5"/>
  <c r="Y28" i="5" s="1"/>
  <c r="L29" i="5"/>
  <c r="R29" i="5" s="1"/>
  <c r="T29" i="5" s="1"/>
  <c r="M29" i="5"/>
  <c r="S29" i="5" s="1"/>
  <c r="O29" i="5"/>
  <c r="V29" i="5" s="1"/>
  <c r="P29" i="5"/>
  <c r="W29" i="5" s="1"/>
  <c r="Q29" i="5"/>
  <c r="Y29" i="5" s="1"/>
  <c r="L30" i="5"/>
  <c r="R30" i="5" s="1"/>
  <c r="T30" i="5" s="1"/>
  <c r="M30" i="5"/>
  <c r="S30" i="5" s="1"/>
  <c r="O30" i="5"/>
  <c r="V30" i="5" s="1"/>
  <c r="P30" i="5"/>
  <c r="W30" i="5" s="1"/>
  <c r="Q30" i="5"/>
  <c r="Y30" i="5" s="1"/>
  <c r="L31" i="5"/>
  <c r="M31" i="5"/>
  <c r="S31" i="5" s="1"/>
  <c r="O31" i="5"/>
  <c r="V31" i="5" s="1"/>
  <c r="P31" i="5"/>
  <c r="W31" i="5" s="1"/>
  <c r="Q31" i="5"/>
  <c r="Y31" i="5" s="1"/>
  <c r="L32" i="5"/>
  <c r="R32" i="5" s="1"/>
  <c r="T32" i="5" s="1"/>
  <c r="M32" i="5"/>
  <c r="S32" i="5" s="1"/>
  <c r="O32" i="5"/>
  <c r="V32" i="5" s="1"/>
  <c r="P32" i="5"/>
  <c r="W32" i="5" s="1"/>
  <c r="Q32" i="5"/>
  <c r="Y32" i="5" s="1"/>
  <c r="L33" i="5"/>
  <c r="R33" i="5" s="1"/>
  <c r="T33" i="5" s="1"/>
  <c r="M33" i="5"/>
  <c r="S33" i="5" s="1"/>
  <c r="O33" i="5"/>
  <c r="V33" i="5" s="1"/>
  <c r="P33" i="5"/>
  <c r="W33" i="5" s="1"/>
  <c r="Q33" i="5"/>
  <c r="Y33" i="5" s="1"/>
  <c r="L34" i="5"/>
  <c r="R34" i="5" s="1"/>
  <c r="T34" i="5" s="1"/>
  <c r="M34" i="5"/>
  <c r="S34" i="5" s="1"/>
  <c r="O34" i="5"/>
  <c r="V34" i="5" s="1"/>
  <c r="P34" i="5"/>
  <c r="Q34" i="5"/>
  <c r="Y34" i="5" s="1"/>
  <c r="L35" i="5"/>
  <c r="M35" i="5"/>
  <c r="S35" i="5" s="1"/>
  <c r="O35" i="5"/>
  <c r="V35" i="5" s="1"/>
  <c r="P35" i="5"/>
  <c r="W35" i="5" s="1"/>
  <c r="Q35" i="5"/>
  <c r="Y35" i="5" s="1"/>
  <c r="L36" i="5"/>
  <c r="R36" i="5" s="1"/>
  <c r="T36" i="5" s="1"/>
  <c r="M36" i="5"/>
  <c r="S36" i="5" s="1"/>
  <c r="O36" i="5"/>
  <c r="V36" i="5" s="1"/>
  <c r="P36" i="5"/>
  <c r="W36" i="5" s="1"/>
  <c r="Q36" i="5"/>
  <c r="Y36" i="5" s="1"/>
  <c r="L37" i="5"/>
  <c r="R37" i="5" s="1"/>
  <c r="T37" i="5" s="1"/>
  <c r="M37" i="5"/>
  <c r="S37" i="5" s="1"/>
  <c r="O37" i="5"/>
  <c r="V37" i="5" s="1"/>
  <c r="P37" i="5"/>
  <c r="W37" i="5" s="1"/>
  <c r="Q37" i="5"/>
  <c r="Y37" i="5" s="1"/>
  <c r="L39" i="5"/>
  <c r="R39" i="5" s="1"/>
  <c r="T39" i="5" s="1"/>
  <c r="M39" i="5"/>
  <c r="S39" i="5" s="1"/>
  <c r="O39" i="5"/>
  <c r="V39" i="5" s="1"/>
  <c r="P39" i="5"/>
  <c r="W39" i="5" s="1"/>
  <c r="Q39" i="5"/>
  <c r="Y39" i="5" s="1"/>
  <c r="K4" i="5"/>
  <c r="K5" i="5"/>
  <c r="AE5" i="5" s="1"/>
  <c r="AJ5" i="5" s="1"/>
  <c r="G6" i="4" s="1"/>
  <c r="K6" i="5"/>
  <c r="AE6" i="5" s="1"/>
  <c r="AJ6" i="5" s="1"/>
  <c r="G7" i="4" s="1"/>
  <c r="K7" i="5"/>
  <c r="K8" i="5"/>
  <c r="K9" i="5"/>
  <c r="K10" i="5"/>
  <c r="K11" i="5"/>
  <c r="K12" i="5"/>
  <c r="K13" i="5"/>
  <c r="AE13" i="5" s="1"/>
  <c r="AJ13" i="5" s="1"/>
  <c r="G14" i="4" s="1"/>
  <c r="K14" i="5"/>
  <c r="K15" i="5"/>
  <c r="AE15" i="5" s="1"/>
  <c r="AJ15" i="5" s="1"/>
  <c r="G16" i="4" s="1"/>
  <c r="K16" i="5"/>
  <c r="K17" i="5"/>
  <c r="K18" i="5"/>
  <c r="K19" i="5"/>
  <c r="K20" i="5"/>
  <c r="K21" i="5"/>
  <c r="AE21" i="5" s="1"/>
  <c r="AJ21" i="5" s="1"/>
  <c r="G22" i="4" s="1"/>
  <c r="K22" i="5"/>
  <c r="K23" i="5"/>
  <c r="K24" i="5"/>
  <c r="AE24" i="5" s="1"/>
  <c r="K25" i="5"/>
  <c r="K26" i="5"/>
  <c r="K27" i="5"/>
  <c r="AE27" i="5" s="1"/>
  <c r="K28" i="5"/>
  <c r="K29" i="5"/>
  <c r="K30" i="5"/>
  <c r="AE30" i="5" s="1"/>
  <c r="AJ30" i="5" s="1"/>
  <c r="G31" i="4" s="1"/>
  <c r="K31" i="5"/>
  <c r="AE31" i="5" s="1"/>
  <c r="AJ31" i="5" s="1"/>
  <c r="G32" i="4" s="1"/>
  <c r="K32" i="5"/>
  <c r="K33" i="5"/>
  <c r="AE33" i="5" s="1"/>
  <c r="AJ33" i="5" s="1"/>
  <c r="G34" i="4" s="1"/>
  <c r="K34" i="5"/>
  <c r="K35" i="5"/>
  <c r="K36" i="5"/>
  <c r="K37" i="5"/>
  <c r="K38" i="5"/>
  <c r="AE38" i="5" s="1"/>
  <c r="AJ38" i="5" s="1"/>
  <c r="K39" i="5"/>
  <c r="I4" i="5"/>
  <c r="I5" i="5"/>
  <c r="I6" i="5"/>
  <c r="I7" i="5"/>
  <c r="I8" i="5"/>
  <c r="I9" i="5"/>
  <c r="I10" i="5"/>
  <c r="I11" i="5"/>
  <c r="I12" i="5"/>
  <c r="I13" i="5"/>
  <c r="I14" i="5"/>
  <c r="I15" i="5"/>
  <c r="I16" i="5"/>
  <c r="I17" i="5"/>
  <c r="I18" i="5"/>
  <c r="I19" i="5"/>
  <c r="I20" i="5"/>
  <c r="I21" i="5"/>
  <c r="I22" i="5"/>
  <c r="I23" i="5"/>
  <c r="I24" i="5"/>
  <c r="AC24" i="5" s="1"/>
  <c r="I25" i="5"/>
  <c r="I26" i="5"/>
  <c r="I27" i="5"/>
  <c r="I28" i="5"/>
  <c r="I29" i="5"/>
  <c r="I30" i="5"/>
  <c r="I31" i="5"/>
  <c r="I32" i="5"/>
  <c r="I33" i="5"/>
  <c r="I34" i="5"/>
  <c r="I35" i="5"/>
  <c r="I36" i="5"/>
  <c r="I37" i="5"/>
  <c r="I38" i="5"/>
  <c r="I39" i="5"/>
  <c r="H4" i="5"/>
  <c r="J4" i="5" s="1"/>
  <c r="H5" i="5"/>
  <c r="H6" i="5"/>
  <c r="J6" i="5" s="1"/>
  <c r="H7" i="5"/>
  <c r="J7" i="5" s="1"/>
  <c r="H8" i="5"/>
  <c r="H9" i="5"/>
  <c r="H10" i="5"/>
  <c r="H11" i="5"/>
  <c r="H12" i="5"/>
  <c r="J12" i="5" s="1"/>
  <c r="H13" i="5"/>
  <c r="H14" i="5"/>
  <c r="J14" i="5" s="1"/>
  <c r="H15" i="5"/>
  <c r="H16" i="5"/>
  <c r="H17" i="5"/>
  <c r="H18" i="5"/>
  <c r="H19" i="5"/>
  <c r="H20" i="5"/>
  <c r="J20" i="5" s="1"/>
  <c r="H21" i="5"/>
  <c r="H22" i="5"/>
  <c r="J22" i="5" s="1"/>
  <c r="H23" i="5"/>
  <c r="J23" i="5" s="1"/>
  <c r="H24" i="5"/>
  <c r="H25" i="5"/>
  <c r="H26" i="5"/>
  <c r="J26" i="5" s="1"/>
  <c r="H27" i="5"/>
  <c r="H28" i="5"/>
  <c r="J28" i="5" s="1"/>
  <c r="H29" i="5"/>
  <c r="H30" i="5"/>
  <c r="J30" i="5" s="1"/>
  <c r="H31" i="5"/>
  <c r="J31" i="5" s="1"/>
  <c r="H32" i="5"/>
  <c r="H33" i="5"/>
  <c r="H34" i="5"/>
  <c r="J34" i="5" s="1"/>
  <c r="H35" i="5"/>
  <c r="H36" i="5"/>
  <c r="J36" i="5" s="1"/>
  <c r="H37" i="5"/>
  <c r="H38" i="5"/>
  <c r="H39" i="5"/>
  <c r="J39" i="5" s="1"/>
  <c r="G4" i="5"/>
  <c r="N4" i="5" s="1"/>
  <c r="U4" i="5" s="1"/>
  <c r="AG4" i="5" s="1"/>
  <c r="E5" i="4" s="1"/>
  <c r="G5" i="5"/>
  <c r="N5" i="5" s="1"/>
  <c r="U5" i="5" s="1"/>
  <c r="AG5" i="5" s="1"/>
  <c r="E6" i="4" s="1"/>
  <c r="G6" i="5"/>
  <c r="N6" i="5" s="1"/>
  <c r="U6" i="5" s="1"/>
  <c r="AG6" i="5" s="1"/>
  <c r="E7" i="4" s="1"/>
  <c r="G7" i="5"/>
  <c r="N7" i="5" s="1"/>
  <c r="U7" i="5" s="1"/>
  <c r="AG7" i="5" s="1"/>
  <c r="E8" i="4" s="1"/>
  <c r="G8" i="5"/>
  <c r="N8" i="5" s="1"/>
  <c r="U8" i="5" s="1"/>
  <c r="AG8" i="5" s="1"/>
  <c r="E9" i="4" s="1"/>
  <c r="G9" i="5"/>
  <c r="N9" i="5" s="1"/>
  <c r="U9" i="5" s="1"/>
  <c r="AG9" i="5" s="1"/>
  <c r="E10" i="4" s="1"/>
  <c r="G10" i="5"/>
  <c r="N10" i="5" s="1"/>
  <c r="U10" i="5" s="1"/>
  <c r="AG10" i="5" s="1"/>
  <c r="E11" i="4" s="1"/>
  <c r="G11" i="5"/>
  <c r="N11" i="5" s="1"/>
  <c r="U11" i="5" s="1"/>
  <c r="AG11" i="5" s="1"/>
  <c r="E12" i="4" s="1"/>
  <c r="G12" i="5"/>
  <c r="N12" i="5" s="1"/>
  <c r="U12" i="5" s="1"/>
  <c r="AG12" i="5" s="1"/>
  <c r="E13" i="4" s="1"/>
  <c r="G13" i="5"/>
  <c r="N13" i="5" s="1"/>
  <c r="U13" i="5" s="1"/>
  <c r="AG13" i="5" s="1"/>
  <c r="E14" i="4" s="1"/>
  <c r="G14" i="5"/>
  <c r="N14" i="5" s="1"/>
  <c r="U14" i="5" s="1"/>
  <c r="AG14" i="5" s="1"/>
  <c r="E15" i="4" s="1"/>
  <c r="G15" i="5"/>
  <c r="N15" i="5" s="1"/>
  <c r="U15" i="5" s="1"/>
  <c r="AG15" i="5" s="1"/>
  <c r="E16" i="4" s="1"/>
  <c r="G16" i="5"/>
  <c r="N16" i="5" s="1"/>
  <c r="U16" i="5" s="1"/>
  <c r="AG16" i="5" s="1"/>
  <c r="E17" i="4" s="1"/>
  <c r="G17" i="5"/>
  <c r="N17" i="5" s="1"/>
  <c r="U17" i="5" s="1"/>
  <c r="AG17" i="5" s="1"/>
  <c r="E18" i="4" s="1"/>
  <c r="G18" i="5"/>
  <c r="N18" i="5" s="1"/>
  <c r="U18" i="5" s="1"/>
  <c r="AG18" i="5" s="1"/>
  <c r="E19" i="4" s="1"/>
  <c r="G19" i="5"/>
  <c r="N19" i="5" s="1"/>
  <c r="U19" i="5" s="1"/>
  <c r="AG19" i="5" s="1"/>
  <c r="E20" i="4" s="1"/>
  <c r="G20" i="5"/>
  <c r="N20" i="5" s="1"/>
  <c r="U20" i="5" s="1"/>
  <c r="AG20" i="5" s="1"/>
  <c r="E21" i="4" s="1"/>
  <c r="G21" i="5"/>
  <c r="N21" i="5" s="1"/>
  <c r="U21" i="5" s="1"/>
  <c r="AG21" i="5" s="1"/>
  <c r="E22" i="4" s="1"/>
  <c r="G22" i="5"/>
  <c r="N22" i="5" s="1"/>
  <c r="U22" i="5" s="1"/>
  <c r="AG22" i="5" s="1"/>
  <c r="E23" i="4" s="1"/>
  <c r="G23" i="5"/>
  <c r="N23" i="5" s="1"/>
  <c r="U23" i="5" s="1"/>
  <c r="AG23" i="5" s="1"/>
  <c r="E24" i="4" s="1"/>
  <c r="G24" i="5"/>
  <c r="AG24" i="5" s="1"/>
  <c r="G25" i="5"/>
  <c r="N25" i="5" s="1"/>
  <c r="U25" i="5" s="1"/>
  <c r="AG25" i="5" s="1"/>
  <c r="E26" i="4" s="1"/>
  <c r="G26" i="5"/>
  <c r="N26" i="5" s="1"/>
  <c r="U26" i="5" s="1"/>
  <c r="AG26" i="5" s="1"/>
  <c r="E27" i="4" s="1"/>
  <c r="G27" i="5"/>
  <c r="N27" i="5" s="1"/>
  <c r="U27" i="5" s="1"/>
  <c r="AG27" i="5" s="1"/>
  <c r="E28" i="4" s="1"/>
  <c r="G28" i="5"/>
  <c r="N28" i="5" s="1"/>
  <c r="U28" i="5" s="1"/>
  <c r="AG28" i="5" s="1"/>
  <c r="E29" i="4" s="1"/>
  <c r="G29" i="5"/>
  <c r="N29" i="5" s="1"/>
  <c r="U29" i="5" s="1"/>
  <c r="AG29" i="5" s="1"/>
  <c r="E30" i="4" s="1"/>
  <c r="G30" i="5"/>
  <c r="N30" i="5" s="1"/>
  <c r="U30" i="5" s="1"/>
  <c r="AG30" i="5" s="1"/>
  <c r="E31" i="4" s="1"/>
  <c r="G31" i="5"/>
  <c r="N31" i="5" s="1"/>
  <c r="U31" i="5" s="1"/>
  <c r="AG31" i="5" s="1"/>
  <c r="E32" i="4" s="1"/>
  <c r="G32" i="5"/>
  <c r="N32" i="5" s="1"/>
  <c r="U32" i="5" s="1"/>
  <c r="AG32" i="5" s="1"/>
  <c r="E33" i="4" s="1"/>
  <c r="G33" i="5"/>
  <c r="N33" i="5" s="1"/>
  <c r="U33" i="5" s="1"/>
  <c r="AG33" i="5" s="1"/>
  <c r="E34" i="4" s="1"/>
  <c r="G34" i="5"/>
  <c r="N34" i="5" s="1"/>
  <c r="U34" i="5" s="1"/>
  <c r="AG34" i="5" s="1"/>
  <c r="E35" i="4" s="1"/>
  <c r="G35" i="5"/>
  <c r="N35" i="5" s="1"/>
  <c r="U35" i="5" s="1"/>
  <c r="AG35" i="5" s="1"/>
  <c r="E36" i="4" s="1"/>
  <c r="G36" i="5"/>
  <c r="N36" i="5" s="1"/>
  <c r="U36" i="5" s="1"/>
  <c r="AG36" i="5" s="1"/>
  <c r="E37" i="4" s="1"/>
  <c r="G37" i="5"/>
  <c r="N37" i="5" s="1"/>
  <c r="U37" i="5" s="1"/>
  <c r="AG37" i="5" s="1"/>
  <c r="E38" i="4" s="1"/>
  <c r="G38" i="5"/>
  <c r="AG38" i="5" s="1"/>
  <c r="G39" i="5"/>
  <c r="N39" i="5" s="1"/>
  <c r="U39" i="5" s="1"/>
  <c r="AG39" i="5" s="1"/>
  <c r="E40" i="4" s="1"/>
  <c r="E4" i="5"/>
  <c r="E5" i="5"/>
  <c r="AA5" i="5" s="1"/>
  <c r="E6" i="5"/>
  <c r="E7" i="5"/>
  <c r="E8" i="5"/>
  <c r="E9" i="5"/>
  <c r="E10" i="5"/>
  <c r="E11" i="5"/>
  <c r="AA11" i="5" s="1"/>
  <c r="E12" i="5"/>
  <c r="E13" i="5"/>
  <c r="E14" i="5"/>
  <c r="E15" i="5"/>
  <c r="E16" i="5"/>
  <c r="E17" i="5"/>
  <c r="AA17" i="5" s="1"/>
  <c r="E18" i="5"/>
  <c r="E19" i="5"/>
  <c r="AA19" i="5" s="1"/>
  <c r="E20" i="5"/>
  <c r="E21" i="5"/>
  <c r="E22" i="5"/>
  <c r="E23" i="5"/>
  <c r="E24" i="5"/>
  <c r="AA24" i="5" s="1"/>
  <c r="E25" i="5"/>
  <c r="E26" i="5"/>
  <c r="E27" i="5"/>
  <c r="E28" i="5"/>
  <c r="E29" i="5"/>
  <c r="E30" i="5"/>
  <c r="E31" i="5"/>
  <c r="E32" i="5"/>
  <c r="E33" i="5"/>
  <c r="E34" i="5"/>
  <c r="AA34" i="5" s="1"/>
  <c r="E35" i="5"/>
  <c r="E36" i="5"/>
  <c r="E37" i="5"/>
  <c r="E38" i="5"/>
  <c r="AA38" i="5" s="1"/>
  <c r="E39" i="5"/>
  <c r="AA39" i="5" s="1"/>
  <c r="D4" i="5"/>
  <c r="F4" i="5" s="1"/>
  <c r="D5" i="5"/>
  <c r="F5" i="5" s="1"/>
  <c r="D6" i="5"/>
  <c r="D7" i="5"/>
  <c r="D8" i="5"/>
  <c r="D9" i="5"/>
  <c r="D10" i="5"/>
  <c r="D11" i="5"/>
  <c r="F11" i="5" s="1"/>
  <c r="D12" i="5"/>
  <c r="F12" i="5" s="1"/>
  <c r="D13" i="5"/>
  <c r="F13" i="5" s="1"/>
  <c r="D14" i="5"/>
  <c r="D15" i="5"/>
  <c r="D16" i="5"/>
  <c r="D17" i="5"/>
  <c r="D18" i="5"/>
  <c r="F18" i="5" s="1"/>
  <c r="D19" i="5"/>
  <c r="D20" i="5"/>
  <c r="F20" i="5" s="1"/>
  <c r="D21" i="5"/>
  <c r="F21" i="5" s="1"/>
  <c r="D22" i="5"/>
  <c r="D23" i="5"/>
  <c r="D24" i="5"/>
  <c r="D25" i="5"/>
  <c r="D26" i="5"/>
  <c r="D27" i="5"/>
  <c r="D28" i="5"/>
  <c r="D29" i="5"/>
  <c r="F29" i="5" s="1"/>
  <c r="D30" i="5"/>
  <c r="D31" i="5"/>
  <c r="D32" i="5"/>
  <c r="D33" i="5"/>
  <c r="D34" i="5"/>
  <c r="D35" i="5"/>
  <c r="D36" i="5"/>
  <c r="F36" i="5" s="1"/>
  <c r="D37" i="5"/>
  <c r="F37" i="5" s="1"/>
  <c r="D38" i="5"/>
  <c r="D39" i="5"/>
  <c r="AS4" i="6"/>
  <c r="AS5" i="6"/>
  <c r="AS6" i="6"/>
  <c r="AS7" i="6"/>
  <c r="AS8" i="6"/>
  <c r="AS9" i="6"/>
  <c r="AS10" i="6"/>
  <c r="AS11" i="6"/>
  <c r="AS12" i="6"/>
  <c r="AS13" i="6"/>
  <c r="AS14" i="6"/>
  <c r="AS15" i="6"/>
  <c r="AS16" i="6"/>
  <c r="AS17" i="6"/>
  <c r="AS18" i="6"/>
  <c r="AS19" i="6"/>
  <c r="AS20" i="6"/>
  <c r="AS21" i="6"/>
  <c r="AS22" i="6"/>
  <c r="AS23" i="6"/>
  <c r="AS24" i="6"/>
  <c r="AS25" i="6"/>
  <c r="AS26" i="6"/>
  <c r="AS29" i="6"/>
  <c r="AS30" i="6"/>
  <c r="AS31" i="6"/>
  <c r="AS32" i="6"/>
  <c r="AS33" i="6"/>
  <c r="AS34" i="6"/>
  <c r="AS35" i="6"/>
  <c r="AS36" i="6"/>
  <c r="AS37" i="6"/>
  <c r="AS38" i="6"/>
  <c r="AS39" i="6"/>
  <c r="AS3" i="6"/>
  <c r="AQ4" i="6"/>
  <c r="AQ5" i="6"/>
  <c r="AQ6" i="6"/>
  <c r="AQ7" i="6"/>
  <c r="AQ8" i="6"/>
  <c r="AQ9" i="6"/>
  <c r="AQ10" i="6"/>
  <c r="AQ11" i="6"/>
  <c r="AQ12" i="6"/>
  <c r="AQ13" i="6"/>
  <c r="AQ14" i="6"/>
  <c r="AQ15" i="6"/>
  <c r="AQ16" i="6"/>
  <c r="AQ17" i="6"/>
  <c r="AQ18" i="6"/>
  <c r="AQ19" i="6"/>
  <c r="AQ20" i="6"/>
  <c r="AQ21" i="6"/>
  <c r="AQ22" i="6"/>
  <c r="AQ23" i="6"/>
  <c r="AQ24" i="6"/>
  <c r="AQ25" i="6"/>
  <c r="AQ26" i="6"/>
  <c r="AQ27" i="6"/>
  <c r="AQ28" i="6"/>
  <c r="AQ29" i="6"/>
  <c r="AQ30" i="6"/>
  <c r="AQ31" i="6"/>
  <c r="AQ32" i="6"/>
  <c r="AQ33" i="6"/>
  <c r="AQ34" i="6"/>
  <c r="AQ35" i="6"/>
  <c r="AQ36" i="6"/>
  <c r="AQ37" i="6"/>
  <c r="AQ38" i="6"/>
  <c r="AQ39" i="6"/>
  <c r="AQ3" i="6"/>
  <c r="AP4" i="6"/>
  <c r="AP5" i="6"/>
  <c r="AP6" i="6"/>
  <c r="AP7" i="6"/>
  <c r="AP8" i="6"/>
  <c r="AP9" i="6"/>
  <c r="AP10" i="6"/>
  <c r="AP11" i="6"/>
  <c r="AP12" i="6"/>
  <c r="AP13" i="6"/>
  <c r="AP14" i="6"/>
  <c r="AP15" i="6"/>
  <c r="AP16" i="6"/>
  <c r="AP17" i="6"/>
  <c r="AP18" i="6"/>
  <c r="AP19" i="6"/>
  <c r="AP20" i="6"/>
  <c r="AP21" i="6"/>
  <c r="AP22" i="6"/>
  <c r="AP23" i="6"/>
  <c r="AP24" i="6"/>
  <c r="AP25" i="6"/>
  <c r="AP26" i="6"/>
  <c r="AP27" i="6"/>
  <c r="AP28" i="6"/>
  <c r="AP29" i="6"/>
  <c r="AP30" i="6"/>
  <c r="AP31" i="6"/>
  <c r="AP32" i="6"/>
  <c r="AP33" i="6"/>
  <c r="AP34" i="6"/>
  <c r="AP35" i="6"/>
  <c r="AP36" i="6"/>
  <c r="AP37" i="6"/>
  <c r="AP38" i="6"/>
  <c r="AP39" i="6"/>
  <c r="AP3" i="6"/>
  <c r="AO4" i="6"/>
  <c r="AO5" i="6"/>
  <c r="AO6" i="6"/>
  <c r="AO7" i="6"/>
  <c r="AO8" i="6"/>
  <c r="AO9" i="6"/>
  <c r="AO10" i="6"/>
  <c r="AO11" i="6"/>
  <c r="AO12" i="6"/>
  <c r="AO13" i="6"/>
  <c r="AO14" i="6"/>
  <c r="AO15" i="6"/>
  <c r="AO16" i="6"/>
  <c r="AO17" i="6"/>
  <c r="AO18" i="6"/>
  <c r="AO19" i="6"/>
  <c r="AO20" i="6"/>
  <c r="AO21" i="6"/>
  <c r="AO22" i="6"/>
  <c r="AO23" i="6"/>
  <c r="AO24" i="6"/>
  <c r="AO25" i="6"/>
  <c r="AO26" i="6"/>
  <c r="AO27" i="6"/>
  <c r="AO28" i="6"/>
  <c r="AO29" i="6"/>
  <c r="AO30" i="6"/>
  <c r="AO31" i="6"/>
  <c r="AO32" i="6"/>
  <c r="AO33" i="6"/>
  <c r="AO34" i="6"/>
  <c r="AO35" i="6"/>
  <c r="AO36" i="6"/>
  <c r="AO37" i="6"/>
  <c r="AO38" i="6"/>
  <c r="AO39" i="6"/>
  <c r="AO3" i="6"/>
  <c r="AI4" i="6"/>
  <c r="AI5" i="6"/>
  <c r="AI6" i="6"/>
  <c r="AI7" i="6"/>
  <c r="AI8" i="6"/>
  <c r="AI9" i="6"/>
  <c r="AI10" i="6"/>
  <c r="AI11" i="6"/>
  <c r="AI12" i="6"/>
  <c r="AI13" i="6"/>
  <c r="AI14" i="6"/>
  <c r="AI15" i="6"/>
  <c r="AI16" i="6"/>
  <c r="AI17" i="6"/>
  <c r="AI18" i="6"/>
  <c r="AI19" i="6"/>
  <c r="AI20" i="6"/>
  <c r="AI21" i="6"/>
  <c r="AI22" i="6"/>
  <c r="AI23" i="6"/>
  <c r="AI24" i="6"/>
  <c r="AI25" i="6"/>
  <c r="AI26" i="6"/>
  <c r="AI27" i="6"/>
  <c r="AI28" i="6"/>
  <c r="AI29" i="6"/>
  <c r="AI30" i="6"/>
  <c r="AI31" i="6"/>
  <c r="AI32" i="6"/>
  <c r="AL32" i="6" s="1"/>
  <c r="AI33" i="6"/>
  <c r="AI34" i="6"/>
  <c r="AI35" i="6"/>
  <c r="AI36" i="6"/>
  <c r="AI37" i="6"/>
  <c r="AI38" i="6"/>
  <c r="AI39" i="6"/>
  <c r="AI3" i="6"/>
  <c r="AK3" i="6"/>
  <c r="AG4" i="6"/>
  <c r="AG5" i="6"/>
  <c r="AG6" i="6"/>
  <c r="AG7"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3" i="6"/>
  <c r="AE4" i="6"/>
  <c r="AE5" i="6"/>
  <c r="AE6" i="6"/>
  <c r="AE7" i="6"/>
  <c r="AE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3" i="6"/>
  <c r="AD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3" i="6"/>
  <c r="AA4" i="6"/>
  <c r="AA5" i="6"/>
  <c r="AA6" i="6"/>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3" i="6"/>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3"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X34" i="6" s="1"/>
  <c r="W35" i="6"/>
  <c r="W36" i="6"/>
  <c r="W37" i="6"/>
  <c r="W38" i="6"/>
  <c r="W39" i="6"/>
  <c r="W3" i="6"/>
  <c r="T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3" i="6"/>
  <c r="Q4" i="6"/>
  <c r="Q5" i="6"/>
  <c r="U5" i="6" s="1"/>
  <c r="Q6" i="6"/>
  <c r="Q7" i="6"/>
  <c r="Q8" i="6"/>
  <c r="Q9" i="6"/>
  <c r="Q10" i="6"/>
  <c r="Q11" i="6"/>
  <c r="Q12" i="6"/>
  <c r="Q13" i="6"/>
  <c r="U13" i="6" s="1"/>
  <c r="Q14" i="6"/>
  <c r="Q15" i="6"/>
  <c r="Q16" i="6"/>
  <c r="Q17" i="6"/>
  <c r="Q18" i="6"/>
  <c r="Q19" i="6"/>
  <c r="Q20" i="6"/>
  <c r="Q21" i="6"/>
  <c r="U21" i="6" s="1"/>
  <c r="Q22" i="6"/>
  <c r="Q23" i="6"/>
  <c r="Q24" i="6"/>
  <c r="Q25" i="6"/>
  <c r="Q26" i="6"/>
  <c r="Q27" i="6"/>
  <c r="Q28" i="6"/>
  <c r="Q29" i="6"/>
  <c r="U29" i="6" s="1"/>
  <c r="Q30" i="6"/>
  <c r="Q31" i="6"/>
  <c r="Q32" i="6"/>
  <c r="Q33" i="6"/>
  <c r="Q34" i="6"/>
  <c r="Q35" i="6"/>
  <c r="Q36" i="6"/>
  <c r="Q37" i="6"/>
  <c r="U37" i="6" s="1"/>
  <c r="Q38" i="6"/>
  <c r="Q39" i="6"/>
  <c r="Q3" i="6"/>
  <c r="O4" i="6"/>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4" i="6"/>
  <c r="O35" i="6"/>
  <c r="O36" i="6"/>
  <c r="O37" i="6"/>
  <c r="O38" i="6"/>
  <c r="O3" i="6"/>
  <c r="M4" i="6"/>
  <c r="N4" i="6" s="1"/>
  <c r="M5" i="6"/>
  <c r="N5" i="6" s="1"/>
  <c r="M6" i="6"/>
  <c r="N6" i="6" s="1"/>
  <c r="M7" i="6"/>
  <c r="N7" i="6" s="1"/>
  <c r="M8" i="6"/>
  <c r="N8" i="6" s="1"/>
  <c r="M9" i="6"/>
  <c r="N9" i="6" s="1"/>
  <c r="M10" i="6"/>
  <c r="N10" i="6" s="1"/>
  <c r="M11" i="6"/>
  <c r="N11" i="6" s="1"/>
  <c r="M12" i="6"/>
  <c r="N12" i="6" s="1"/>
  <c r="M13" i="6"/>
  <c r="N13" i="6" s="1"/>
  <c r="M14" i="6"/>
  <c r="N14" i="6" s="1"/>
  <c r="M15" i="6"/>
  <c r="N15" i="6" s="1"/>
  <c r="M16" i="6"/>
  <c r="N16" i="6" s="1"/>
  <c r="M17" i="6"/>
  <c r="N17" i="6" s="1"/>
  <c r="M18" i="6"/>
  <c r="N18" i="6" s="1"/>
  <c r="M19" i="6"/>
  <c r="N19" i="6" s="1"/>
  <c r="M20" i="6"/>
  <c r="N20" i="6" s="1"/>
  <c r="M21" i="6"/>
  <c r="N21" i="6" s="1"/>
  <c r="M22" i="6"/>
  <c r="N22" i="6" s="1"/>
  <c r="M23" i="6"/>
  <c r="N23" i="6" s="1"/>
  <c r="M25" i="6"/>
  <c r="N25" i="6" s="1"/>
  <c r="M26" i="6"/>
  <c r="N26" i="6" s="1"/>
  <c r="M27" i="6"/>
  <c r="N27" i="6" s="1"/>
  <c r="M28" i="6"/>
  <c r="N28" i="6" s="1"/>
  <c r="M29" i="6"/>
  <c r="N29" i="6" s="1"/>
  <c r="M30" i="6"/>
  <c r="N30" i="6" s="1"/>
  <c r="M31" i="6"/>
  <c r="N31" i="6" s="1"/>
  <c r="M32" i="6"/>
  <c r="N32" i="6" s="1"/>
  <c r="M33" i="6"/>
  <c r="N33" i="6" s="1"/>
  <c r="P33" i="6" s="1"/>
  <c r="M34" i="6"/>
  <c r="N34" i="6" s="1"/>
  <c r="M35" i="6"/>
  <c r="N35" i="6" s="1"/>
  <c r="M36" i="6"/>
  <c r="N36" i="6" s="1"/>
  <c r="M37" i="6"/>
  <c r="N37" i="6" s="1"/>
  <c r="M38" i="6"/>
  <c r="N38" i="6" s="1"/>
  <c r="M39" i="6"/>
  <c r="M3" i="6"/>
  <c r="N3" i="6" s="1"/>
  <c r="L4" i="6"/>
  <c r="L5" i="6"/>
  <c r="L6" i="6"/>
  <c r="L7" i="6"/>
  <c r="L8" i="6"/>
  <c r="L9" i="6"/>
  <c r="L10" i="6"/>
  <c r="L11" i="6"/>
  <c r="L12" i="6"/>
  <c r="L13" i="6"/>
  <c r="L14" i="6"/>
  <c r="L15" i="6"/>
  <c r="L16" i="6"/>
  <c r="L17" i="6"/>
  <c r="L18" i="6"/>
  <c r="L19" i="6"/>
  <c r="L20" i="6"/>
  <c r="L21" i="6"/>
  <c r="L22" i="6"/>
  <c r="L23" i="6"/>
  <c r="L25" i="6"/>
  <c r="L26" i="6"/>
  <c r="L27" i="6"/>
  <c r="L28" i="6"/>
  <c r="L29" i="6"/>
  <c r="L30" i="6"/>
  <c r="L31" i="6"/>
  <c r="L32" i="6"/>
  <c r="L33" i="6"/>
  <c r="L34" i="6"/>
  <c r="L35" i="6"/>
  <c r="L36" i="6"/>
  <c r="L37" i="6"/>
  <c r="L38" i="6"/>
  <c r="L39" i="6"/>
  <c r="L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G39" i="6" s="1"/>
  <c r="F3" i="6"/>
  <c r="G3" i="6" s="1"/>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5" i="6"/>
  <c r="E36" i="6"/>
  <c r="E37" i="6"/>
  <c r="E38"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3" i="7"/>
  <c r="Y24" i="7"/>
  <c r="Z24" i="7" s="1"/>
  <c r="Y4" i="7"/>
  <c r="Z4" i="7" s="1"/>
  <c r="Y5" i="7"/>
  <c r="Z5" i="7" s="1"/>
  <c r="Y6" i="7"/>
  <c r="Z6" i="7" s="1"/>
  <c r="Y7" i="7"/>
  <c r="Z7" i="7" s="1"/>
  <c r="Y8" i="7"/>
  <c r="Z8" i="7" s="1"/>
  <c r="Y9" i="7"/>
  <c r="Z9" i="7" s="1"/>
  <c r="Y10" i="7"/>
  <c r="Z10" i="7" s="1"/>
  <c r="Y11" i="7"/>
  <c r="Z11" i="7" s="1"/>
  <c r="Y12" i="7"/>
  <c r="Z12" i="7" s="1"/>
  <c r="Y13" i="7"/>
  <c r="Z13" i="7" s="1"/>
  <c r="Y14" i="7"/>
  <c r="Z14" i="7" s="1"/>
  <c r="Y15" i="7"/>
  <c r="Z15" i="7" s="1"/>
  <c r="Y16" i="7"/>
  <c r="Z16" i="7" s="1"/>
  <c r="Y17" i="7"/>
  <c r="Z17" i="7" s="1"/>
  <c r="Y18" i="7"/>
  <c r="Z18" i="7" s="1"/>
  <c r="Y19" i="7"/>
  <c r="Z19" i="7" s="1"/>
  <c r="Y20" i="7"/>
  <c r="Z20" i="7" s="1"/>
  <c r="Y21" i="7"/>
  <c r="Z21" i="7" s="1"/>
  <c r="Y22" i="7"/>
  <c r="Z22" i="7" s="1"/>
  <c r="Y23" i="7"/>
  <c r="Z23" i="7" s="1"/>
  <c r="Y25" i="7"/>
  <c r="Z25" i="7" s="1"/>
  <c r="Y26" i="7"/>
  <c r="Z26" i="7" s="1"/>
  <c r="Y27" i="7"/>
  <c r="Z27" i="7" s="1"/>
  <c r="Y28" i="7"/>
  <c r="Z28" i="7" s="1"/>
  <c r="Y29" i="7"/>
  <c r="Z29" i="7" s="1"/>
  <c r="Y30" i="7"/>
  <c r="Z30" i="7" s="1"/>
  <c r="Y31" i="7"/>
  <c r="Z31" i="7" s="1"/>
  <c r="Y32" i="7"/>
  <c r="Z32" i="7" s="1"/>
  <c r="Y33" i="7"/>
  <c r="Z33" i="7" s="1"/>
  <c r="Y34" i="7"/>
  <c r="Z34" i="7" s="1"/>
  <c r="Y35" i="7"/>
  <c r="Z35" i="7" s="1"/>
  <c r="Y36" i="7"/>
  <c r="Z36" i="7" s="1"/>
  <c r="Y37" i="7"/>
  <c r="Z37" i="7" s="1"/>
  <c r="Y38" i="7"/>
  <c r="Z38" i="7" s="1"/>
  <c r="Y39" i="7"/>
  <c r="Z39" i="7" s="1"/>
  <c r="Y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3" i="7"/>
  <c r="R4" i="7"/>
  <c r="S4" i="7" s="1"/>
  <c r="R5" i="7"/>
  <c r="S5" i="7" s="1"/>
  <c r="R6" i="7"/>
  <c r="S6" i="7" s="1"/>
  <c r="R7" i="7"/>
  <c r="S7" i="7" s="1"/>
  <c r="R8" i="7"/>
  <c r="S8" i="7" s="1"/>
  <c r="R9" i="7"/>
  <c r="S9" i="7" s="1"/>
  <c r="R10" i="7"/>
  <c r="S10" i="7" s="1"/>
  <c r="V10" i="7" s="1"/>
  <c r="AG11" i="4" s="1"/>
  <c r="R11" i="7"/>
  <c r="S11" i="7" s="1"/>
  <c r="R12" i="7"/>
  <c r="S12" i="7" s="1"/>
  <c r="R13" i="7"/>
  <c r="S13" i="7" s="1"/>
  <c r="R14" i="7"/>
  <c r="S14" i="7" s="1"/>
  <c r="R15" i="7"/>
  <c r="S15" i="7" s="1"/>
  <c r="R16" i="7"/>
  <c r="S16" i="7" s="1"/>
  <c r="R17" i="7"/>
  <c r="S17" i="7" s="1"/>
  <c r="R18" i="7"/>
  <c r="R19" i="7"/>
  <c r="R20" i="7"/>
  <c r="R21" i="7"/>
  <c r="R22" i="7"/>
  <c r="R23" i="7"/>
  <c r="R24" i="7"/>
  <c r="R25" i="7"/>
  <c r="R26" i="7"/>
  <c r="R27" i="7"/>
  <c r="R28" i="7"/>
  <c r="R29" i="7"/>
  <c r="R30" i="7"/>
  <c r="R31" i="7"/>
  <c r="R32" i="7"/>
  <c r="R33" i="7"/>
  <c r="R34" i="7"/>
  <c r="R35" i="7"/>
  <c r="R36" i="7"/>
  <c r="R37" i="7"/>
  <c r="R38" i="7"/>
  <c r="R39" i="7"/>
  <c r="R3" i="7"/>
  <c r="P4" i="7"/>
  <c r="Q4" i="7" s="1"/>
  <c r="P5" i="7"/>
  <c r="Q5" i="7" s="1"/>
  <c r="P6" i="7"/>
  <c r="Q6" i="7" s="1"/>
  <c r="P7" i="7"/>
  <c r="Q7" i="7" s="1"/>
  <c r="P8" i="7"/>
  <c r="Q8" i="7" s="1"/>
  <c r="P9" i="7"/>
  <c r="Q9" i="7" s="1"/>
  <c r="P10" i="7"/>
  <c r="Q10" i="7" s="1"/>
  <c r="P11" i="7"/>
  <c r="Q11" i="7" s="1"/>
  <c r="P12" i="7"/>
  <c r="Q12" i="7" s="1"/>
  <c r="P13" i="7"/>
  <c r="Q13" i="7" s="1"/>
  <c r="P14" i="7"/>
  <c r="Q14" i="7" s="1"/>
  <c r="P15" i="7"/>
  <c r="Q15" i="7" s="1"/>
  <c r="P16" i="7"/>
  <c r="Q16" i="7" s="1"/>
  <c r="P17" i="7"/>
  <c r="Q17" i="7" s="1"/>
  <c r="P18" i="7"/>
  <c r="Q18" i="7" s="1"/>
  <c r="P19" i="7"/>
  <c r="Q19" i="7" s="1"/>
  <c r="P20" i="7"/>
  <c r="Q20" i="7" s="1"/>
  <c r="P21" i="7"/>
  <c r="Q21" i="7" s="1"/>
  <c r="P22" i="7"/>
  <c r="Q22" i="7" s="1"/>
  <c r="P23" i="7"/>
  <c r="Q23" i="7" s="1"/>
  <c r="P24" i="7"/>
  <c r="Q24" i="7" s="1"/>
  <c r="P25" i="7"/>
  <c r="Q25" i="7" s="1"/>
  <c r="P26" i="7"/>
  <c r="Q26" i="7" s="1"/>
  <c r="P27" i="7"/>
  <c r="Q27" i="7" s="1"/>
  <c r="P28" i="7"/>
  <c r="Q28" i="7" s="1"/>
  <c r="P29" i="7"/>
  <c r="Q29" i="7" s="1"/>
  <c r="P30" i="7"/>
  <c r="Q30" i="7" s="1"/>
  <c r="P31" i="7"/>
  <c r="Q31" i="7" s="1"/>
  <c r="P32" i="7"/>
  <c r="Q32" i="7" s="1"/>
  <c r="P33" i="7"/>
  <c r="Q33" i="7" s="1"/>
  <c r="P34" i="7"/>
  <c r="Q34" i="7" s="1"/>
  <c r="P35" i="7"/>
  <c r="Q35" i="7" s="1"/>
  <c r="P36" i="7"/>
  <c r="Q36" i="7" s="1"/>
  <c r="P37" i="7"/>
  <c r="Q37" i="7" s="1"/>
  <c r="P38" i="7"/>
  <c r="Q38" i="7" s="1"/>
  <c r="P39" i="7"/>
  <c r="Q39" i="7" s="1"/>
  <c r="P3" i="7"/>
  <c r="Q3" i="7" s="1"/>
  <c r="M22" i="7"/>
  <c r="L5" i="7"/>
  <c r="M5" i="7" s="1"/>
  <c r="L6" i="7"/>
  <c r="M6" i="7" s="1"/>
  <c r="L7" i="7"/>
  <c r="M7" i="7" s="1"/>
  <c r="L8" i="7"/>
  <c r="M8" i="7" s="1"/>
  <c r="L9" i="7"/>
  <c r="M9" i="7" s="1"/>
  <c r="L10" i="7"/>
  <c r="M10" i="7" s="1"/>
  <c r="L11" i="7"/>
  <c r="M11" i="7" s="1"/>
  <c r="L12" i="7"/>
  <c r="M12" i="7" s="1"/>
  <c r="L13" i="7"/>
  <c r="M13" i="7" s="1"/>
  <c r="L14" i="7"/>
  <c r="M14" i="7" s="1"/>
  <c r="L15" i="7"/>
  <c r="M15" i="7" s="1"/>
  <c r="L16" i="7"/>
  <c r="M16" i="7" s="1"/>
  <c r="L17" i="7"/>
  <c r="M17" i="7" s="1"/>
  <c r="L18" i="7"/>
  <c r="M18" i="7" s="1"/>
  <c r="L19" i="7"/>
  <c r="M19" i="7" s="1"/>
  <c r="L20" i="7"/>
  <c r="M20" i="7" s="1"/>
  <c r="L21" i="7"/>
  <c r="M21" i="7" s="1"/>
  <c r="L22" i="7"/>
  <c r="L23" i="7"/>
  <c r="M23" i="7" s="1"/>
  <c r="L24" i="7"/>
  <c r="M24" i="7" s="1"/>
  <c r="L25" i="7"/>
  <c r="M25" i="7" s="1"/>
  <c r="L26" i="7"/>
  <c r="M26" i="7" s="1"/>
  <c r="L27" i="7"/>
  <c r="M27" i="7" s="1"/>
  <c r="L28" i="7"/>
  <c r="M28" i="7" s="1"/>
  <c r="L29" i="7"/>
  <c r="M29" i="7" s="1"/>
  <c r="L30" i="7"/>
  <c r="M30" i="7" s="1"/>
  <c r="L31" i="7"/>
  <c r="M31" i="7" s="1"/>
  <c r="L32" i="7"/>
  <c r="M32" i="7" s="1"/>
  <c r="L33" i="7"/>
  <c r="M33" i="7" s="1"/>
  <c r="L34" i="7"/>
  <c r="M34" i="7" s="1"/>
  <c r="L35" i="7"/>
  <c r="M35" i="7" s="1"/>
  <c r="L36" i="7"/>
  <c r="M36" i="7" s="1"/>
  <c r="L37" i="7"/>
  <c r="M37" i="7" s="1"/>
  <c r="L38" i="7"/>
  <c r="M38" i="7" s="1"/>
  <c r="L39" i="7"/>
  <c r="M39" i="7" s="1"/>
  <c r="L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3" i="7"/>
  <c r="F4" i="7"/>
  <c r="F5" i="7"/>
  <c r="F6" i="7"/>
  <c r="F7" i="7"/>
  <c r="F8" i="7"/>
  <c r="F9" i="7"/>
  <c r="K9" i="7" s="1"/>
  <c r="AC10" i="4" s="1"/>
  <c r="F10" i="7"/>
  <c r="F11" i="7"/>
  <c r="F12" i="7"/>
  <c r="F13" i="7"/>
  <c r="F14" i="7"/>
  <c r="F15" i="7"/>
  <c r="F16" i="7"/>
  <c r="F17" i="7"/>
  <c r="K17" i="7" s="1"/>
  <c r="AC18" i="4" s="1"/>
  <c r="F18" i="7"/>
  <c r="F19" i="7"/>
  <c r="F20" i="7"/>
  <c r="F21" i="7"/>
  <c r="F22" i="7"/>
  <c r="F23" i="7"/>
  <c r="F24" i="7"/>
  <c r="F25" i="7"/>
  <c r="K25" i="7" s="1"/>
  <c r="AC26" i="4" s="1"/>
  <c r="F26" i="7"/>
  <c r="F27" i="7"/>
  <c r="F28" i="7"/>
  <c r="F29" i="7"/>
  <c r="F30" i="7"/>
  <c r="F31" i="7"/>
  <c r="F32" i="7"/>
  <c r="F33" i="7"/>
  <c r="K33" i="7" s="1"/>
  <c r="AC34" i="4" s="1"/>
  <c r="F34" i="7"/>
  <c r="F35" i="7"/>
  <c r="F36" i="7"/>
  <c r="F37" i="7"/>
  <c r="F38" i="7"/>
  <c r="F39" i="7"/>
  <c r="F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3" i="7"/>
  <c r="U36" i="6" l="1"/>
  <c r="U28" i="6"/>
  <c r="U20" i="6"/>
  <c r="U12" i="6"/>
  <c r="U4" i="6"/>
  <c r="Z28" i="5"/>
  <c r="F28" i="5"/>
  <c r="J32" i="5"/>
  <c r="J16" i="5"/>
  <c r="J8" i="5"/>
  <c r="AJ24" i="5"/>
  <c r="AE16" i="5"/>
  <c r="AJ16" i="5" s="1"/>
  <c r="G17" i="4" s="1"/>
  <c r="AM26" i="5"/>
  <c r="H27" i="4" s="1"/>
  <c r="AM22" i="5"/>
  <c r="H23" i="4" s="1"/>
  <c r="BB35" i="5"/>
  <c r="BG35" i="5" s="1"/>
  <c r="AT14" i="5"/>
  <c r="AT12" i="5"/>
  <c r="AY6" i="5"/>
  <c r="U35" i="6"/>
  <c r="U27" i="6"/>
  <c r="U19" i="6"/>
  <c r="U11" i="6"/>
  <c r="Z35" i="5"/>
  <c r="F35" i="5"/>
  <c r="Z27" i="5"/>
  <c r="F27" i="5"/>
  <c r="Z19" i="5"/>
  <c r="F19" i="5"/>
  <c r="AA31" i="5"/>
  <c r="AT15" i="5"/>
  <c r="AT4" i="5"/>
  <c r="BG4" i="5" s="1"/>
  <c r="BF36" i="5"/>
  <c r="BF28" i="5"/>
  <c r="BF20" i="5"/>
  <c r="BF12" i="5"/>
  <c r="BF4" i="5"/>
  <c r="BL32" i="5"/>
  <c r="K33" i="4" s="1"/>
  <c r="BL28" i="5"/>
  <c r="K29" i="4" s="1"/>
  <c r="BL21" i="5"/>
  <c r="K22" i="4" s="1"/>
  <c r="BO8" i="5"/>
  <c r="L9" i="4" s="1"/>
  <c r="K30" i="7"/>
  <c r="AC31" i="4" s="1"/>
  <c r="U10" i="6"/>
  <c r="Z34" i="5"/>
  <c r="F34" i="5"/>
  <c r="Z26" i="5"/>
  <c r="F26" i="5"/>
  <c r="Z10" i="5"/>
  <c r="F10" i="5"/>
  <c r="AE11" i="5"/>
  <c r="AJ11" i="5" s="1"/>
  <c r="G12" i="4" s="1"/>
  <c r="AQ6" i="5"/>
  <c r="BL13" i="5"/>
  <c r="K14" i="4" s="1"/>
  <c r="BO37" i="5"/>
  <c r="BO18" i="5"/>
  <c r="L19" i="4" s="1"/>
  <c r="K38" i="7"/>
  <c r="K22" i="7"/>
  <c r="AC23" i="4" s="1"/>
  <c r="U26" i="6"/>
  <c r="R27" i="4" s="1"/>
  <c r="U33" i="6"/>
  <c r="U25" i="6"/>
  <c r="U17" i="6"/>
  <c r="U9" i="6"/>
  <c r="Z33" i="5"/>
  <c r="F33" i="5"/>
  <c r="Z25" i="5"/>
  <c r="F25" i="5"/>
  <c r="Z17" i="5"/>
  <c r="F17" i="5"/>
  <c r="Z9" i="5"/>
  <c r="F9" i="5"/>
  <c r="AA29" i="5"/>
  <c r="AA21" i="5"/>
  <c r="AA13" i="5"/>
  <c r="J37" i="5"/>
  <c r="J29" i="5"/>
  <c r="J21" i="5"/>
  <c r="J13" i="5"/>
  <c r="J5" i="5"/>
  <c r="AE29" i="5"/>
  <c r="AJ29" i="5" s="1"/>
  <c r="G30" i="4" s="1"/>
  <c r="AM36" i="5"/>
  <c r="H37" i="4" s="1"/>
  <c r="AM32" i="5"/>
  <c r="H33" i="4" s="1"/>
  <c r="AM28" i="5"/>
  <c r="H29" i="4" s="1"/>
  <c r="AT17" i="5"/>
  <c r="AT6" i="5"/>
  <c r="BF35" i="5"/>
  <c r="BF27" i="5"/>
  <c r="BF19" i="5"/>
  <c r="BF11" i="5"/>
  <c r="BL39" i="5"/>
  <c r="K40" i="4" s="1"/>
  <c r="BL31" i="5"/>
  <c r="K32" i="4" s="1"/>
  <c r="BL20" i="5"/>
  <c r="K21" i="4" s="1"/>
  <c r="BO25" i="5"/>
  <c r="BO7" i="5"/>
  <c r="L8" i="4" s="1"/>
  <c r="K6" i="7"/>
  <c r="AC7" i="4" s="1"/>
  <c r="U34" i="6"/>
  <c r="K36" i="7"/>
  <c r="AC37" i="4" s="1"/>
  <c r="K28" i="7"/>
  <c r="AC29" i="4" s="1"/>
  <c r="K20" i="7"/>
  <c r="AC21" i="4" s="1"/>
  <c r="K12" i="7"/>
  <c r="AC13" i="4" s="1"/>
  <c r="K4" i="7"/>
  <c r="AC5" i="4" s="1"/>
  <c r="V16" i="7"/>
  <c r="AG17" i="4" s="1"/>
  <c r="V8" i="7"/>
  <c r="AG9" i="4" s="1"/>
  <c r="V6" i="7"/>
  <c r="AG7" i="4" s="1"/>
  <c r="Z32" i="5"/>
  <c r="F32" i="5"/>
  <c r="Z24" i="5"/>
  <c r="F24" i="5"/>
  <c r="Z16" i="5"/>
  <c r="F16" i="5"/>
  <c r="Z8" i="5"/>
  <c r="F8" i="5"/>
  <c r="AA36" i="5"/>
  <c r="AA28" i="5"/>
  <c r="AE36" i="5"/>
  <c r="AJ36" i="5" s="1"/>
  <c r="G37" i="4" s="1"/>
  <c r="AE4" i="5"/>
  <c r="AJ4" i="5" s="1"/>
  <c r="G5" i="4" s="1"/>
  <c r="BL19" i="5"/>
  <c r="K20" i="4" s="1"/>
  <c r="AE17" i="5"/>
  <c r="AJ17" i="5" s="1"/>
  <c r="G18" i="4" s="1"/>
  <c r="K14" i="7"/>
  <c r="AC15" i="4" s="1"/>
  <c r="U18" i="6"/>
  <c r="K35" i="7"/>
  <c r="AC36" i="4" s="1"/>
  <c r="K27" i="7"/>
  <c r="AC28" i="4" s="1"/>
  <c r="K19" i="7"/>
  <c r="AC20" i="4" s="1"/>
  <c r="K11" i="7"/>
  <c r="AC12" i="4" s="1"/>
  <c r="G34" i="6"/>
  <c r="U39" i="6"/>
  <c r="U31" i="6"/>
  <c r="U23" i="6"/>
  <c r="U15" i="6"/>
  <c r="U7" i="6"/>
  <c r="R8" i="4" s="1"/>
  <c r="Z39" i="5"/>
  <c r="F39" i="5"/>
  <c r="Z31" i="5"/>
  <c r="F31" i="5"/>
  <c r="Z23" i="5"/>
  <c r="F23" i="5"/>
  <c r="Z15" i="5"/>
  <c r="F15" i="5"/>
  <c r="Z7" i="5"/>
  <c r="F7" i="5"/>
  <c r="AA35" i="5"/>
  <c r="AA27" i="5"/>
  <c r="J35" i="5"/>
  <c r="J27" i="5"/>
  <c r="J19" i="5"/>
  <c r="J11" i="5"/>
  <c r="AJ27" i="5"/>
  <c r="G28" i="4" s="1"/>
  <c r="AE20" i="5"/>
  <c r="AJ20" i="5" s="1"/>
  <c r="G21" i="4" s="1"/>
  <c r="AT29" i="5"/>
  <c r="N39" i="6"/>
  <c r="P39" i="6" s="1"/>
  <c r="Z38" i="5"/>
  <c r="F38" i="5"/>
  <c r="Z30" i="5"/>
  <c r="F30" i="5"/>
  <c r="Z22" i="5"/>
  <c r="F22" i="5"/>
  <c r="Z14" i="5"/>
  <c r="F14" i="5"/>
  <c r="Z6" i="5"/>
  <c r="F6" i="5"/>
  <c r="AA18" i="5"/>
  <c r="AA10" i="5"/>
  <c r="J18" i="5"/>
  <c r="J10" i="5"/>
  <c r="AE10" i="5"/>
  <c r="AJ10" i="5" s="1"/>
  <c r="G11" i="4" s="1"/>
  <c r="Z11" i="5"/>
  <c r="AM23" i="5"/>
  <c r="H24" i="4" s="1"/>
  <c r="AM19" i="5"/>
  <c r="H20" i="4" s="1"/>
  <c r="AT39" i="5"/>
  <c r="AT10" i="5"/>
  <c r="AZ10" i="5" s="1"/>
  <c r="BL15" i="5"/>
  <c r="K16" i="4" s="1"/>
  <c r="BL7" i="5"/>
  <c r="K8" i="4" s="1"/>
  <c r="BO35" i="5"/>
  <c r="L36" i="4" s="1"/>
  <c r="BF37" i="5"/>
  <c r="BF29" i="5"/>
  <c r="BL29" i="5"/>
  <c r="K30" i="4" s="1"/>
  <c r="BL22" i="5"/>
  <c r="K23" i="4" s="1"/>
  <c r="BL10" i="5"/>
  <c r="K11" i="4" s="1"/>
  <c r="BO27" i="5"/>
  <c r="L28" i="4" s="1"/>
  <c r="BO23" i="5"/>
  <c r="BO16" i="5"/>
  <c r="L17" i="4" s="1"/>
  <c r="BO5" i="5"/>
  <c r="L6" i="4" s="1"/>
  <c r="V15" i="7"/>
  <c r="AG16" i="4" s="1"/>
  <c r="V4" i="7"/>
  <c r="AG5" i="4" s="1"/>
  <c r="K34" i="7"/>
  <c r="AC35" i="4" s="1"/>
  <c r="K26" i="7"/>
  <c r="AC27" i="4" s="1"/>
  <c r="K18" i="7"/>
  <c r="AC19" i="4" s="1"/>
  <c r="K10" i="7"/>
  <c r="AC11" i="4" s="1"/>
  <c r="K32" i="7"/>
  <c r="AC33" i="4" s="1"/>
  <c r="K24" i="7"/>
  <c r="K16" i="7"/>
  <c r="AC17" i="4" s="1"/>
  <c r="K8" i="7"/>
  <c r="AC9" i="4" s="1"/>
  <c r="V11" i="7"/>
  <c r="AG12" i="4" s="1"/>
  <c r="K39" i="7"/>
  <c r="AC40" i="4" s="1"/>
  <c r="K31" i="7"/>
  <c r="AC32" i="4" s="1"/>
  <c r="K23" i="7"/>
  <c r="AC24" i="4" s="1"/>
  <c r="K15" i="7"/>
  <c r="AC16" i="4" s="1"/>
  <c r="K7" i="7"/>
  <c r="AC8" i="4" s="1"/>
  <c r="V14" i="7"/>
  <c r="AG15" i="4" s="1"/>
  <c r="K37" i="7"/>
  <c r="AC38" i="4" s="1"/>
  <c r="K29" i="7"/>
  <c r="AC30" i="4" s="1"/>
  <c r="K21" i="7"/>
  <c r="AC22" i="4" s="1"/>
  <c r="K13" i="7"/>
  <c r="AC14" i="4" s="1"/>
  <c r="K5" i="7"/>
  <c r="AC6" i="4" s="1"/>
  <c r="U3" i="6"/>
  <c r="U32" i="6"/>
  <c r="R33" i="4" s="1"/>
  <c r="U24" i="6"/>
  <c r="U16" i="6"/>
  <c r="U8" i="6"/>
  <c r="R9" i="4" s="1"/>
  <c r="U38" i="6"/>
  <c r="U30" i="6"/>
  <c r="R31" i="4" s="1"/>
  <c r="U22" i="6"/>
  <c r="U14" i="6"/>
  <c r="U6" i="6"/>
  <c r="R7" i="4" s="1"/>
  <c r="G31" i="6"/>
  <c r="G23" i="6"/>
  <c r="G15" i="6"/>
  <c r="G7" i="6"/>
  <c r="G38" i="6"/>
  <c r="G30" i="6"/>
  <c r="G22" i="6"/>
  <c r="G14" i="6"/>
  <c r="G6" i="6"/>
  <c r="G37" i="6"/>
  <c r="G29" i="6"/>
  <c r="G21" i="6"/>
  <c r="G13" i="6"/>
  <c r="G5" i="6"/>
  <c r="G36" i="6"/>
  <c r="G28" i="6"/>
  <c r="G20" i="6"/>
  <c r="G12" i="6"/>
  <c r="G4" i="6"/>
  <c r="G35" i="6"/>
  <c r="G27" i="6"/>
  <c r="G19" i="6"/>
  <c r="G11" i="6"/>
  <c r="G26" i="6"/>
  <c r="G18" i="6"/>
  <c r="G10" i="6"/>
  <c r="G33" i="6"/>
  <c r="G25" i="6"/>
  <c r="G17" i="6"/>
  <c r="G9" i="6"/>
  <c r="G32" i="6"/>
  <c r="G16" i="6"/>
  <c r="G8" i="6"/>
  <c r="AY39" i="5"/>
  <c r="AY25" i="5"/>
  <c r="AZ25" i="5" s="1"/>
  <c r="AY36" i="5"/>
  <c r="AZ36" i="5" s="1"/>
  <c r="AY7" i="5"/>
  <c r="BB6" i="5"/>
  <c r="BB28" i="5"/>
  <c r="BB18" i="5"/>
  <c r="BG18" i="5" s="1"/>
  <c r="AZ5" i="5"/>
  <c r="AY20" i="5"/>
  <c r="BB14" i="5"/>
  <c r="AY4" i="5"/>
  <c r="AY29" i="5"/>
  <c r="AZ29" i="5" s="1"/>
  <c r="BB17" i="5"/>
  <c r="BB16" i="5"/>
  <c r="BB5" i="5"/>
  <c r="AZ16" i="5"/>
  <c r="BB30" i="5"/>
  <c r="BG30" i="5" s="1"/>
  <c r="BB21" i="5"/>
  <c r="BG21" i="5" s="1"/>
  <c r="BB20" i="5"/>
  <c r="BG20" i="5" s="1"/>
  <c r="BB9" i="5"/>
  <c r="BB29" i="5"/>
  <c r="BB19" i="5"/>
  <c r="BB31" i="5"/>
  <c r="BB22" i="5"/>
  <c r="BG22" i="5" s="1"/>
  <c r="BB33" i="5"/>
  <c r="BB32" i="5"/>
  <c r="BG32" i="5" s="1"/>
  <c r="BB34" i="5"/>
  <c r="AY28" i="5"/>
  <c r="AY27" i="5"/>
  <c r="BB37" i="5"/>
  <c r="BG37" i="5" s="1"/>
  <c r="AQ11" i="5"/>
  <c r="AQ32" i="5"/>
  <c r="AQ16" i="5"/>
  <c r="AQ35" i="5"/>
  <c r="AQ27" i="5"/>
  <c r="AQ19" i="5"/>
  <c r="AM39" i="5"/>
  <c r="H40" i="4" s="1"/>
  <c r="AM35" i="5"/>
  <c r="H36" i="4" s="1"/>
  <c r="AM16" i="5"/>
  <c r="H17" i="4" s="1"/>
  <c r="AM12" i="5"/>
  <c r="H13" i="4" s="1"/>
  <c r="AM8" i="5"/>
  <c r="H9" i="4" s="1"/>
  <c r="AM4" i="5"/>
  <c r="H5" i="4" s="1"/>
  <c r="AM34" i="5"/>
  <c r="H35" i="4" s="1"/>
  <c r="AM30" i="5"/>
  <c r="H31" i="4" s="1"/>
  <c r="AM15" i="5"/>
  <c r="H16" i="4" s="1"/>
  <c r="AM7" i="5"/>
  <c r="H8" i="4" s="1"/>
  <c r="AM37" i="5"/>
  <c r="H38" i="4" s="1"/>
  <c r="AM33" i="5"/>
  <c r="H34" i="4" s="1"/>
  <c r="AM29" i="5"/>
  <c r="H30" i="4" s="1"/>
  <c r="AM14" i="5"/>
  <c r="H15" i="4" s="1"/>
  <c r="AM25" i="5"/>
  <c r="H26" i="4" s="1"/>
  <c r="AM21" i="5"/>
  <c r="H22" i="4" s="1"/>
  <c r="AC38" i="5"/>
  <c r="X27" i="5"/>
  <c r="AH27" i="5" s="1"/>
  <c r="F28" i="4" s="1"/>
  <c r="AB24" i="5"/>
  <c r="AD24" i="5" s="1"/>
  <c r="X24" i="5"/>
  <c r="X19" i="5"/>
  <c r="AH19" i="5" s="1"/>
  <c r="F20" i="4" s="1"/>
  <c r="AB15" i="5"/>
  <c r="AB38" i="5"/>
  <c r="X38" i="5"/>
  <c r="AC39" i="5"/>
  <c r="AC20" i="5"/>
  <c r="AC12" i="5"/>
  <c r="AC4" i="5"/>
  <c r="AC27" i="5"/>
  <c r="AC23" i="5"/>
  <c r="AC7" i="5"/>
  <c r="AC36" i="5"/>
  <c r="AC31" i="5"/>
  <c r="AC28" i="5"/>
  <c r="AC19" i="5"/>
  <c r="AC11" i="5"/>
  <c r="AC35" i="5"/>
  <c r="AC16" i="5"/>
  <c r="AB32" i="5"/>
  <c r="J38" i="5"/>
  <c r="AB30" i="5"/>
  <c r="AB27" i="5"/>
  <c r="AB33" i="5"/>
  <c r="AB23" i="5"/>
  <c r="AB21" i="5"/>
  <c r="AB13" i="5"/>
  <c r="AB5" i="5"/>
  <c r="AB20" i="5"/>
  <c r="AB34" i="5"/>
  <c r="AB25" i="5"/>
  <c r="AB18" i="5"/>
  <c r="AB26" i="5"/>
  <c r="AB22" i="5"/>
  <c r="AB14" i="5"/>
  <c r="AB6" i="5"/>
  <c r="AB17" i="5"/>
  <c r="AB9" i="5"/>
  <c r="V7" i="7"/>
  <c r="AG8" i="4" s="1"/>
  <c r="V12" i="7"/>
  <c r="AG13" i="4" s="1"/>
  <c r="AA37" i="5"/>
  <c r="AE18" i="5"/>
  <c r="AJ18" i="5" s="1"/>
  <c r="G19" i="4" s="1"/>
  <c r="X25" i="5"/>
  <c r="AH25" i="5" s="1"/>
  <c r="AC25" i="5"/>
  <c r="X28" i="5"/>
  <c r="X10" i="5"/>
  <c r="AH10" i="5" s="1"/>
  <c r="F11" i="4" s="1"/>
  <c r="AC10" i="5"/>
  <c r="AB31" i="5"/>
  <c r="X31" i="5"/>
  <c r="AH31" i="5" s="1"/>
  <c r="F32" i="4" s="1"/>
  <c r="AB16" i="5"/>
  <c r="X16" i="5"/>
  <c r="AB8" i="5"/>
  <c r="X8" i="5"/>
  <c r="X14" i="5"/>
  <c r="AH14" i="5" s="1"/>
  <c r="F15" i="4" s="1"/>
  <c r="AC14" i="5"/>
  <c r="X6" i="5"/>
  <c r="AC6" i="5"/>
  <c r="AE22" i="5"/>
  <c r="AJ22" i="5" s="1"/>
  <c r="G23" i="4" s="1"/>
  <c r="X29" i="5"/>
  <c r="AC29" i="5"/>
  <c r="Z36" i="5"/>
  <c r="V5" i="7"/>
  <c r="AG6" i="4" s="1"/>
  <c r="AA33" i="5"/>
  <c r="AA25" i="5"/>
  <c r="J33" i="5"/>
  <c r="J25" i="5"/>
  <c r="J17" i="5"/>
  <c r="J9" i="5"/>
  <c r="AE34" i="5"/>
  <c r="AJ34" i="5" s="1"/>
  <c r="G35" i="4" s="1"/>
  <c r="AB35" i="5"/>
  <c r="X35" i="5"/>
  <c r="AB37" i="5"/>
  <c r="X22" i="5"/>
  <c r="AC22" i="5"/>
  <c r="V13" i="7"/>
  <c r="AG14" i="4" s="1"/>
  <c r="Z20" i="5"/>
  <c r="Z12" i="5"/>
  <c r="Z4" i="5"/>
  <c r="AE14" i="5"/>
  <c r="AJ14" i="5" s="1"/>
  <c r="G15" i="4" s="1"/>
  <c r="X39" i="5"/>
  <c r="AH39" i="5" s="1"/>
  <c r="F40" i="4" s="1"/>
  <c r="AB39" i="5"/>
  <c r="X30" i="5"/>
  <c r="AC30" i="5"/>
  <c r="X20" i="5"/>
  <c r="AC15" i="5"/>
  <c r="X15" i="5"/>
  <c r="X12" i="5"/>
  <c r="AB12" i="5"/>
  <c r="AB4" i="5"/>
  <c r="X4" i="5"/>
  <c r="V17" i="7"/>
  <c r="AG18" i="4" s="1"/>
  <c r="V9" i="7"/>
  <c r="AG10" i="4" s="1"/>
  <c r="AA23" i="5"/>
  <c r="AA15" i="5"/>
  <c r="AA7" i="5"/>
  <c r="AE26" i="5"/>
  <c r="AJ26" i="5" s="1"/>
  <c r="G27" i="4" s="1"/>
  <c r="X33" i="5"/>
  <c r="AH33" i="5" s="1"/>
  <c r="AC33" i="5"/>
  <c r="X32" i="5"/>
  <c r="Z18" i="5"/>
  <c r="X36" i="5"/>
  <c r="AB36" i="5"/>
  <c r="X13" i="5"/>
  <c r="AC13" i="5"/>
  <c r="X5" i="5"/>
  <c r="AC5" i="5"/>
  <c r="AB29" i="5"/>
  <c r="AA30" i="5"/>
  <c r="AA22" i="5"/>
  <c r="AA14" i="5"/>
  <c r="AA6" i="5"/>
  <c r="J15" i="5"/>
  <c r="BB36" i="5"/>
  <c r="BB27" i="5"/>
  <c r="BG27" i="5" s="1"/>
  <c r="P9" i="6"/>
  <c r="AA20" i="5"/>
  <c r="AA12" i="5"/>
  <c r="AA4" i="5"/>
  <c r="X18" i="5"/>
  <c r="AC18" i="5"/>
  <c r="AB10" i="5"/>
  <c r="X37" i="5"/>
  <c r="AC37" i="5"/>
  <c r="AC32" i="5"/>
  <c r="X21" i="5"/>
  <c r="AC21" i="5"/>
  <c r="X9" i="5"/>
  <c r="BB38" i="5"/>
  <c r="AY8" i="5"/>
  <c r="AZ8" i="5" s="1"/>
  <c r="BB7" i="5"/>
  <c r="AR39" i="6"/>
  <c r="AR31" i="6"/>
  <c r="AR23" i="6"/>
  <c r="AR15" i="6"/>
  <c r="AR7" i="6"/>
  <c r="AE25" i="5"/>
  <c r="AJ25" i="5" s="1"/>
  <c r="G26" i="4" s="1"/>
  <c r="AE9" i="5"/>
  <c r="AJ9" i="5" s="1"/>
  <c r="G10" i="4" s="1"/>
  <c r="X7" i="5"/>
  <c r="X26" i="5"/>
  <c r="AC26" i="5"/>
  <c r="BB39" i="5"/>
  <c r="BB8" i="5"/>
  <c r="L26" i="4"/>
  <c r="AR38" i="6"/>
  <c r="AR30" i="6"/>
  <c r="AR22" i="6"/>
  <c r="AR14" i="6"/>
  <c r="AR6" i="6"/>
  <c r="AA26" i="5"/>
  <c r="AC9" i="5"/>
  <c r="BB10" i="5"/>
  <c r="Z37" i="5"/>
  <c r="Z29" i="5"/>
  <c r="Z21" i="5"/>
  <c r="Z13" i="5"/>
  <c r="Z5" i="5"/>
  <c r="AA9" i="5"/>
  <c r="AE32" i="5"/>
  <c r="AJ32" i="5" s="1"/>
  <c r="G33" i="4" s="1"/>
  <c r="AE28" i="5"/>
  <c r="AJ28" i="5" s="1"/>
  <c r="G29" i="4" s="1"/>
  <c r="AE12" i="5"/>
  <c r="AJ12" i="5" s="1"/>
  <c r="G13" i="4" s="1"/>
  <c r="AE8" i="5"/>
  <c r="AJ8" i="5" s="1"/>
  <c r="G9" i="4" s="1"/>
  <c r="AB7" i="5"/>
  <c r="BB23" i="5"/>
  <c r="BB13" i="5"/>
  <c r="BB11" i="5"/>
  <c r="AA32" i="5"/>
  <c r="AA16" i="5"/>
  <c r="AA8" i="5"/>
  <c r="J24" i="5"/>
  <c r="AC8" i="5"/>
  <c r="AB28" i="5"/>
  <c r="BB25" i="5"/>
  <c r="BB24" i="5"/>
  <c r="BB12" i="5"/>
  <c r="BG12" i="5" s="1"/>
  <c r="P28" i="6"/>
  <c r="P20" i="6"/>
  <c r="P12" i="6"/>
  <c r="P4" i="6"/>
  <c r="AE39" i="5"/>
  <c r="AJ39" i="5" s="1"/>
  <c r="G40" i="4" s="1"/>
  <c r="AE35" i="5"/>
  <c r="AJ35" i="5" s="1"/>
  <c r="G36" i="4" s="1"/>
  <c r="AE23" i="5"/>
  <c r="AJ23" i="5" s="1"/>
  <c r="G24" i="4" s="1"/>
  <c r="AE19" i="5"/>
  <c r="AJ19" i="5" s="1"/>
  <c r="G20" i="4" s="1"/>
  <c r="AE7" i="5"/>
  <c r="AJ7" i="5" s="1"/>
  <c r="G8" i="4" s="1"/>
  <c r="AB19" i="5"/>
  <c r="AB11" i="5"/>
  <c r="X34" i="5"/>
  <c r="AC34" i="5"/>
  <c r="X23" i="5"/>
  <c r="X17" i="5"/>
  <c r="AC17" i="5"/>
  <c r="X11" i="5"/>
  <c r="BB26" i="5"/>
  <c r="AT31" i="5"/>
  <c r="AZ31" i="5" s="1"/>
  <c r="AZ28" i="5"/>
  <c r="AY23" i="5"/>
  <c r="AY9" i="5"/>
  <c r="AZ9" i="5" s="1"/>
  <c r="BF32" i="5"/>
  <c r="BF24" i="5"/>
  <c r="BF16" i="5"/>
  <c r="BF8" i="5"/>
  <c r="BP37" i="5"/>
  <c r="M38" i="4" s="1"/>
  <c r="L38" i="4"/>
  <c r="AQ37" i="5"/>
  <c r="AQ29" i="5"/>
  <c r="AQ21" i="5"/>
  <c r="AQ13" i="5"/>
  <c r="AQ8" i="5"/>
  <c r="AT35" i="5"/>
  <c r="AT34" i="5"/>
  <c r="AT32" i="5"/>
  <c r="AZ32" i="5" s="1"/>
  <c r="AY26" i="5"/>
  <c r="AT19" i="5"/>
  <c r="AY13" i="5"/>
  <c r="AY11" i="5"/>
  <c r="BF21" i="5"/>
  <c r="BF13" i="5"/>
  <c r="BF5" i="5"/>
  <c r="BL34" i="5"/>
  <c r="K35" i="4" s="1"/>
  <c r="BO22" i="5"/>
  <c r="L23" i="4" s="1"/>
  <c r="AQ34" i="5"/>
  <c r="AQ26" i="5"/>
  <c r="AQ18" i="5"/>
  <c r="AQ5" i="5"/>
  <c r="AZ20" i="5"/>
  <c r="AQ39" i="5"/>
  <c r="AQ31" i="5"/>
  <c r="AQ23" i="5"/>
  <c r="AQ15" i="5"/>
  <c r="AQ10" i="5"/>
  <c r="AT38" i="5"/>
  <c r="AT36" i="5"/>
  <c r="AY30" i="5"/>
  <c r="AZ30" i="5" s="1"/>
  <c r="AT23" i="5"/>
  <c r="AZ23" i="5" s="1"/>
  <c r="AY17" i="5"/>
  <c r="AY15" i="5"/>
  <c r="AZ15" i="5" s="1"/>
  <c r="AT7" i="5"/>
  <c r="AZ7" i="5" s="1"/>
  <c r="BF39" i="5"/>
  <c r="BF31" i="5"/>
  <c r="BF23" i="5"/>
  <c r="BF15" i="5"/>
  <c r="BG15" i="5" s="1"/>
  <c r="BF7" i="5"/>
  <c r="BL37" i="5"/>
  <c r="K38" i="4" s="1"/>
  <c r="BL11" i="5"/>
  <c r="K12" i="4" s="1"/>
  <c r="L40" i="4"/>
  <c r="AM31" i="5"/>
  <c r="H32" i="4" s="1"/>
  <c r="AM20" i="5"/>
  <c r="H21" i="4" s="1"/>
  <c r="AM17" i="5"/>
  <c r="H18" i="4" s="1"/>
  <c r="AM13" i="5"/>
  <c r="H14" i="4" s="1"/>
  <c r="AM6" i="5"/>
  <c r="H7" i="4" s="1"/>
  <c r="AQ36" i="5"/>
  <c r="AQ28" i="5"/>
  <c r="AQ20" i="5"/>
  <c r="AQ12" i="5"/>
  <c r="AQ7" i="5"/>
  <c r="AY33" i="5"/>
  <c r="AZ33" i="5" s="1"/>
  <c r="AY31" i="5"/>
  <c r="AT24" i="5"/>
  <c r="AY18" i="5"/>
  <c r="AZ18" i="5" s="1"/>
  <c r="AZ13" i="5"/>
  <c r="L32" i="4"/>
  <c r="AQ33" i="5"/>
  <c r="AQ25" i="5"/>
  <c r="AQ17" i="5"/>
  <c r="AQ4" i="5"/>
  <c r="AY34" i="5"/>
  <c r="AT26" i="5"/>
  <c r="AY21" i="5"/>
  <c r="AZ21" i="5" s="1"/>
  <c r="AY19" i="5"/>
  <c r="AT11" i="5"/>
  <c r="BF33" i="5"/>
  <c r="BF25" i="5"/>
  <c r="BF17" i="5"/>
  <c r="BG17" i="5" s="1"/>
  <c r="BF9" i="5"/>
  <c r="BG9" i="5" s="1"/>
  <c r="BL36" i="5"/>
  <c r="K37" i="4" s="1"/>
  <c r="AQ30" i="5"/>
  <c r="AQ22" i="5"/>
  <c r="AQ14" i="5"/>
  <c r="AQ9" i="5"/>
  <c r="AY37" i="5"/>
  <c r="AZ37" i="5" s="1"/>
  <c r="AY35" i="5"/>
  <c r="AT27" i="5"/>
  <c r="AY22" i="5"/>
  <c r="AZ22" i="5" s="1"/>
  <c r="AZ12" i="5"/>
  <c r="BG6" i="5"/>
  <c r="BL35" i="5"/>
  <c r="K36" i="4" s="1"/>
  <c r="BP23" i="5"/>
  <c r="M24" i="4" s="1"/>
  <c r="L24" i="4"/>
  <c r="BL30" i="5"/>
  <c r="K31" i="4" s="1"/>
  <c r="BL23" i="5"/>
  <c r="K24" i="4" s="1"/>
  <c r="BL12" i="5"/>
  <c r="K13" i="4" s="1"/>
  <c r="BL5" i="5"/>
  <c r="K6" i="4" s="1"/>
  <c r="BO28" i="5"/>
  <c r="L29" i="4" s="1"/>
  <c r="BO12" i="5"/>
  <c r="L13" i="4" s="1"/>
  <c r="BP17" i="5"/>
  <c r="M18" i="4" s="1"/>
  <c r="BL25" i="5"/>
  <c r="K26" i="4" s="1"/>
  <c r="BO30" i="5"/>
  <c r="L31" i="4" s="1"/>
  <c r="BO14" i="5"/>
  <c r="L15" i="4" s="1"/>
  <c r="BO36" i="5"/>
  <c r="L37" i="4" s="1"/>
  <c r="BO20" i="5"/>
  <c r="L21" i="4" s="1"/>
  <c r="BO4" i="5"/>
  <c r="L5" i="4" s="1"/>
  <c r="BL27" i="5"/>
  <c r="K28" i="4" s="1"/>
  <c r="BO26" i="5"/>
  <c r="L27" i="4" s="1"/>
  <c r="BO10" i="5"/>
  <c r="L11" i="4" s="1"/>
  <c r="AR37" i="6"/>
  <c r="AR29" i="6"/>
  <c r="AR21" i="6"/>
  <c r="AR13" i="6"/>
  <c r="AR5" i="6"/>
  <c r="AR36" i="6"/>
  <c r="AR28" i="6"/>
  <c r="AR20" i="6"/>
  <c r="AR12" i="6"/>
  <c r="AR4" i="6"/>
  <c r="P36" i="6"/>
  <c r="AR35" i="6"/>
  <c r="AR27" i="6"/>
  <c r="AR19" i="6"/>
  <c r="AR11" i="6"/>
  <c r="AR34" i="6"/>
  <c r="AR26" i="6"/>
  <c r="AR18" i="6"/>
  <c r="AR10" i="6"/>
  <c r="AR33" i="6"/>
  <c r="AR25" i="6"/>
  <c r="AR17" i="6"/>
  <c r="AR9" i="6"/>
  <c r="AR3" i="6"/>
  <c r="AR32" i="6"/>
  <c r="AR24" i="6"/>
  <c r="AR16" i="6"/>
  <c r="AR8" i="6"/>
  <c r="R37" i="4"/>
  <c r="R29" i="4"/>
  <c r="R21" i="4"/>
  <c r="R13" i="4"/>
  <c r="R5" i="4"/>
  <c r="R18" i="4"/>
  <c r="R10" i="4"/>
  <c r="R20" i="4"/>
  <c r="R12" i="4"/>
  <c r="P25" i="6"/>
  <c r="P17" i="6"/>
  <c r="P3" i="6"/>
  <c r="P38" i="6"/>
  <c r="P30" i="6"/>
  <c r="P22" i="6"/>
  <c r="P14" i="6"/>
  <c r="P6" i="6"/>
  <c r="P31" i="6"/>
  <c r="P23" i="6"/>
  <c r="P15" i="6"/>
  <c r="P7" i="6"/>
  <c r="R24" i="4"/>
  <c r="P35" i="6"/>
  <c r="P27" i="6"/>
  <c r="P19" i="6"/>
  <c r="P11" i="6"/>
  <c r="R16" i="4"/>
  <c r="P34" i="6"/>
  <c r="P26" i="6"/>
  <c r="P18" i="6"/>
  <c r="P10" i="6"/>
  <c r="R36" i="4"/>
  <c r="R28" i="4"/>
  <c r="R17" i="4"/>
  <c r="R22" i="4"/>
  <c r="R14" i="4"/>
  <c r="R6" i="4"/>
  <c r="P32" i="6"/>
  <c r="P24" i="6"/>
  <c r="P16" i="6"/>
  <c r="P8" i="6"/>
  <c r="P37" i="6"/>
  <c r="P29" i="6"/>
  <c r="P21" i="6"/>
  <c r="P13" i="6"/>
  <c r="P5" i="6"/>
  <c r="R23" i="4"/>
  <c r="R15" i="4"/>
  <c r="R38" i="4"/>
  <c r="R30" i="4"/>
  <c r="R35" i="4"/>
  <c r="R19" i="4"/>
  <c r="R11" i="4"/>
  <c r="R34" i="4"/>
  <c r="R26" i="4"/>
  <c r="R40" i="4"/>
  <c r="R32" i="4"/>
  <c r="BP6" i="5"/>
  <c r="M7" i="4" s="1"/>
  <c r="BP32" i="5"/>
  <c r="M33" i="4" s="1"/>
  <c r="BP28" i="5"/>
  <c r="M29" i="4" s="1"/>
  <c r="BP12" i="5"/>
  <c r="M13" i="4" s="1"/>
  <c r="BP34" i="5"/>
  <c r="M35" i="4" s="1"/>
  <c r="BP18" i="5"/>
  <c r="M19" i="4" s="1"/>
  <c r="BP16" i="5"/>
  <c r="M17" i="4" s="1"/>
  <c r="BP30" i="5"/>
  <c r="M31" i="4" s="1"/>
  <c r="BP14" i="5"/>
  <c r="M15" i="4" s="1"/>
  <c r="BP36" i="5"/>
  <c r="M37" i="4" s="1"/>
  <c r="BP4" i="5"/>
  <c r="M5" i="4" s="1"/>
  <c r="BP33" i="5"/>
  <c r="M34" i="4" s="1"/>
  <c r="BP29" i="5"/>
  <c r="M30" i="4" s="1"/>
  <c r="BP19" i="5"/>
  <c r="M20" i="4" s="1"/>
  <c r="BP15" i="5"/>
  <c r="M16" i="4" s="1"/>
  <c r="BP13" i="5"/>
  <c r="M14" i="4" s="1"/>
  <c r="BP11" i="5"/>
  <c r="M12" i="4" s="1"/>
  <c r="BP9" i="5"/>
  <c r="M10" i="4" s="1"/>
  <c r="BP7" i="5"/>
  <c r="M8" i="4" s="1"/>
  <c r="BG29" i="5"/>
  <c r="BG28" i="5"/>
  <c r="AZ39" i="5"/>
  <c r="AZ6" i="5"/>
  <c r="AZ26" i="5"/>
  <c r="AZ27" i="5"/>
  <c r="AZ17" i="5"/>
  <c r="AZ14" i="5"/>
  <c r="B6" i="16"/>
  <c r="C6" i="16"/>
  <c r="D6"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I6" i="16"/>
  <c r="AJ6" i="16"/>
  <c r="AK6" i="16"/>
  <c r="AL6" i="16"/>
  <c r="AM6" i="16"/>
  <c r="AN6" i="16"/>
  <c r="AO6" i="16"/>
  <c r="AP6" i="16"/>
  <c r="AQ6" i="16"/>
  <c r="AR6" i="16"/>
  <c r="AS6" i="16"/>
  <c r="AT6" i="16"/>
  <c r="AU6" i="16"/>
  <c r="AV6" i="16"/>
  <c r="AW6" i="16"/>
  <c r="AX6" i="16"/>
  <c r="AY6" i="16"/>
  <c r="AZ6" i="16"/>
  <c r="BA6" i="16"/>
  <c r="BB6" i="16"/>
  <c r="BC6" i="16"/>
  <c r="BD6" i="16"/>
  <c r="BE6" i="16"/>
  <c r="BF6" i="16"/>
  <c r="BG6" i="16"/>
  <c r="BH6" i="16"/>
  <c r="BI6" i="16"/>
  <c r="BJ6" i="16"/>
  <c r="BK6" i="16"/>
  <c r="BL6" i="16"/>
  <c r="BM6" i="16"/>
  <c r="BN6" i="16"/>
  <c r="BO6" i="16"/>
  <c r="BP6" i="16"/>
  <c r="BQ6" i="16"/>
  <c r="BR6" i="16"/>
  <c r="BS6" i="16"/>
  <c r="BT6" i="16"/>
  <c r="BU6" i="16"/>
  <c r="BV6" i="16"/>
  <c r="BW6" i="16"/>
  <c r="B14" i="16"/>
  <c r="C14" i="16"/>
  <c r="D14"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BL14" i="16"/>
  <c r="BM14" i="16"/>
  <c r="BN14" i="16"/>
  <c r="BO14" i="16"/>
  <c r="BP14" i="16"/>
  <c r="BQ14" i="16"/>
  <c r="BR14" i="16"/>
  <c r="BS14" i="16"/>
  <c r="BT14" i="16"/>
  <c r="BU14" i="16"/>
  <c r="BV14" i="16"/>
  <c r="BW14" i="16"/>
  <c r="B15" i="16"/>
  <c r="C15" i="16"/>
  <c r="D15"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BL15" i="16"/>
  <c r="BM15" i="16"/>
  <c r="BN15" i="16"/>
  <c r="BO15" i="16"/>
  <c r="BP15" i="16"/>
  <c r="BQ15" i="16"/>
  <c r="BR15" i="16"/>
  <c r="BS15" i="16"/>
  <c r="BT15" i="16"/>
  <c r="BU15" i="16"/>
  <c r="BV15" i="16"/>
  <c r="BW15" i="16"/>
  <c r="B17" i="16"/>
  <c r="C17" i="16"/>
  <c r="D17"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BL17" i="16"/>
  <c r="BM17" i="16"/>
  <c r="BN17" i="16"/>
  <c r="BO17" i="16"/>
  <c r="BP17" i="16"/>
  <c r="BQ17" i="16"/>
  <c r="BR17" i="16"/>
  <c r="BS17" i="16"/>
  <c r="BT17" i="16"/>
  <c r="BU17" i="16"/>
  <c r="BV17" i="16"/>
  <c r="BW17" i="16"/>
  <c r="B18" i="16"/>
  <c r="C18" i="16"/>
  <c r="D18"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BL18" i="16"/>
  <c r="BM18" i="16"/>
  <c r="BN18" i="16"/>
  <c r="BO18" i="16"/>
  <c r="BP18" i="16"/>
  <c r="BQ18" i="16"/>
  <c r="BR18" i="16"/>
  <c r="BS18" i="16"/>
  <c r="BT18" i="16"/>
  <c r="BU18" i="16"/>
  <c r="BV18" i="16"/>
  <c r="BW18" i="16"/>
  <c r="B19" i="16"/>
  <c r="C19" i="16"/>
  <c r="D19"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BL19" i="16"/>
  <c r="BM19" i="16"/>
  <c r="BN19" i="16"/>
  <c r="BO19" i="16"/>
  <c r="BP19" i="16"/>
  <c r="BQ19" i="16"/>
  <c r="BR19" i="16"/>
  <c r="BS19" i="16"/>
  <c r="BT19" i="16"/>
  <c r="BU19" i="16"/>
  <c r="BV19" i="16"/>
  <c r="BW19" i="16"/>
  <c r="B21" i="16"/>
  <c r="C21"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BL21" i="16"/>
  <c r="BM21" i="16"/>
  <c r="BN21" i="16"/>
  <c r="BO21" i="16"/>
  <c r="BP21" i="16"/>
  <c r="BQ21" i="16"/>
  <c r="BR21" i="16"/>
  <c r="BS21" i="16"/>
  <c r="BT21" i="16"/>
  <c r="BU21" i="16"/>
  <c r="BV21" i="16"/>
  <c r="BW21" i="16"/>
  <c r="B27" i="16"/>
  <c r="C27" i="16"/>
  <c r="D27"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BL27" i="16"/>
  <c r="BM27" i="16"/>
  <c r="BN27" i="16"/>
  <c r="BO27" i="16"/>
  <c r="BP27" i="16"/>
  <c r="BQ27" i="16"/>
  <c r="BR27" i="16"/>
  <c r="BS27" i="16"/>
  <c r="BT27" i="16"/>
  <c r="BU27" i="16"/>
  <c r="BV27" i="16"/>
  <c r="BW27" i="16"/>
  <c r="B30" i="16"/>
  <c r="C30" i="16"/>
  <c r="D30"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BL30" i="16"/>
  <c r="BM30" i="16"/>
  <c r="BN30" i="16"/>
  <c r="BO30" i="16"/>
  <c r="BP30" i="16"/>
  <c r="BQ30" i="16"/>
  <c r="BR30" i="16"/>
  <c r="BS30" i="16"/>
  <c r="BT30" i="16"/>
  <c r="BU30" i="16"/>
  <c r="BV30" i="16"/>
  <c r="BW30" i="16"/>
  <c r="B31" i="16"/>
  <c r="C31" i="16"/>
  <c r="D31"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BL31" i="16"/>
  <c r="BM31" i="16"/>
  <c r="BN31" i="16"/>
  <c r="BO31" i="16"/>
  <c r="BP31" i="16"/>
  <c r="BQ31" i="16"/>
  <c r="BR31" i="16"/>
  <c r="BS31" i="16"/>
  <c r="BT31" i="16"/>
  <c r="BU31" i="16"/>
  <c r="BV31" i="16"/>
  <c r="BW31" i="16"/>
  <c r="B33" i="16"/>
  <c r="C33" i="16"/>
  <c r="D33"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BL33" i="16"/>
  <c r="BM33" i="16"/>
  <c r="BN33" i="16"/>
  <c r="BO33" i="16"/>
  <c r="BP33" i="16"/>
  <c r="BQ33" i="16"/>
  <c r="BR33" i="16"/>
  <c r="BS33" i="16"/>
  <c r="BT33" i="16"/>
  <c r="BU33" i="16"/>
  <c r="BV33" i="16"/>
  <c r="BW33" i="16"/>
  <c r="B11" i="16"/>
  <c r="C11" i="16"/>
  <c r="D11"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BL11" i="16"/>
  <c r="BM11" i="16"/>
  <c r="BN11" i="16"/>
  <c r="BO11" i="16"/>
  <c r="BP11" i="16"/>
  <c r="BQ11" i="16"/>
  <c r="BR11" i="16"/>
  <c r="BS11" i="16"/>
  <c r="BT11" i="16"/>
  <c r="BU11" i="16"/>
  <c r="BV11" i="16"/>
  <c r="BW11" i="16"/>
  <c r="B3" i="16"/>
  <c r="C3" i="16"/>
  <c r="D3" i="16"/>
  <c r="E3" i="16"/>
  <c r="F3" i="16"/>
  <c r="G3" i="16"/>
  <c r="H3" i="16"/>
  <c r="I3" i="16"/>
  <c r="J3" i="16"/>
  <c r="K3" i="16"/>
  <c r="L3" i="16"/>
  <c r="M3" i="16"/>
  <c r="N3" i="16"/>
  <c r="O3" i="16"/>
  <c r="P3" i="16"/>
  <c r="Q3" i="16"/>
  <c r="R3" i="16"/>
  <c r="S3" i="16"/>
  <c r="T3" i="16"/>
  <c r="U3" i="16"/>
  <c r="V3" i="16"/>
  <c r="W3" i="16"/>
  <c r="X3" i="16"/>
  <c r="Y3" i="16"/>
  <c r="Z3" i="16"/>
  <c r="AB3" i="16"/>
  <c r="AC3" i="16"/>
  <c r="AD3" i="16"/>
  <c r="AE3" i="16"/>
  <c r="AF3" i="16"/>
  <c r="AG3" i="16"/>
  <c r="AH3" i="16"/>
  <c r="AI3" i="16"/>
  <c r="AJ3" i="16"/>
  <c r="AK3" i="16"/>
  <c r="AL3" i="16"/>
  <c r="AM3" i="16"/>
  <c r="AN3" i="16"/>
  <c r="AO3" i="16"/>
  <c r="AP3" i="16"/>
  <c r="AQ3" i="16"/>
  <c r="AR3" i="16"/>
  <c r="AS3" i="16"/>
  <c r="AT3" i="16"/>
  <c r="AU3" i="16"/>
  <c r="AV3" i="16"/>
  <c r="AW3" i="16"/>
  <c r="AX3" i="16"/>
  <c r="AY3" i="16"/>
  <c r="AZ3" i="16"/>
  <c r="BA3" i="16"/>
  <c r="BB3" i="16"/>
  <c r="BC3" i="16"/>
  <c r="BD3" i="16"/>
  <c r="BE3" i="16"/>
  <c r="BF3" i="16"/>
  <c r="BG3" i="16"/>
  <c r="BH3" i="16"/>
  <c r="BI3" i="16"/>
  <c r="BJ3" i="16"/>
  <c r="BK3" i="16"/>
  <c r="BL3" i="16"/>
  <c r="BM3" i="16"/>
  <c r="BN3" i="16"/>
  <c r="BO3" i="16"/>
  <c r="BP3" i="16"/>
  <c r="BQ3" i="16"/>
  <c r="BR3" i="16"/>
  <c r="BS3" i="16"/>
  <c r="BT3" i="16"/>
  <c r="BU3" i="16"/>
  <c r="BV3" i="16"/>
  <c r="BW3" i="16"/>
  <c r="B8" i="16"/>
  <c r="C8" i="16"/>
  <c r="D8"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BL8" i="16"/>
  <c r="BM8" i="16"/>
  <c r="BN8" i="16"/>
  <c r="BO8" i="16"/>
  <c r="BP8" i="16"/>
  <c r="BQ8" i="16"/>
  <c r="BR8" i="16"/>
  <c r="BS8" i="16"/>
  <c r="BT8" i="16"/>
  <c r="BU8" i="16"/>
  <c r="BV8" i="16"/>
  <c r="BW8" i="16"/>
  <c r="B13" i="16"/>
  <c r="C13" i="16"/>
  <c r="D13"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BL13" i="16"/>
  <c r="BM13" i="16"/>
  <c r="BN13" i="16"/>
  <c r="BO13" i="16"/>
  <c r="BP13" i="16"/>
  <c r="BQ13" i="16"/>
  <c r="BR13" i="16"/>
  <c r="BS13" i="16"/>
  <c r="BT13" i="16"/>
  <c r="BU13" i="16"/>
  <c r="BV13" i="16"/>
  <c r="BW13" i="16"/>
  <c r="B16" i="16"/>
  <c r="C16" i="16"/>
  <c r="D16"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BL16" i="16"/>
  <c r="BM16" i="16"/>
  <c r="BN16" i="16"/>
  <c r="BO16" i="16"/>
  <c r="BP16" i="16"/>
  <c r="BQ16" i="16"/>
  <c r="BR16" i="16"/>
  <c r="BS16" i="16"/>
  <c r="BT16" i="16"/>
  <c r="BU16" i="16"/>
  <c r="BV16" i="16"/>
  <c r="BW16" i="16"/>
  <c r="B22" i="16"/>
  <c r="C22"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BL22" i="16"/>
  <c r="BM22" i="16"/>
  <c r="BN22" i="16"/>
  <c r="BO22" i="16"/>
  <c r="BP22" i="16"/>
  <c r="BQ22" i="16"/>
  <c r="BR22" i="16"/>
  <c r="BS22" i="16"/>
  <c r="BT22" i="16"/>
  <c r="BU22" i="16"/>
  <c r="BV22" i="16"/>
  <c r="BW22" i="16"/>
  <c r="B23" i="16"/>
  <c r="C23" i="16"/>
  <c r="D23"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BL23" i="16"/>
  <c r="BM23" i="16"/>
  <c r="BN23" i="16"/>
  <c r="BO23" i="16"/>
  <c r="BP23" i="16"/>
  <c r="BQ23" i="16"/>
  <c r="BR23" i="16"/>
  <c r="BS23" i="16"/>
  <c r="BT23" i="16"/>
  <c r="BU23" i="16"/>
  <c r="BV23" i="16"/>
  <c r="BW23" i="16"/>
  <c r="B26" i="16"/>
  <c r="C26" i="16"/>
  <c r="D26" i="16"/>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BL26" i="16"/>
  <c r="BM26" i="16"/>
  <c r="BN26" i="16"/>
  <c r="BO26" i="16"/>
  <c r="BP26" i="16"/>
  <c r="BQ26" i="16"/>
  <c r="BR26" i="16"/>
  <c r="BS26" i="16"/>
  <c r="BT26" i="16"/>
  <c r="BU26" i="16"/>
  <c r="BV26" i="16"/>
  <c r="BW26" i="16"/>
  <c r="B28" i="16"/>
  <c r="C28" i="16"/>
  <c r="D28"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BL28" i="16"/>
  <c r="BM28" i="16"/>
  <c r="BN28" i="16"/>
  <c r="BO28" i="16"/>
  <c r="BP28" i="16"/>
  <c r="BQ28" i="16"/>
  <c r="BR28" i="16"/>
  <c r="BS28" i="16"/>
  <c r="BT28" i="16"/>
  <c r="BU28" i="16"/>
  <c r="BV28" i="16"/>
  <c r="BW28" i="16"/>
  <c r="B29" i="16"/>
  <c r="C29" i="16"/>
  <c r="D29"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BL29" i="16"/>
  <c r="BM29" i="16"/>
  <c r="BN29" i="16"/>
  <c r="BO29" i="16"/>
  <c r="BP29" i="16"/>
  <c r="BQ29" i="16"/>
  <c r="BR29" i="16"/>
  <c r="BS29" i="16"/>
  <c r="BT29" i="16"/>
  <c r="BU29" i="16"/>
  <c r="BV29" i="16"/>
  <c r="BW29" i="16"/>
  <c r="B32" i="16"/>
  <c r="C32" i="16"/>
  <c r="D32"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BL32" i="16"/>
  <c r="BM32" i="16"/>
  <c r="BN32" i="16"/>
  <c r="BO32" i="16"/>
  <c r="BP32" i="16"/>
  <c r="BQ32" i="16"/>
  <c r="BR32" i="16"/>
  <c r="BS32" i="16"/>
  <c r="BT32" i="16"/>
  <c r="BU32" i="16"/>
  <c r="BV32" i="16"/>
  <c r="BW32" i="16"/>
  <c r="B35" i="16"/>
  <c r="C35" i="16"/>
  <c r="D35"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BL35" i="16"/>
  <c r="BM35" i="16"/>
  <c r="BN35" i="16"/>
  <c r="BO35" i="16"/>
  <c r="BP35" i="16"/>
  <c r="BQ35" i="16"/>
  <c r="BR35" i="16"/>
  <c r="BS35" i="16"/>
  <c r="BT35" i="16"/>
  <c r="BU35" i="16"/>
  <c r="BV35" i="16"/>
  <c r="BW35" i="16"/>
  <c r="B38" i="16"/>
  <c r="C38" i="16"/>
  <c r="D38"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BL38" i="16"/>
  <c r="BM38" i="16"/>
  <c r="BN38" i="16"/>
  <c r="BO38" i="16"/>
  <c r="BP38" i="16"/>
  <c r="BQ38" i="16"/>
  <c r="BR38" i="16"/>
  <c r="BS38" i="16"/>
  <c r="BT38" i="16"/>
  <c r="BU38" i="16"/>
  <c r="BV38" i="16"/>
  <c r="BW38" i="16"/>
  <c r="B37" i="16"/>
  <c r="C37" i="16"/>
  <c r="D37"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AV37" i="16"/>
  <c r="AW37" i="16"/>
  <c r="AX37" i="16"/>
  <c r="AY37" i="16"/>
  <c r="AZ37" i="16"/>
  <c r="BA37" i="16"/>
  <c r="BB37" i="16"/>
  <c r="BC37" i="16"/>
  <c r="BD37" i="16"/>
  <c r="BE37" i="16"/>
  <c r="BF37" i="16"/>
  <c r="BG37" i="16"/>
  <c r="BH37" i="16"/>
  <c r="BI37" i="16"/>
  <c r="BJ37" i="16"/>
  <c r="BK37" i="16"/>
  <c r="BL37" i="16"/>
  <c r="BM37" i="16"/>
  <c r="BN37" i="16"/>
  <c r="BO37" i="16"/>
  <c r="BP37" i="16"/>
  <c r="BQ37" i="16"/>
  <c r="BR37" i="16"/>
  <c r="BS37" i="16"/>
  <c r="BT37" i="16"/>
  <c r="BU37" i="16"/>
  <c r="BV37" i="16"/>
  <c r="BW37" i="16"/>
  <c r="B39" i="16"/>
  <c r="C39" i="16"/>
  <c r="D39"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AV39" i="16"/>
  <c r="AW39" i="16"/>
  <c r="AX39" i="16"/>
  <c r="AY39" i="16"/>
  <c r="AZ39" i="16"/>
  <c r="BA39" i="16"/>
  <c r="BB39" i="16"/>
  <c r="BC39" i="16"/>
  <c r="BD39" i="16"/>
  <c r="BE39" i="16"/>
  <c r="BF39" i="16"/>
  <c r="BG39" i="16"/>
  <c r="BH39" i="16"/>
  <c r="BI39" i="16"/>
  <c r="BJ39" i="16"/>
  <c r="BK39" i="16"/>
  <c r="BL39" i="16"/>
  <c r="BM39" i="16"/>
  <c r="BN39" i="16"/>
  <c r="BO39" i="16"/>
  <c r="BP39" i="16"/>
  <c r="BQ39" i="16"/>
  <c r="BR39" i="16"/>
  <c r="BS39" i="16"/>
  <c r="BT39" i="16"/>
  <c r="BU39" i="16"/>
  <c r="BV39" i="16"/>
  <c r="BW39" i="16"/>
  <c r="B5" i="16"/>
  <c r="C5" i="16"/>
  <c r="D5"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BL5" i="16"/>
  <c r="BM5" i="16"/>
  <c r="BN5" i="16"/>
  <c r="BO5" i="16"/>
  <c r="BP5" i="16"/>
  <c r="BQ5" i="16"/>
  <c r="BR5" i="16"/>
  <c r="BS5" i="16"/>
  <c r="BT5" i="16"/>
  <c r="BU5" i="16"/>
  <c r="BV5" i="16"/>
  <c r="BW5" i="16"/>
  <c r="B7" i="16"/>
  <c r="C7" i="16"/>
  <c r="D7"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BL7" i="16"/>
  <c r="BM7" i="16"/>
  <c r="BN7" i="16"/>
  <c r="BO7" i="16"/>
  <c r="BP7" i="16"/>
  <c r="BQ7" i="16"/>
  <c r="BR7" i="16"/>
  <c r="BS7" i="16"/>
  <c r="BT7" i="16"/>
  <c r="BU7" i="16"/>
  <c r="BV7" i="16"/>
  <c r="BW7" i="16"/>
  <c r="B9" i="16"/>
  <c r="C9" i="16"/>
  <c r="D9"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BL9" i="16"/>
  <c r="BM9" i="16"/>
  <c r="BN9" i="16"/>
  <c r="BO9" i="16"/>
  <c r="BP9" i="16"/>
  <c r="BQ9" i="16"/>
  <c r="BR9" i="16"/>
  <c r="BS9" i="16"/>
  <c r="BT9" i="16"/>
  <c r="BU9" i="16"/>
  <c r="BV9" i="16"/>
  <c r="BW9" i="16"/>
  <c r="B10" i="16"/>
  <c r="C10" i="16"/>
  <c r="D10"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BL10" i="16"/>
  <c r="BM10" i="16"/>
  <c r="BN10" i="16"/>
  <c r="BO10" i="16"/>
  <c r="BP10" i="16"/>
  <c r="BQ10" i="16"/>
  <c r="BR10" i="16"/>
  <c r="BS10" i="16"/>
  <c r="BT10" i="16"/>
  <c r="BU10" i="16"/>
  <c r="BV10" i="16"/>
  <c r="BW10" i="16"/>
  <c r="B12" i="16"/>
  <c r="C12" i="16"/>
  <c r="D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BL12" i="16"/>
  <c r="BM12" i="16"/>
  <c r="BN12" i="16"/>
  <c r="BO12" i="16"/>
  <c r="BP12" i="16"/>
  <c r="BQ12" i="16"/>
  <c r="BR12" i="16"/>
  <c r="BS12" i="16"/>
  <c r="BT12" i="16"/>
  <c r="BU12" i="16"/>
  <c r="BV12" i="16"/>
  <c r="BW12" i="16"/>
  <c r="B25" i="16"/>
  <c r="C25" i="16"/>
  <c r="D25" i="16"/>
  <c r="E25" i="16"/>
  <c r="F25" i="16"/>
  <c r="G25" i="16"/>
  <c r="H25" i="16"/>
  <c r="I25" i="16"/>
  <c r="J25" i="16"/>
  <c r="K25" i="16"/>
  <c r="L25" i="16"/>
  <c r="M25" i="16"/>
  <c r="N25" i="16"/>
  <c r="O25" i="16"/>
  <c r="P25" i="16"/>
  <c r="Q25" i="16"/>
  <c r="R25" i="16"/>
  <c r="S25" i="16"/>
  <c r="T25" i="16"/>
  <c r="U25" i="16"/>
  <c r="V25" i="16"/>
  <c r="W25" i="16"/>
  <c r="X25" i="16"/>
  <c r="Y25" i="16"/>
  <c r="Z25" i="16"/>
  <c r="AA25" i="16"/>
  <c r="AB25" i="16"/>
  <c r="AC25" i="16"/>
  <c r="AD25" i="16"/>
  <c r="AE25" i="16"/>
  <c r="AF25" i="16"/>
  <c r="AG25" i="16"/>
  <c r="AH25" i="16"/>
  <c r="AI25" i="16"/>
  <c r="AJ25" i="16"/>
  <c r="AK25" i="16"/>
  <c r="AL25" i="16"/>
  <c r="AM25" i="16"/>
  <c r="AN25" i="16"/>
  <c r="AO25" i="16"/>
  <c r="AP25" i="16"/>
  <c r="AQ25" i="16"/>
  <c r="AR25" i="16"/>
  <c r="AS25" i="16"/>
  <c r="AT25" i="16"/>
  <c r="AU25" i="16"/>
  <c r="AV25" i="16"/>
  <c r="AW25" i="16"/>
  <c r="AX25" i="16"/>
  <c r="AY25" i="16"/>
  <c r="AZ25" i="16"/>
  <c r="BA25" i="16"/>
  <c r="BB25" i="16"/>
  <c r="BC25" i="16"/>
  <c r="BD25" i="16"/>
  <c r="BE25" i="16"/>
  <c r="BF25" i="16"/>
  <c r="BG25" i="16"/>
  <c r="BH25" i="16"/>
  <c r="BI25" i="16"/>
  <c r="BJ25" i="16"/>
  <c r="BK25" i="16"/>
  <c r="BL25" i="16"/>
  <c r="BM25" i="16"/>
  <c r="BN25" i="16"/>
  <c r="BO25" i="16"/>
  <c r="BP25" i="16"/>
  <c r="BQ25" i="16"/>
  <c r="BR25" i="16"/>
  <c r="BS25" i="16"/>
  <c r="BT25" i="16"/>
  <c r="BU25" i="16"/>
  <c r="BV25" i="16"/>
  <c r="BW25" i="16"/>
  <c r="B34" i="16"/>
  <c r="C34" i="16"/>
  <c r="D34"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BL34" i="16"/>
  <c r="BM34" i="16"/>
  <c r="BN34" i="16"/>
  <c r="BO34" i="16"/>
  <c r="BP34" i="16"/>
  <c r="BQ34" i="16"/>
  <c r="BR34" i="16"/>
  <c r="BS34" i="16"/>
  <c r="BT34" i="16"/>
  <c r="BU34" i="16"/>
  <c r="BV34" i="16"/>
  <c r="BW34" i="16"/>
  <c r="B36" i="16"/>
  <c r="C36" i="16"/>
  <c r="D36"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AX36" i="16"/>
  <c r="AY36" i="16"/>
  <c r="AZ36" i="16"/>
  <c r="BA36" i="16"/>
  <c r="BB36" i="16"/>
  <c r="BC36" i="16"/>
  <c r="BD36" i="16"/>
  <c r="BE36" i="16"/>
  <c r="BF36" i="16"/>
  <c r="BG36" i="16"/>
  <c r="BH36" i="16"/>
  <c r="BI36" i="16"/>
  <c r="BJ36" i="16"/>
  <c r="BK36" i="16"/>
  <c r="BL36" i="16"/>
  <c r="BM36" i="16"/>
  <c r="BN36" i="16"/>
  <c r="BO36" i="16"/>
  <c r="BP36" i="16"/>
  <c r="BQ36" i="16"/>
  <c r="BR36" i="16"/>
  <c r="BS36" i="16"/>
  <c r="BT36" i="16"/>
  <c r="BU36" i="16"/>
  <c r="BV36" i="16"/>
  <c r="BW36" i="16"/>
  <c r="B20" i="16"/>
  <c r="C20" i="16"/>
  <c r="D20"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BL20" i="16"/>
  <c r="BM20" i="16"/>
  <c r="BN20" i="16"/>
  <c r="BO20" i="16"/>
  <c r="BP20" i="16"/>
  <c r="BQ20" i="16"/>
  <c r="BR20" i="16"/>
  <c r="BS20" i="16"/>
  <c r="BT20" i="16"/>
  <c r="BU20" i="16"/>
  <c r="BV20" i="16"/>
  <c r="BW20" i="16"/>
  <c r="B24" i="16"/>
  <c r="C24" i="16"/>
  <c r="D24" i="16"/>
  <c r="E24" i="16"/>
  <c r="F24" i="16"/>
  <c r="G24" i="16"/>
  <c r="H24" i="16"/>
  <c r="I24" i="16"/>
  <c r="J24" i="16"/>
  <c r="K24" i="16"/>
  <c r="L24" i="16"/>
  <c r="M24" i="16"/>
  <c r="N24" i="16"/>
  <c r="O24" i="16"/>
  <c r="P24" i="16"/>
  <c r="Q24" i="16"/>
  <c r="R24" i="16"/>
  <c r="S24" i="16"/>
  <c r="T24" i="16"/>
  <c r="U24" i="16"/>
  <c r="V24" i="16"/>
  <c r="W24" i="16"/>
  <c r="X24" i="16"/>
  <c r="Y24" i="16"/>
  <c r="Z24" i="16"/>
  <c r="AA24" i="16"/>
  <c r="AB24" i="16"/>
  <c r="AC24" i="16"/>
  <c r="AD24" i="16"/>
  <c r="AE24" i="16"/>
  <c r="AF24" i="16"/>
  <c r="AG24" i="16"/>
  <c r="AH24" i="16"/>
  <c r="AI24" i="16"/>
  <c r="AJ24" i="16"/>
  <c r="AK24" i="16"/>
  <c r="AL24" i="16"/>
  <c r="AM24" i="16"/>
  <c r="AN24" i="16"/>
  <c r="AO24" i="16"/>
  <c r="AP24" i="16"/>
  <c r="AQ24" i="16"/>
  <c r="AR24" i="16"/>
  <c r="AS24" i="16"/>
  <c r="AT24" i="16"/>
  <c r="AU24" i="16"/>
  <c r="AV24" i="16"/>
  <c r="AW24" i="16"/>
  <c r="AX24" i="16"/>
  <c r="AY24" i="16"/>
  <c r="AZ24" i="16"/>
  <c r="BA24" i="16"/>
  <c r="BB24" i="16"/>
  <c r="BC24" i="16"/>
  <c r="BD24" i="16"/>
  <c r="BE24" i="16"/>
  <c r="BF24" i="16"/>
  <c r="BG24" i="16"/>
  <c r="BH24" i="16"/>
  <c r="BI24" i="16"/>
  <c r="BJ24" i="16"/>
  <c r="BK24" i="16"/>
  <c r="BL24" i="16"/>
  <c r="BM24" i="16"/>
  <c r="BN24" i="16"/>
  <c r="BO24" i="16"/>
  <c r="BP24" i="16"/>
  <c r="BQ24" i="16"/>
  <c r="BR24" i="16"/>
  <c r="BS24" i="16"/>
  <c r="BT24" i="16"/>
  <c r="BU24" i="16"/>
  <c r="BV24" i="16"/>
  <c r="BW24" i="16"/>
  <c r="BW4" i="16"/>
  <c r="BV4" i="16"/>
  <c r="BU4" i="16"/>
  <c r="BT4" i="16"/>
  <c r="BS4" i="16"/>
  <c r="BR4" i="16"/>
  <c r="BQ4" i="16"/>
  <c r="BP4" i="16"/>
  <c r="BO4" i="16"/>
  <c r="BN4" i="16"/>
  <c r="BM4" i="16"/>
  <c r="BL4" i="16"/>
  <c r="BK4" i="16"/>
  <c r="BJ4" i="16"/>
  <c r="BI4" i="16"/>
  <c r="BH4" i="16"/>
  <c r="BG4" i="16"/>
  <c r="BF4" i="16"/>
  <c r="BE4" i="16"/>
  <c r="BD4" i="16"/>
  <c r="BC4" i="16"/>
  <c r="BB4" i="16"/>
  <c r="BA4" i="16"/>
  <c r="AZ4" i="16"/>
  <c r="AY4" i="16"/>
  <c r="AX4" i="16"/>
  <c r="AW4" i="16"/>
  <c r="AV4" i="16"/>
  <c r="AU4" i="16"/>
  <c r="AT4" i="16"/>
  <c r="AS4" i="16"/>
  <c r="AR4" i="16"/>
  <c r="AQ4" i="16"/>
  <c r="AP4" i="16"/>
  <c r="AO4" i="16"/>
  <c r="AN4" i="16"/>
  <c r="AM4" i="16"/>
  <c r="AL4" i="16"/>
  <c r="AK4" i="16"/>
  <c r="AJ4" i="16"/>
  <c r="AI4" i="16"/>
  <c r="AG4" i="16"/>
  <c r="AH4" i="16"/>
  <c r="AF4" i="16"/>
  <c r="AE4" i="16"/>
  <c r="AD4" i="16"/>
  <c r="AC4" i="16"/>
  <c r="AB4" i="16"/>
  <c r="AA4" i="16"/>
  <c r="Z4" i="16"/>
  <c r="Y4" i="16"/>
  <c r="X4" i="16"/>
  <c r="W4" i="16"/>
  <c r="V4" i="16"/>
  <c r="U4" i="16"/>
  <c r="T4" i="16"/>
  <c r="S4" i="16"/>
  <c r="R4" i="16"/>
  <c r="Q4" i="16"/>
  <c r="P4" i="16"/>
  <c r="O4" i="16"/>
  <c r="N4" i="16"/>
  <c r="M4" i="16"/>
  <c r="L4" i="16"/>
  <c r="K4" i="16"/>
  <c r="J4" i="16"/>
  <c r="I4" i="16"/>
  <c r="H4" i="16"/>
  <c r="G4" i="16"/>
  <c r="F4" i="16"/>
  <c r="E4" i="16"/>
  <c r="D4" i="16"/>
  <c r="C4" i="16"/>
  <c r="B4" i="16"/>
  <c r="AH24" i="5" l="1"/>
  <c r="BP21" i="5"/>
  <c r="M22" i="4" s="1"/>
  <c r="BP31" i="5"/>
  <c r="M32" i="4" s="1"/>
  <c r="AZ4" i="5"/>
  <c r="BG38" i="5"/>
  <c r="BP27" i="5"/>
  <c r="M28" i="4" s="1"/>
  <c r="BP8" i="5"/>
  <c r="M9" i="4" s="1"/>
  <c r="BP22" i="5"/>
  <c r="M23" i="4" s="1"/>
  <c r="AZ11" i="5"/>
  <c r="BG10" i="5"/>
  <c r="AH9" i="5"/>
  <c r="BP10" i="5"/>
  <c r="M11" i="4" s="1"/>
  <c r="BP39" i="5"/>
  <c r="M40" i="4" s="1"/>
  <c r="BG8" i="5"/>
  <c r="AH15" i="5"/>
  <c r="F16" i="4" s="1"/>
  <c r="BG16" i="5"/>
  <c r="BH16" i="5" s="1"/>
  <c r="I17" i="4" s="1"/>
  <c r="BP26" i="5"/>
  <c r="M27" i="4" s="1"/>
  <c r="AH17" i="5"/>
  <c r="BG24" i="5"/>
  <c r="BG11" i="5"/>
  <c r="AD20" i="5"/>
  <c r="AH38" i="5"/>
  <c r="BG14" i="5"/>
  <c r="BH14" i="5" s="1"/>
  <c r="BP35" i="5"/>
  <c r="M36" i="4" s="1"/>
  <c r="BG25" i="5"/>
  <c r="BG19" i="5"/>
  <c r="BG31" i="5"/>
  <c r="BH18" i="5"/>
  <c r="BG5" i="5"/>
  <c r="BH5" i="5" s="1"/>
  <c r="I6" i="4" s="1"/>
  <c r="AZ34" i="5"/>
  <c r="BG33" i="5"/>
  <c r="BH33" i="5" s="1"/>
  <c r="I34" i="4" s="1"/>
  <c r="BH11" i="5"/>
  <c r="I12" i="4" s="1"/>
  <c r="BH28" i="5"/>
  <c r="I29" i="4" s="1"/>
  <c r="BH8" i="5"/>
  <c r="I9" i="4" s="1"/>
  <c r="BH27" i="5"/>
  <c r="I28" i="4" s="1"/>
  <c r="BG13" i="5"/>
  <c r="BH13" i="5" s="1"/>
  <c r="I14" i="4" s="1"/>
  <c r="BH20" i="5"/>
  <c r="I21" i="4" s="1"/>
  <c r="BH32" i="5"/>
  <c r="I33" i="4" s="1"/>
  <c r="BH15" i="5"/>
  <c r="I16" i="4" s="1"/>
  <c r="BH31" i="5"/>
  <c r="I32" i="4" s="1"/>
  <c r="BH9" i="5"/>
  <c r="I10" i="4" s="1"/>
  <c r="BH29" i="5"/>
  <c r="I30" i="4" s="1"/>
  <c r="BH30" i="5"/>
  <c r="I31" i="4" s="1"/>
  <c r="BH17" i="5"/>
  <c r="I18" i="4" s="1"/>
  <c r="AD16" i="5"/>
  <c r="AD15" i="5"/>
  <c r="AD28" i="5"/>
  <c r="AD5" i="5"/>
  <c r="F26" i="4"/>
  <c r="AD38" i="5"/>
  <c r="AD4" i="5"/>
  <c r="AD7" i="5"/>
  <c r="AD19" i="5"/>
  <c r="AD10" i="5"/>
  <c r="AD36" i="5"/>
  <c r="AD12" i="5"/>
  <c r="AD27" i="5"/>
  <c r="AD6" i="5"/>
  <c r="AD31" i="5"/>
  <c r="AD23" i="5"/>
  <c r="AD39" i="5"/>
  <c r="AD11" i="5"/>
  <c r="AD35" i="5"/>
  <c r="AH12" i="5"/>
  <c r="F13" i="4" s="1"/>
  <c r="AH32" i="5"/>
  <c r="F33" i="4" s="1"/>
  <c r="AH5" i="5"/>
  <c r="F6" i="4" s="1"/>
  <c r="AH20" i="5"/>
  <c r="F21" i="4" s="1"/>
  <c r="AH8" i="5"/>
  <c r="F9" i="4" s="1"/>
  <c r="AH28" i="5"/>
  <c r="F29" i="4" s="1"/>
  <c r="AH34" i="5"/>
  <c r="F35" i="4" s="1"/>
  <c r="AH11" i="5"/>
  <c r="F12" i="4" s="1"/>
  <c r="AH18" i="5"/>
  <c r="F19" i="4" s="1"/>
  <c r="AD30" i="5"/>
  <c r="AH13" i="5"/>
  <c r="F14" i="4" s="1"/>
  <c r="AH4" i="5"/>
  <c r="F5" i="4" s="1"/>
  <c r="AH30" i="5"/>
  <c r="F31" i="4" s="1"/>
  <c r="AH29" i="5"/>
  <c r="F30" i="4" s="1"/>
  <c r="AH16" i="5"/>
  <c r="F17" i="4" s="1"/>
  <c r="AH26" i="5"/>
  <c r="F27" i="4" s="1"/>
  <c r="AH6" i="5"/>
  <c r="F7" i="4" s="1"/>
  <c r="AH7" i="5"/>
  <c r="F8" i="4" s="1"/>
  <c r="AH21" i="5"/>
  <c r="F22" i="4" s="1"/>
  <c r="AH22" i="5"/>
  <c r="F23" i="4" s="1"/>
  <c r="AH37" i="5"/>
  <c r="F38" i="4" s="1"/>
  <c r="AH35" i="5"/>
  <c r="F36" i="4" s="1"/>
  <c r="AH23" i="5"/>
  <c r="F24" i="4" s="1"/>
  <c r="AH36" i="5"/>
  <c r="F37" i="4" s="1"/>
  <c r="F34" i="4"/>
  <c r="AD33" i="5"/>
  <c r="AD32" i="5"/>
  <c r="AD25" i="5"/>
  <c r="AD14" i="5"/>
  <c r="AD18" i="5"/>
  <c r="AD21" i="5"/>
  <c r="AD13" i="5"/>
  <c r="AD26" i="5"/>
  <c r="AD22" i="5"/>
  <c r="AD17" i="5"/>
  <c r="AD9" i="5"/>
  <c r="AD34" i="5"/>
  <c r="AD37" i="5"/>
  <c r="I19" i="4"/>
  <c r="BH37" i="5"/>
  <c r="BH4" i="5"/>
  <c r="AZ35" i="5"/>
  <c r="BH35" i="5" s="1"/>
  <c r="BG34" i="5"/>
  <c r="BH34" i="5" s="1"/>
  <c r="BG7" i="5"/>
  <c r="BH7" i="5" s="1"/>
  <c r="BH12" i="5"/>
  <c r="BP5" i="5"/>
  <c r="M6" i="4" s="1"/>
  <c r="BG23" i="5"/>
  <c r="BH23" i="5" s="1"/>
  <c r="BP25" i="5"/>
  <c r="M26" i="4" s="1"/>
  <c r="BG26" i="5"/>
  <c r="BH26" i="5" s="1"/>
  <c r="AD8" i="5"/>
  <c r="BH25" i="5"/>
  <c r="BG36" i="5"/>
  <c r="BH36" i="5" s="1"/>
  <c r="AZ19" i="5"/>
  <c r="BH19" i="5" s="1"/>
  <c r="F10" i="4"/>
  <c r="BG39" i="5"/>
  <c r="BH39" i="5" s="1"/>
  <c r="F18" i="4"/>
  <c r="BH21" i="5"/>
  <c r="BH22" i="5"/>
  <c r="BP20" i="5"/>
  <c r="M21" i="4" s="1"/>
  <c r="BH6" i="5"/>
  <c r="BH10" i="5"/>
  <c r="AD29" i="5"/>
  <c r="BZ8" i="14"/>
  <c r="BZ16" i="14"/>
  <c r="BZ17" i="14"/>
  <c r="BZ19" i="14"/>
  <c r="BZ20" i="14"/>
  <c r="BZ21" i="14"/>
  <c r="BZ23" i="14"/>
  <c r="BZ29" i="14"/>
  <c r="BZ32" i="14"/>
  <c r="BZ33" i="14"/>
  <c r="BZ35" i="14"/>
  <c r="BZ13" i="14"/>
  <c r="BZ5" i="14"/>
  <c r="BZ10" i="14"/>
  <c r="BZ15" i="14"/>
  <c r="BZ18" i="14"/>
  <c r="BZ24" i="14"/>
  <c r="BZ25" i="14"/>
  <c r="BZ28" i="14"/>
  <c r="BZ30" i="14"/>
  <c r="BZ31" i="14"/>
  <c r="BZ34" i="14"/>
  <c r="BZ37" i="14"/>
  <c r="BZ40" i="14"/>
  <c r="BZ39" i="14"/>
  <c r="BZ41" i="14"/>
  <c r="BZ7" i="14"/>
  <c r="BZ9" i="14"/>
  <c r="BZ11" i="14"/>
  <c r="BZ12" i="14"/>
  <c r="BZ14" i="14"/>
  <c r="BZ27" i="14"/>
  <c r="BZ36" i="14"/>
  <c r="BZ38" i="14"/>
  <c r="BZ22" i="14"/>
  <c r="BZ6" i="14"/>
  <c r="I20" i="4" l="1"/>
  <c r="I37" i="4"/>
  <c r="I15" i="4"/>
  <c r="I26" i="4"/>
  <c r="I13" i="4"/>
  <c r="I40" i="4"/>
  <c r="I23" i="4"/>
  <c r="I27" i="4"/>
  <c r="I8" i="4"/>
  <c r="I36" i="4"/>
  <c r="I35" i="4"/>
  <c r="I22" i="4"/>
  <c r="I11" i="4"/>
  <c r="I24" i="4"/>
  <c r="I7" i="4"/>
  <c r="I38" i="4"/>
  <c r="I5" i="4"/>
  <c r="D40" i="15"/>
  <c r="D41" i="15"/>
  <c r="CC6" i="13" l="1"/>
  <c r="CA6" i="13"/>
  <c r="BZ6" i="13"/>
  <c r="CF8" i="13"/>
  <c r="CF16" i="13"/>
  <c r="CF17" i="13"/>
  <c r="CF19" i="13"/>
  <c r="CF20" i="13"/>
  <c r="CF21" i="13"/>
  <c r="CF23" i="13"/>
  <c r="CF29" i="13"/>
  <c r="CF32" i="13"/>
  <c r="CF33" i="13"/>
  <c r="CF35" i="13"/>
  <c r="CF13" i="13"/>
  <c r="CF5" i="13"/>
  <c r="CF10" i="13"/>
  <c r="CF15" i="13"/>
  <c r="CF18" i="13"/>
  <c r="CF24" i="13"/>
  <c r="CF25" i="13"/>
  <c r="CF28" i="13"/>
  <c r="CF30" i="13"/>
  <c r="CF31" i="13"/>
  <c r="CF34" i="13"/>
  <c r="CF37" i="13"/>
  <c r="CF40" i="13"/>
  <c r="CF39" i="13"/>
  <c r="CF41" i="13"/>
  <c r="CF7" i="13"/>
  <c r="CF9" i="13"/>
  <c r="CF11" i="13"/>
  <c r="CF12" i="13"/>
  <c r="CF14" i="13"/>
  <c r="CF27" i="13"/>
  <c r="CF36" i="13"/>
  <c r="CF38" i="13"/>
  <c r="CF22" i="13"/>
  <c r="CF26" i="13"/>
  <c r="CF6" i="13"/>
  <c r="CE8" i="13"/>
  <c r="B14" i="15" s="1"/>
  <c r="C14" i="15" s="1"/>
  <c r="CE16" i="13"/>
  <c r="B32" i="15" s="1"/>
  <c r="C32" i="15" s="1"/>
  <c r="CE17" i="13"/>
  <c r="B10" i="15" s="1"/>
  <c r="C10" i="15" s="1"/>
  <c r="CE19" i="13"/>
  <c r="B7" i="15" s="1"/>
  <c r="C7" i="15" s="1"/>
  <c r="CE20" i="13"/>
  <c r="B12" i="15" s="1"/>
  <c r="C12" i="15" s="1"/>
  <c r="CE21" i="13"/>
  <c r="B15" i="15" s="1"/>
  <c r="C15" i="15" s="1"/>
  <c r="CE23" i="13"/>
  <c r="B22" i="15" s="1"/>
  <c r="C22" i="15" s="1"/>
  <c r="CE29" i="13"/>
  <c r="B37" i="15" s="1"/>
  <c r="C37" i="15" s="1"/>
  <c r="CE32" i="13"/>
  <c r="B4" i="15" s="1"/>
  <c r="C4" i="15" s="1"/>
  <c r="CE33" i="13"/>
  <c r="B6" i="15" s="1"/>
  <c r="C6" i="15" s="1"/>
  <c r="CE35" i="13"/>
  <c r="B9" i="15" s="1"/>
  <c r="C9" i="15" s="1"/>
  <c r="CE13" i="13"/>
  <c r="B26" i="15" s="1"/>
  <c r="C26" i="15" s="1"/>
  <c r="CE5" i="13"/>
  <c r="B3" i="15" s="1"/>
  <c r="C3" i="15" s="1"/>
  <c r="CE10" i="13"/>
  <c r="B17" i="15" s="1"/>
  <c r="C17" i="15" s="1"/>
  <c r="CE15" i="13"/>
  <c r="B30" i="15" s="1"/>
  <c r="C30" i="15" s="1"/>
  <c r="CE18" i="13"/>
  <c r="B2" i="15" s="1"/>
  <c r="CE24" i="13"/>
  <c r="B25" i="15" s="1"/>
  <c r="C25" i="15" s="1"/>
  <c r="CE25" i="13"/>
  <c r="B27" i="15" s="1"/>
  <c r="C27" i="15" s="1"/>
  <c r="CE28" i="13"/>
  <c r="B34" i="15" s="1"/>
  <c r="C34" i="15" s="1"/>
  <c r="CE30" i="13"/>
  <c r="B36" i="15" s="1"/>
  <c r="C36" i="15" s="1"/>
  <c r="CE31" i="13"/>
  <c r="B38" i="15" s="1"/>
  <c r="C38" i="15" s="1"/>
  <c r="CE34" i="13"/>
  <c r="B8" i="15" s="1"/>
  <c r="C8" i="15" s="1"/>
  <c r="CE37" i="13"/>
  <c r="B24" i="15" s="1"/>
  <c r="C24" i="15" s="1"/>
  <c r="CE40" i="13"/>
  <c r="B19" i="15" s="1"/>
  <c r="C19" i="15" s="1"/>
  <c r="CE39" i="13"/>
  <c r="B35" i="15" s="1"/>
  <c r="C35" i="15" s="1"/>
  <c r="CE41" i="13"/>
  <c r="B23" i="15" s="1"/>
  <c r="C23" i="15" s="1"/>
  <c r="CE7" i="13"/>
  <c r="B13" i="15" s="1"/>
  <c r="C13" i="15" s="1"/>
  <c r="CE9" i="13"/>
  <c r="B16" i="15" s="1"/>
  <c r="C16" i="15" s="1"/>
  <c r="CE11" i="13"/>
  <c r="B18" i="15" s="1"/>
  <c r="C18" i="15" s="1"/>
  <c r="CE12" i="13"/>
  <c r="B20" i="15" s="1"/>
  <c r="C20" i="15" s="1"/>
  <c r="CE14" i="13"/>
  <c r="B29" i="15" s="1"/>
  <c r="C29" i="15" s="1"/>
  <c r="CE27" i="13"/>
  <c r="B31" i="15" s="1"/>
  <c r="C31" i="15" s="1"/>
  <c r="CE36" i="13"/>
  <c r="B11" i="15" s="1"/>
  <c r="C11" i="15" s="1"/>
  <c r="CE38" i="13"/>
  <c r="B33" i="15" s="1"/>
  <c r="C33" i="15" s="1"/>
  <c r="CE22" i="13"/>
  <c r="B21" i="15" s="1"/>
  <c r="C21" i="15" s="1"/>
  <c r="CE26" i="13"/>
  <c r="B28" i="15" s="1"/>
  <c r="C28" i="15" s="1"/>
  <c r="CE6" i="13"/>
  <c r="B5" i="15" s="1"/>
  <c r="C5" i="15" s="1"/>
  <c r="CC8" i="13"/>
  <c r="CC16" i="13"/>
  <c r="CC17" i="13"/>
  <c r="CC19" i="13"/>
  <c r="CC20" i="13"/>
  <c r="CC21" i="13"/>
  <c r="CC23" i="13"/>
  <c r="CC29" i="13"/>
  <c r="CC32" i="13"/>
  <c r="CC33" i="13"/>
  <c r="CC35" i="13"/>
  <c r="CC13" i="13"/>
  <c r="CC5" i="13"/>
  <c r="CC10" i="13"/>
  <c r="CC15" i="13"/>
  <c r="CC18" i="13"/>
  <c r="CC24" i="13"/>
  <c r="CC25" i="13"/>
  <c r="CC28" i="13"/>
  <c r="CC30" i="13"/>
  <c r="CC31" i="13"/>
  <c r="CC34" i="13"/>
  <c r="CC37" i="13"/>
  <c r="CC40" i="13"/>
  <c r="CC39" i="13"/>
  <c r="CC41" i="13"/>
  <c r="CC7" i="13"/>
  <c r="CC9" i="13"/>
  <c r="CC11" i="13"/>
  <c r="CC12" i="13"/>
  <c r="CC14" i="13"/>
  <c r="CC27" i="13"/>
  <c r="CC36" i="13"/>
  <c r="CC38" i="13"/>
  <c r="CC22" i="13"/>
  <c r="CC26" i="13"/>
  <c r="CB8" i="13"/>
  <c r="CB16" i="13"/>
  <c r="CB17" i="13"/>
  <c r="CB19" i="13"/>
  <c r="CB20" i="13"/>
  <c r="CB21" i="13"/>
  <c r="CB23" i="13"/>
  <c r="CB29" i="13"/>
  <c r="CB32" i="13"/>
  <c r="CB33" i="13"/>
  <c r="CB35" i="13"/>
  <c r="CB13" i="13"/>
  <c r="CB5" i="13"/>
  <c r="CB10" i="13"/>
  <c r="CB15" i="13"/>
  <c r="CB18" i="13"/>
  <c r="CB24" i="13"/>
  <c r="CB25" i="13"/>
  <c r="CB28" i="13"/>
  <c r="CB30" i="13"/>
  <c r="CB31" i="13"/>
  <c r="CB34" i="13"/>
  <c r="CB37" i="13"/>
  <c r="CB40" i="13"/>
  <c r="CB39" i="13"/>
  <c r="CB41" i="13"/>
  <c r="CB7" i="13"/>
  <c r="CB9" i="13"/>
  <c r="CB11" i="13"/>
  <c r="CB12" i="13"/>
  <c r="CB14" i="13"/>
  <c r="CB27" i="13"/>
  <c r="CB36" i="13"/>
  <c r="CB38" i="13"/>
  <c r="CB22" i="13"/>
  <c r="CB26" i="13"/>
  <c r="CB6" i="13"/>
  <c r="CA11" i="13"/>
  <c r="CA8" i="13"/>
  <c r="CA16" i="13"/>
  <c r="CA17" i="13"/>
  <c r="CA19" i="13"/>
  <c r="CA20" i="13"/>
  <c r="CA21" i="13"/>
  <c r="CA23" i="13"/>
  <c r="CA29" i="13"/>
  <c r="CA32" i="13"/>
  <c r="CA33" i="13"/>
  <c r="CA35" i="13"/>
  <c r="CA13" i="13"/>
  <c r="CA5" i="13"/>
  <c r="CA10" i="13"/>
  <c r="CA15" i="13"/>
  <c r="CA18" i="13"/>
  <c r="CA24" i="13"/>
  <c r="CA25" i="13"/>
  <c r="CA28" i="13"/>
  <c r="CA30" i="13"/>
  <c r="CA31" i="13"/>
  <c r="CA34" i="13"/>
  <c r="CA37" i="13"/>
  <c r="CA40" i="13"/>
  <c r="CA39" i="13"/>
  <c r="CA41" i="13"/>
  <c r="CA7" i="13"/>
  <c r="CA9" i="13"/>
  <c r="CA12" i="13"/>
  <c r="CA14" i="13"/>
  <c r="CA27" i="13"/>
  <c r="CA36" i="13"/>
  <c r="CA38" i="13"/>
  <c r="CA22" i="13"/>
  <c r="CA26" i="13"/>
  <c r="BZ8" i="13"/>
  <c r="BZ16" i="13"/>
  <c r="BZ17" i="13"/>
  <c r="BZ19" i="13"/>
  <c r="BZ20" i="13"/>
  <c r="BZ21" i="13"/>
  <c r="BZ23" i="13"/>
  <c r="BZ29" i="13"/>
  <c r="BZ32" i="13"/>
  <c r="BZ33" i="13"/>
  <c r="BZ35" i="13"/>
  <c r="BZ13" i="13"/>
  <c r="BZ5" i="13"/>
  <c r="BZ10" i="13"/>
  <c r="BZ15" i="13"/>
  <c r="BZ18" i="13"/>
  <c r="BZ24" i="13"/>
  <c r="BZ25" i="13"/>
  <c r="BZ28" i="13"/>
  <c r="BZ30" i="13"/>
  <c r="BZ31" i="13"/>
  <c r="BZ34" i="13"/>
  <c r="BZ37" i="13"/>
  <c r="BZ40" i="13"/>
  <c r="BZ39" i="13"/>
  <c r="BZ41" i="13"/>
  <c r="BZ7" i="13"/>
  <c r="BZ9" i="13"/>
  <c r="BZ11" i="13"/>
  <c r="BZ12" i="13"/>
  <c r="BZ14" i="13"/>
  <c r="BZ27" i="13"/>
  <c r="BZ36" i="13"/>
  <c r="BZ38" i="13"/>
  <c r="BZ22" i="13"/>
  <c r="BZ26" i="13"/>
  <c r="C2" i="15" l="1"/>
  <c r="B41" i="15"/>
  <c r="B40" i="15"/>
  <c r="CD6" i="13"/>
  <c r="F5" i="15" s="1"/>
  <c r="G5" i="15" s="1"/>
  <c r="H5" i="15" s="1"/>
  <c r="CD11" i="13"/>
  <c r="F18" i="15" s="1"/>
  <c r="G18" i="15" s="1"/>
  <c r="H18" i="15" s="1"/>
  <c r="CD5" i="13"/>
  <c r="F3" i="15" s="1"/>
  <c r="G3" i="15" s="1"/>
  <c r="H3" i="15" s="1"/>
  <c r="CD12" i="13"/>
  <c r="F20" i="15" s="1"/>
  <c r="G20" i="15" s="1"/>
  <c r="H20" i="15" s="1"/>
  <c r="CD34" i="13"/>
  <c r="F8" i="15" s="1"/>
  <c r="G8" i="15" s="1"/>
  <c r="H8" i="15" s="1"/>
  <c r="CD10" i="13"/>
  <c r="F17" i="15" s="1"/>
  <c r="G17" i="15" s="1"/>
  <c r="H17" i="15" s="1"/>
  <c r="CD21" i="13"/>
  <c r="F15" i="15" s="1"/>
  <c r="G15" i="15" s="1"/>
  <c r="H15" i="15" s="1"/>
  <c r="CD31" i="13"/>
  <c r="F38" i="15" s="1"/>
  <c r="G38" i="15" s="1"/>
  <c r="H38" i="15" s="1"/>
  <c r="CD20" i="13"/>
  <c r="F12" i="15" s="1"/>
  <c r="G12" i="15" s="1"/>
  <c r="H12" i="15" s="1"/>
  <c r="CD14" i="13"/>
  <c r="F29" i="15" s="1"/>
  <c r="G29" i="15" s="1"/>
  <c r="H29" i="15" s="1"/>
  <c r="CD37" i="13"/>
  <c r="F24" i="15" s="1"/>
  <c r="G24" i="15" s="1"/>
  <c r="H24" i="15" s="1"/>
  <c r="CD15" i="13"/>
  <c r="F30" i="15" s="1"/>
  <c r="G30" i="15" s="1"/>
  <c r="H30" i="15" s="1"/>
  <c r="CD23" i="13"/>
  <c r="F22" i="15" s="1"/>
  <c r="G22" i="15" s="1"/>
  <c r="H22" i="15" s="1"/>
  <c r="CD33" i="13"/>
  <c r="F6" i="15" s="1"/>
  <c r="G6" i="15" s="1"/>
  <c r="H6" i="15" s="1"/>
  <c r="CD41" i="13"/>
  <c r="F23" i="15" s="1"/>
  <c r="G23" i="15" s="1"/>
  <c r="H23" i="15" s="1"/>
  <c r="CD25" i="13"/>
  <c r="F27" i="15" s="1"/>
  <c r="G27" i="15" s="1"/>
  <c r="H27" i="15" s="1"/>
  <c r="CD29" i="13"/>
  <c r="F37" i="15" s="1"/>
  <c r="G37" i="15" s="1"/>
  <c r="H37" i="15" s="1"/>
  <c r="CD27" i="13"/>
  <c r="F31" i="15" s="1"/>
  <c r="G31" i="15" s="1"/>
  <c r="H31" i="15" s="1"/>
  <c r="CD18" i="13"/>
  <c r="F2" i="15" s="1"/>
  <c r="CD36" i="13"/>
  <c r="F11" i="15" s="1"/>
  <c r="G11" i="15" s="1"/>
  <c r="H11" i="15" s="1"/>
  <c r="CD39" i="13"/>
  <c r="F35" i="15" s="1"/>
  <c r="G35" i="15" s="1"/>
  <c r="H35" i="15" s="1"/>
  <c r="CD24" i="13"/>
  <c r="F25" i="15" s="1"/>
  <c r="G25" i="15" s="1"/>
  <c r="H25" i="15" s="1"/>
  <c r="CD26" i="13"/>
  <c r="F28" i="15" s="1"/>
  <c r="G28" i="15" s="1"/>
  <c r="H28" i="15" s="1"/>
  <c r="CD9" i="13"/>
  <c r="F16" i="15" s="1"/>
  <c r="G16" i="15" s="1"/>
  <c r="H16" i="15" s="1"/>
  <c r="CD30" i="13"/>
  <c r="F36" i="15" s="1"/>
  <c r="G36" i="15" s="1"/>
  <c r="H36" i="15" s="1"/>
  <c r="CD13" i="13"/>
  <c r="F26" i="15" s="1"/>
  <c r="G26" i="15" s="1"/>
  <c r="H26" i="15" s="1"/>
  <c r="CD19" i="13"/>
  <c r="F7" i="15" s="1"/>
  <c r="G7" i="15" s="1"/>
  <c r="H7" i="15" s="1"/>
  <c r="CD38" i="13"/>
  <c r="F33" i="15" s="1"/>
  <c r="G33" i="15" s="1"/>
  <c r="H33" i="15" s="1"/>
  <c r="CD8" i="13"/>
  <c r="F14" i="15" s="1"/>
  <c r="G14" i="15" s="1"/>
  <c r="H14" i="15" s="1"/>
  <c r="CD32" i="13"/>
  <c r="F4" i="15" s="1"/>
  <c r="G4" i="15" s="1"/>
  <c r="H4" i="15" s="1"/>
  <c r="CD40" i="13"/>
  <c r="F19" i="15" s="1"/>
  <c r="G19" i="15" s="1"/>
  <c r="H19" i="15" s="1"/>
  <c r="CD16" i="13"/>
  <c r="F32" i="15" s="1"/>
  <c r="G32" i="15" s="1"/>
  <c r="H32" i="15" s="1"/>
  <c r="CD22" i="13"/>
  <c r="F21" i="15" s="1"/>
  <c r="G21" i="15" s="1"/>
  <c r="H21" i="15" s="1"/>
  <c r="CD7" i="13"/>
  <c r="F13" i="15" s="1"/>
  <c r="G13" i="15" s="1"/>
  <c r="H13" i="15" s="1"/>
  <c r="CD28" i="13"/>
  <c r="F34" i="15" s="1"/>
  <c r="G34" i="15" s="1"/>
  <c r="H34" i="15" s="1"/>
  <c r="CD35" i="13"/>
  <c r="F9" i="15" s="1"/>
  <c r="G9" i="15" s="1"/>
  <c r="H9" i="15" s="1"/>
  <c r="CD17" i="13"/>
  <c r="F10" i="15" s="1"/>
  <c r="G10" i="15" s="1"/>
  <c r="H10" i="15" s="1"/>
  <c r="G2" i="15" l="1"/>
  <c r="H2" i="15" s="1"/>
  <c r="F40" i="15"/>
  <c r="F41" i="15"/>
  <c r="BN3" i="5"/>
  <c r="BM3" i="5"/>
  <c r="BK3" i="5"/>
  <c r="BJ3" i="5"/>
  <c r="BE3" i="5"/>
  <c r="BC3" i="5"/>
  <c r="BA3" i="5"/>
  <c r="AX3" i="5"/>
  <c r="AW3" i="5"/>
  <c r="AV3" i="5"/>
  <c r="AU3" i="5"/>
  <c r="BB3" i="5" s="1"/>
  <c r="AS3" i="5"/>
  <c r="AR3" i="5"/>
  <c r="AO3" i="5"/>
  <c r="AP3" i="5"/>
  <c r="AN3" i="5"/>
  <c r="AL3" i="5"/>
  <c r="AK3" i="5"/>
  <c r="Q3" i="5"/>
  <c r="P3" i="5"/>
  <c r="W3" i="5" s="1"/>
  <c r="O3" i="5"/>
  <c r="V3" i="5" s="1"/>
  <c r="X3" i="5" s="1"/>
  <c r="I3" i="5"/>
  <c r="M3" i="5"/>
  <c r="L3" i="5"/>
  <c r="R3" i="5" s="1"/>
  <c r="T3" i="5" s="1"/>
  <c r="H3" i="5"/>
  <c r="G3" i="5"/>
  <c r="N3" i="5" s="1"/>
  <c r="AF24" i="6"/>
  <c r="AF6" i="6"/>
  <c r="V7" i="4" s="1"/>
  <c r="AF14" i="6"/>
  <c r="V15" i="4" s="1"/>
  <c r="AF15" i="6"/>
  <c r="V16" i="4" s="1"/>
  <c r="AF17" i="6"/>
  <c r="V18" i="4" s="1"/>
  <c r="AF18" i="6"/>
  <c r="V19" i="4" s="1"/>
  <c r="AF19" i="6"/>
  <c r="V20" i="4" s="1"/>
  <c r="AF21" i="6"/>
  <c r="V22" i="4" s="1"/>
  <c r="AF27" i="6"/>
  <c r="V28" i="4" s="1"/>
  <c r="AF30" i="6"/>
  <c r="V31" i="4" s="1"/>
  <c r="AF31" i="6"/>
  <c r="V32" i="4" s="1"/>
  <c r="AF33" i="6"/>
  <c r="V34" i="4" s="1"/>
  <c r="AF11" i="6"/>
  <c r="V12" i="4" s="1"/>
  <c r="AF3" i="6"/>
  <c r="V4" i="4" s="1"/>
  <c r="AF8" i="6"/>
  <c r="V9" i="4" s="1"/>
  <c r="AF13" i="6"/>
  <c r="V14" i="4" s="1"/>
  <c r="AF16" i="6"/>
  <c r="V17" i="4" s="1"/>
  <c r="AF22" i="6"/>
  <c r="V23" i="4" s="1"/>
  <c r="AF23" i="6"/>
  <c r="V24" i="4" s="1"/>
  <c r="AF26" i="6"/>
  <c r="V27" i="4" s="1"/>
  <c r="AF28" i="6"/>
  <c r="V29" i="4" s="1"/>
  <c r="AF29" i="6"/>
  <c r="V30" i="4" s="1"/>
  <c r="AF32" i="6"/>
  <c r="V33" i="4" s="1"/>
  <c r="AF35" i="6"/>
  <c r="V36" i="4" s="1"/>
  <c r="AF38" i="6"/>
  <c r="AF37" i="6"/>
  <c r="V38" i="4" s="1"/>
  <c r="AF39" i="6"/>
  <c r="V40" i="4" s="1"/>
  <c r="AF5" i="6"/>
  <c r="V6" i="4" s="1"/>
  <c r="AF7" i="6"/>
  <c r="V8" i="4" s="1"/>
  <c r="AF9" i="6"/>
  <c r="V10" i="4" s="1"/>
  <c r="AF10" i="6"/>
  <c r="V11" i="4" s="1"/>
  <c r="AF12" i="6"/>
  <c r="V13" i="4" s="1"/>
  <c r="AF25" i="6"/>
  <c r="V26" i="4" s="1"/>
  <c r="AF34" i="6"/>
  <c r="V35" i="4" s="1"/>
  <c r="AF36" i="6"/>
  <c r="V37" i="4" s="1"/>
  <c r="AF20" i="6"/>
  <c r="V21" i="4" s="1"/>
  <c r="AF4" i="6"/>
  <c r="V5" i="4" s="1"/>
  <c r="AC4" i="6"/>
  <c r="U5" i="4" s="1"/>
  <c r="X17" i="6"/>
  <c r="Y17" i="6" s="1"/>
  <c r="T18" i="4" s="1"/>
  <c r="X31" i="6"/>
  <c r="Y31" i="6" s="1"/>
  <c r="T32" i="4" s="1"/>
  <c r="X24" i="6"/>
  <c r="X4" i="6"/>
  <c r="X6" i="6"/>
  <c r="Y6" i="6" s="1"/>
  <c r="T7" i="4" s="1"/>
  <c r="X14" i="6"/>
  <c r="Y14" i="6" s="1"/>
  <c r="T15" i="4" s="1"/>
  <c r="X15" i="6"/>
  <c r="Y15" i="6" s="1"/>
  <c r="T16" i="4" s="1"/>
  <c r="X18" i="6"/>
  <c r="Y18" i="6" s="1"/>
  <c r="T19" i="4" s="1"/>
  <c r="X19" i="6"/>
  <c r="Y19" i="6" s="1"/>
  <c r="T20" i="4" s="1"/>
  <c r="X21" i="6"/>
  <c r="Y21" i="6" s="1"/>
  <c r="T22" i="4" s="1"/>
  <c r="X27" i="6"/>
  <c r="Y27" i="6" s="1"/>
  <c r="T28" i="4" s="1"/>
  <c r="X30" i="6"/>
  <c r="Y30" i="6" s="1"/>
  <c r="T31" i="4" s="1"/>
  <c r="X33" i="6"/>
  <c r="Y33" i="6" s="1"/>
  <c r="T34" i="4" s="1"/>
  <c r="X11" i="6"/>
  <c r="Y11" i="6" s="1"/>
  <c r="T12" i="4" s="1"/>
  <c r="X3" i="6"/>
  <c r="X8" i="6"/>
  <c r="Y8" i="6" s="1"/>
  <c r="T9" i="4" s="1"/>
  <c r="X13" i="6"/>
  <c r="Y13" i="6" s="1"/>
  <c r="T14" i="4" s="1"/>
  <c r="X16" i="6"/>
  <c r="Y16" i="6" s="1"/>
  <c r="T17" i="4" s="1"/>
  <c r="X22" i="6"/>
  <c r="Y22" i="6" s="1"/>
  <c r="T23" i="4" s="1"/>
  <c r="X23" i="6"/>
  <c r="Y23" i="6" s="1"/>
  <c r="T24" i="4" s="1"/>
  <c r="X26" i="6"/>
  <c r="Y26" i="6" s="1"/>
  <c r="T27" i="4" s="1"/>
  <c r="X28" i="6"/>
  <c r="Y28" i="6" s="1"/>
  <c r="T29" i="4" s="1"/>
  <c r="X29" i="6"/>
  <c r="Y29" i="6" s="1"/>
  <c r="T30" i="4" s="1"/>
  <c r="X32" i="6"/>
  <c r="Y32" i="6" s="1"/>
  <c r="T33" i="4" s="1"/>
  <c r="X35" i="6"/>
  <c r="Y35" i="6" s="1"/>
  <c r="T36" i="4" s="1"/>
  <c r="X38" i="6"/>
  <c r="X37" i="6"/>
  <c r="Y37" i="6" s="1"/>
  <c r="T38" i="4" s="1"/>
  <c r="X39" i="6"/>
  <c r="Y39" i="6" s="1"/>
  <c r="T40" i="4" s="1"/>
  <c r="X5" i="6"/>
  <c r="Y5" i="6" s="1"/>
  <c r="T6" i="4" s="1"/>
  <c r="X7" i="6"/>
  <c r="Y7" i="6" s="1"/>
  <c r="T8" i="4" s="1"/>
  <c r="X9" i="6"/>
  <c r="Y9" i="6" s="1"/>
  <c r="T10" i="4" s="1"/>
  <c r="X10" i="6"/>
  <c r="Y10" i="6" s="1"/>
  <c r="T11" i="4" s="1"/>
  <c r="X12" i="6"/>
  <c r="Y12" i="6" s="1"/>
  <c r="T13" i="4" s="1"/>
  <c r="X25" i="6"/>
  <c r="Y25" i="6" s="1"/>
  <c r="T26" i="4" s="1"/>
  <c r="Y34" i="6"/>
  <c r="T35" i="4" s="1"/>
  <c r="X36" i="6"/>
  <c r="Y36" i="6" s="1"/>
  <c r="T37" i="4" s="1"/>
  <c r="X20" i="6"/>
  <c r="Y20" i="6" s="1"/>
  <c r="T21" i="4" s="1"/>
  <c r="Q7" i="4"/>
  <c r="Q15" i="4"/>
  <c r="Q16" i="4"/>
  <c r="Q19" i="4"/>
  <c r="Q20" i="4"/>
  <c r="Q22" i="4"/>
  <c r="Q28" i="4"/>
  <c r="Q31" i="4"/>
  <c r="Q32" i="4"/>
  <c r="Q34" i="4"/>
  <c r="Q12" i="4"/>
  <c r="Q9" i="4"/>
  <c r="Q14" i="4"/>
  <c r="Q17" i="4"/>
  <c r="Q23" i="4"/>
  <c r="Q24" i="4"/>
  <c r="Q27" i="4"/>
  <c r="Q30" i="4"/>
  <c r="Q33" i="4"/>
  <c r="Q38" i="4"/>
  <c r="Q40" i="4"/>
  <c r="Q6" i="4"/>
  <c r="Q8" i="4"/>
  <c r="Q10" i="4"/>
  <c r="Q11" i="4"/>
  <c r="Q13" i="4"/>
  <c r="Q26" i="4"/>
  <c r="Q35" i="4"/>
  <c r="Q37" i="4"/>
  <c r="Q21" i="4"/>
  <c r="Q5" i="4"/>
  <c r="Z3" i="7"/>
  <c r="AT3" i="5" l="1"/>
  <c r="Y3" i="6"/>
  <c r="T4" i="4" s="1"/>
  <c r="O9" i="4"/>
  <c r="O13" i="4"/>
  <c r="O12" i="4"/>
  <c r="O8" i="4"/>
  <c r="O36" i="4"/>
  <c r="O11" i="4"/>
  <c r="O22" i="4"/>
  <c r="O20" i="4"/>
  <c r="O18" i="4"/>
  <c r="O33" i="4"/>
  <c r="O29" i="4"/>
  <c r="O14" i="4"/>
  <c r="R4" i="4"/>
  <c r="AB4" i="7"/>
  <c r="AH5" i="4" s="1"/>
  <c r="AF13" i="4"/>
  <c r="AF36" i="4"/>
  <c r="AF14" i="4"/>
  <c r="AF22" i="4"/>
  <c r="AQ3" i="5"/>
  <c r="AM3" i="5"/>
  <c r="H4" i="4" s="1"/>
  <c r="J3" i="5"/>
  <c r="AH3" i="5" s="1"/>
  <c r="AY3" i="5"/>
  <c r="AZ3" i="5" s="1"/>
  <c r="Q18" i="4"/>
  <c r="Q29" i="4"/>
  <c r="Q36" i="4"/>
  <c r="Q4" i="4"/>
  <c r="AF6" i="4"/>
  <c r="AF34" i="4"/>
  <c r="AF16" i="4"/>
  <c r="AF8" i="4"/>
  <c r="AF29" i="4"/>
  <c r="AF35" i="4"/>
  <c r="AF38" i="4"/>
  <c r="AF23" i="4"/>
  <c r="AF31" i="4"/>
  <c r="AF7" i="4"/>
  <c r="AF26" i="4"/>
  <c r="AF17" i="4"/>
  <c r="AF28" i="4"/>
  <c r="AF11" i="4"/>
  <c r="AF33" i="4"/>
  <c r="AF27" i="4"/>
  <c r="AF12" i="4"/>
  <c r="AF18" i="4"/>
  <c r="AF21" i="4"/>
  <c r="AF37" i="4"/>
  <c r="AF40" i="4"/>
  <c r="AF24" i="4"/>
  <c r="AF32" i="4"/>
  <c r="AF15" i="4"/>
  <c r="AF9" i="4"/>
  <c r="AF20" i="4"/>
  <c r="AF5" i="4"/>
  <c r="AF10" i="4"/>
  <c r="AF30" i="4"/>
  <c r="AF4" i="4"/>
  <c r="AF19" i="4"/>
  <c r="O4" i="4" l="1"/>
  <c r="O37" i="4"/>
  <c r="O23" i="4"/>
  <c r="O40" i="4"/>
  <c r="O30" i="4"/>
  <c r="O10" i="4"/>
  <c r="O38" i="4"/>
  <c r="O28" i="4"/>
  <c r="O34" i="4"/>
  <c r="O17" i="4"/>
  <c r="O15" i="4"/>
  <c r="O27" i="4"/>
  <c r="O31" i="4"/>
  <c r="O5" i="4"/>
  <c r="O16" i="4"/>
  <c r="O35" i="4"/>
  <c r="O24" i="4"/>
  <c r="O6" i="4"/>
  <c r="O7" i="4"/>
  <c r="O19" i="4"/>
  <c r="O26" i="4"/>
  <c r="O32" i="4"/>
  <c r="O21" i="4"/>
  <c r="BL6" i="8"/>
  <c r="L4" i="7" s="1"/>
  <c r="M4" i="7" s="1"/>
  <c r="E24" i="7" l="1"/>
  <c r="E4" i="7"/>
  <c r="AB5" i="4" s="1"/>
  <c r="AJ20" i="6"/>
  <c r="AK20" i="6"/>
  <c r="AL20" i="6"/>
  <c r="AT20" i="6"/>
  <c r="X21" i="4" s="1"/>
  <c r="AJ24" i="6"/>
  <c r="AK24" i="6"/>
  <c r="AL24" i="6"/>
  <c r="N24" i="7"/>
  <c r="S24" i="7"/>
  <c r="V24" i="7" s="1"/>
  <c r="AB24" i="7"/>
  <c r="AD43" i="8"/>
  <c r="AE43" i="8"/>
  <c r="AD44" i="8"/>
  <c r="AE44" i="8"/>
  <c r="AM24" i="6" l="1"/>
  <c r="AM20" i="6"/>
  <c r="W21" i="4" s="1"/>
  <c r="AC24" i="6"/>
  <c r="Y21" i="4"/>
  <c r="AC20" i="6"/>
  <c r="U21" i="4" s="1"/>
  <c r="AF39" i="5"/>
  <c r="AC24" i="7"/>
  <c r="O24" i="7"/>
  <c r="BY43" i="8"/>
  <c r="BQ43" i="8"/>
  <c r="BR43" i="8"/>
  <c r="BS43" i="8"/>
  <c r="BT43" i="8"/>
  <c r="BU43" i="8"/>
  <c r="BV43" i="8"/>
  <c r="BW43" i="8"/>
  <c r="BX43" i="8"/>
  <c r="BQ44" i="8"/>
  <c r="BR44" i="8"/>
  <c r="BS44" i="8"/>
  <c r="BT44" i="8"/>
  <c r="BU44" i="8"/>
  <c r="BV44" i="8"/>
  <c r="BW44" i="8"/>
  <c r="BX44" i="8"/>
  <c r="BY44" i="8"/>
  <c r="BP44" i="8"/>
  <c r="BO44" i="8"/>
  <c r="BN44" i="8"/>
  <c r="BM44" i="8"/>
  <c r="BL44" i="8"/>
  <c r="BK44" i="8"/>
  <c r="BJ44" i="8"/>
  <c r="BI44" i="8"/>
  <c r="BH44" i="8"/>
  <c r="BG44" i="8"/>
  <c r="BF44" i="8"/>
  <c r="BE44" i="8"/>
  <c r="BD44" i="8"/>
  <c r="BC44" i="8"/>
  <c r="BB44" i="8"/>
  <c r="BA44" i="8"/>
  <c r="AZ44" i="8"/>
  <c r="AY44" i="8"/>
  <c r="AX44" i="8"/>
  <c r="AW44" i="8"/>
  <c r="AV44" i="8"/>
  <c r="AU44" i="8"/>
  <c r="AT44" i="8"/>
  <c r="AS44" i="8"/>
  <c r="AR44" i="8"/>
  <c r="AQ44" i="8"/>
  <c r="AP44" i="8"/>
  <c r="AO44" i="8"/>
  <c r="AN44" i="8"/>
  <c r="AM44" i="8"/>
  <c r="AL44" i="8"/>
  <c r="AK44" i="8"/>
  <c r="AJ44" i="8"/>
  <c r="AI44" i="8"/>
  <c r="AG44" i="8"/>
  <c r="AF44" i="8"/>
  <c r="AC44" i="8"/>
  <c r="AB44" i="8"/>
  <c r="AA44" i="8"/>
  <c r="Z44" i="8"/>
  <c r="Y44" i="8"/>
  <c r="X44" i="8"/>
  <c r="W44" i="8"/>
  <c r="V44" i="8"/>
  <c r="U44" i="8"/>
  <c r="T44" i="8"/>
  <c r="S44" i="8"/>
  <c r="R44" i="8"/>
  <c r="Q44" i="8"/>
  <c r="P44" i="8"/>
  <c r="O44" i="8"/>
  <c r="N44" i="8"/>
  <c r="M44" i="8"/>
  <c r="L44" i="8"/>
  <c r="K44" i="8"/>
  <c r="J44" i="8"/>
  <c r="I44" i="8"/>
  <c r="H44" i="8"/>
  <c r="G44" i="8"/>
  <c r="F44" i="8"/>
  <c r="E44" i="8"/>
  <c r="D44" i="8"/>
  <c r="BP43" i="8"/>
  <c r="BO43" i="8"/>
  <c r="BN43" i="8"/>
  <c r="BM43" i="8"/>
  <c r="BL43" i="8"/>
  <c r="BK43" i="8"/>
  <c r="BJ43" i="8"/>
  <c r="BI43" i="8"/>
  <c r="BH43" i="8"/>
  <c r="BG43" i="8"/>
  <c r="BF43" i="8"/>
  <c r="BE43" i="8"/>
  <c r="BD43" i="8"/>
  <c r="BC43" i="8"/>
  <c r="BB43" i="8"/>
  <c r="BA43" i="8"/>
  <c r="AZ43" i="8"/>
  <c r="AY43" i="8"/>
  <c r="AX43" i="8"/>
  <c r="AW43" i="8"/>
  <c r="AV43" i="8"/>
  <c r="AU43" i="8"/>
  <c r="AT43" i="8"/>
  <c r="AS43" i="8"/>
  <c r="AR43" i="8"/>
  <c r="AQ43" i="8"/>
  <c r="AP43" i="8"/>
  <c r="AO43" i="8"/>
  <c r="AN43" i="8"/>
  <c r="AM43" i="8"/>
  <c r="AL43" i="8"/>
  <c r="AK43" i="8"/>
  <c r="AJ43" i="8"/>
  <c r="AI43" i="8"/>
  <c r="AG43" i="8"/>
  <c r="AF43" i="8"/>
  <c r="AC43" i="8"/>
  <c r="AB43" i="8"/>
  <c r="AA43" i="8"/>
  <c r="Z43" i="8"/>
  <c r="Y43" i="8"/>
  <c r="X43" i="8"/>
  <c r="W43" i="8"/>
  <c r="V43" i="8"/>
  <c r="U43" i="8"/>
  <c r="T43" i="8"/>
  <c r="S43" i="8"/>
  <c r="R43" i="8"/>
  <c r="Q43" i="8"/>
  <c r="P43" i="8"/>
  <c r="O43" i="8"/>
  <c r="N43" i="8"/>
  <c r="M43" i="8"/>
  <c r="L43" i="8"/>
  <c r="K43" i="8"/>
  <c r="J43" i="8"/>
  <c r="I43" i="8"/>
  <c r="H43" i="8"/>
  <c r="G43" i="8"/>
  <c r="F43" i="8"/>
  <c r="E43" i="8"/>
  <c r="D43" i="8"/>
  <c r="AB20" i="7"/>
  <c r="AH21" i="4" s="1"/>
  <c r="S20" i="7"/>
  <c r="V20" i="7" s="1"/>
  <c r="AG21" i="4" s="1"/>
  <c r="N20" i="7"/>
  <c r="AD21" i="4" s="1"/>
  <c r="E20" i="7"/>
  <c r="AB21" i="4" s="1"/>
  <c r="AB36" i="7"/>
  <c r="AH37" i="4" s="1"/>
  <c r="S36" i="7"/>
  <c r="V36" i="7" s="1"/>
  <c r="AG37" i="4" s="1"/>
  <c r="E36" i="7"/>
  <c r="AB37" i="4" s="1"/>
  <c r="AB34" i="7"/>
  <c r="AH35" i="4" s="1"/>
  <c r="S34" i="7"/>
  <c r="V34" i="7" s="1"/>
  <c r="AG35" i="4" s="1"/>
  <c r="N34" i="7"/>
  <c r="AD35" i="4" s="1"/>
  <c r="E34" i="7"/>
  <c r="AB35" i="4" s="1"/>
  <c r="AB25" i="7"/>
  <c r="AH26" i="4" s="1"/>
  <c r="S25" i="7"/>
  <c r="V25" i="7" s="1"/>
  <c r="AG26" i="4" s="1"/>
  <c r="N25" i="7"/>
  <c r="AD26" i="4" s="1"/>
  <c r="E25" i="7"/>
  <c r="AB26" i="4" s="1"/>
  <c r="AB12" i="7"/>
  <c r="AH13" i="4" s="1"/>
  <c r="N12" i="7"/>
  <c r="AD13" i="4" s="1"/>
  <c r="E12" i="7"/>
  <c r="AB13" i="4" s="1"/>
  <c r="AB10" i="7"/>
  <c r="AH11" i="4" s="1"/>
  <c r="N10" i="7"/>
  <c r="AD11" i="4" s="1"/>
  <c r="E10" i="7"/>
  <c r="AB11" i="4" s="1"/>
  <c r="AB9" i="7"/>
  <c r="AH10" i="4" s="1"/>
  <c r="N9" i="7"/>
  <c r="AD10" i="4" s="1"/>
  <c r="E9" i="7"/>
  <c r="AB10" i="4" s="1"/>
  <c r="AB7" i="7"/>
  <c r="AH8" i="4" s="1"/>
  <c r="N7" i="7"/>
  <c r="AD8" i="4" s="1"/>
  <c r="E7" i="7"/>
  <c r="AB8" i="4" s="1"/>
  <c r="AB5" i="7"/>
  <c r="AH6" i="4" s="1"/>
  <c r="N5" i="7"/>
  <c r="AD6" i="4" s="1"/>
  <c r="E5" i="7"/>
  <c r="AB6" i="4" s="1"/>
  <c r="AB39" i="7"/>
  <c r="AH40" i="4" s="1"/>
  <c r="S39" i="7"/>
  <c r="V39" i="7" s="1"/>
  <c r="AG40" i="4" s="1"/>
  <c r="N39" i="7"/>
  <c r="AD40" i="4" s="1"/>
  <c r="E39" i="7"/>
  <c r="AB37" i="7"/>
  <c r="AH38" i="4" s="1"/>
  <c r="S37" i="7"/>
  <c r="V37" i="7" s="1"/>
  <c r="AG38" i="4" s="1"/>
  <c r="N37" i="7"/>
  <c r="AD38" i="4" s="1"/>
  <c r="E37" i="7"/>
  <c r="AB38" i="4" s="1"/>
  <c r="AB38" i="7"/>
  <c r="S38" i="7"/>
  <c r="V38" i="7" s="1"/>
  <c r="N38" i="7"/>
  <c r="E38" i="7"/>
  <c r="AB35" i="7"/>
  <c r="AH36" i="4" s="1"/>
  <c r="S35" i="7"/>
  <c r="V35" i="7" s="1"/>
  <c r="AG36" i="4" s="1"/>
  <c r="N35" i="7"/>
  <c r="AD36" i="4" s="1"/>
  <c r="E35" i="7"/>
  <c r="AB36" i="4" s="1"/>
  <c r="AB32" i="7"/>
  <c r="AH33" i="4" s="1"/>
  <c r="S32" i="7"/>
  <c r="V32" i="7" s="1"/>
  <c r="AG33" i="4" s="1"/>
  <c r="N32" i="7"/>
  <c r="AD33" i="4" s="1"/>
  <c r="E32" i="7"/>
  <c r="AB33" i="4" s="1"/>
  <c r="AB29" i="7"/>
  <c r="AH30" i="4" s="1"/>
  <c r="S29" i="7"/>
  <c r="V29" i="7" s="1"/>
  <c r="AG30" i="4" s="1"/>
  <c r="N29" i="7"/>
  <c r="AD30" i="4" s="1"/>
  <c r="E29" i="7"/>
  <c r="AB30" i="4" s="1"/>
  <c r="AB28" i="7"/>
  <c r="AH29" i="4" s="1"/>
  <c r="S28" i="7"/>
  <c r="V28" i="7" s="1"/>
  <c r="AG29" i="4" s="1"/>
  <c r="N28" i="7"/>
  <c r="AD29" i="4" s="1"/>
  <c r="E28" i="7"/>
  <c r="AB29" i="4" s="1"/>
  <c r="AB26" i="7"/>
  <c r="AH27" i="4" s="1"/>
  <c r="S26" i="7"/>
  <c r="V26" i="7" s="1"/>
  <c r="AG27" i="4" s="1"/>
  <c r="N26" i="7"/>
  <c r="AD27" i="4" s="1"/>
  <c r="E26" i="7"/>
  <c r="AB27" i="4" s="1"/>
  <c r="AB23" i="7"/>
  <c r="AH24" i="4" s="1"/>
  <c r="S23" i="7"/>
  <c r="V23" i="7" s="1"/>
  <c r="AG24" i="4" s="1"/>
  <c r="N23" i="7"/>
  <c r="AD24" i="4" s="1"/>
  <c r="E23" i="7"/>
  <c r="AB24" i="4" s="1"/>
  <c r="AB22" i="7"/>
  <c r="AH23" i="4" s="1"/>
  <c r="S22" i="7"/>
  <c r="V22" i="7" s="1"/>
  <c r="AG23" i="4" s="1"/>
  <c r="N22" i="7"/>
  <c r="AD23" i="4" s="1"/>
  <c r="E22" i="7"/>
  <c r="AB23" i="4" s="1"/>
  <c r="AB16" i="7"/>
  <c r="AH17" i="4" s="1"/>
  <c r="N16" i="7"/>
  <c r="AD17" i="4" s="1"/>
  <c r="E16" i="7"/>
  <c r="AB17" i="4" s="1"/>
  <c r="AB13" i="7"/>
  <c r="AH14" i="4" s="1"/>
  <c r="N13" i="7"/>
  <c r="AD14" i="4" s="1"/>
  <c r="E13" i="7"/>
  <c r="AB14" i="4" s="1"/>
  <c r="AB8" i="7"/>
  <c r="AH9" i="4" s="1"/>
  <c r="N8" i="7"/>
  <c r="AD9" i="4" s="1"/>
  <c r="E8" i="7"/>
  <c r="AB9" i="4" s="1"/>
  <c r="AB3" i="7"/>
  <c r="AH4" i="4" s="1"/>
  <c r="S3" i="7"/>
  <c r="V3" i="7" s="1"/>
  <c r="AG4" i="4" s="1"/>
  <c r="M3" i="7"/>
  <c r="N3" i="7" s="1"/>
  <c r="AD4" i="4" s="1"/>
  <c r="E3" i="7"/>
  <c r="AB4" i="4" s="1"/>
  <c r="AB11" i="7"/>
  <c r="AH12" i="4" s="1"/>
  <c r="N11" i="7"/>
  <c r="AD12" i="4" s="1"/>
  <c r="E11" i="7"/>
  <c r="AB12" i="4" s="1"/>
  <c r="AB33" i="7"/>
  <c r="AH34" i="4" s="1"/>
  <c r="S33" i="7"/>
  <c r="V33" i="7" s="1"/>
  <c r="AG34" i="4" s="1"/>
  <c r="N33" i="7"/>
  <c r="AD34" i="4" s="1"/>
  <c r="E33" i="7"/>
  <c r="AB34" i="4" s="1"/>
  <c r="AB31" i="7"/>
  <c r="AH32" i="4" s="1"/>
  <c r="S31" i="7"/>
  <c r="V31" i="7" s="1"/>
  <c r="AG32" i="4" s="1"/>
  <c r="N31" i="7"/>
  <c r="AD32" i="4" s="1"/>
  <c r="E31" i="7"/>
  <c r="AB32" i="4" s="1"/>
  <c r="AB30" i="7"/>
  <c r="AH31" i="4" s="1"/>
  <c r="S30" i="7"/>
  <c r="V30" i="7" s="1"/>
  <c r="AG31" i="4" s="1"/>
  <c r="N30" i="7"/>
  <c r="AD31" i="4" s="1"/>
  <c r="E30" i="7"/>
  <c r="AB31" i="4" s="1"/>
  <c r="AB27" i="7"/>
  <c r="AH28" i="4" s="1"/>
  <c r="S27" i="7"/>
  <c r="V27" i="7" s="1"/>
  <c r="AG28" i="4" s="1"/>
  <c r="N27" i="7"/>
  <c r="AD28" i="4" s="1"/>
  <c r="E27" i="7"/>
  <c r="AB28" i="4" s="1"/>
  <c r="AB21" i="7"/>
  <c r="AH22" i="4" s="1"/>
  <c r="S21" i="7"/>
  <c r="V21" i="7" s="1"/>
  <c r="AG22" i="4" s="1"/>
  <c r="N21" i="7"/>
  <c r="AD22" i="4" s="1"/>
  <c r="E21" i="7"/>
  <c r="AB22" i="4" s="1"/>
  <c r="AB19" i="7"/>
  <c r="AH20" i="4" s="1"/>
  <c r="S19" i="7"/>
  <c r="V19" i="7" s="1"/>
  <c r="AG20" i="4" s="1"/>
  <c r="N19" i="7"/>
  <c r="AD20" i="4" s="1"/>
  <c r="E19" i="7"/>
  <c r="AB20" i="4" s="1"/>
  <c r="AB18" i="7"/>
  <c r="AH19" i="4" s="1"/>
  <c r="S18" i="7"/>
  <c r="V18" i="7" s="1"/>
  <c r="AG19" i="4" s="1"/>
  <c r="N18" i="7"/>
  <c r="AD19" i="4" s="1"/>
  <c r="E18" i="7"/>
  <c r="AB19" i="4" s="1"/>
  <c r="AB17" i="7"/>
  <c r="AH18" i="4" s="1"/>
  <c r="N17" i="7"/>
  <c r="AD18" i="4" s="1"/>
  <c r="E17" i="7"/>
  <c r="AB18" i="4" s="1"/>
  <c r="AB15" i="7"/>
  <c r="AH16" i="4" s="1"/>
  <c r="N15" i="7"/>
  <c r="AD16" i="4" s="1"/>
  <c r="E15" i="7"/>
  <c r="AB16" i="4" s="1"/>
  <c r="AB14" i="7"/>
  <c r="AH15" i="4" s="1"/>
  <c r="N14" i="7"/>
  <c r="AD15" i="4" s="1"/>
  <c r="E14" i="7"/>
  <c r="AB15" i="4" s="1"/>
  <c r="AB6" i="7"/>
  <c r="AH7" i="4" s="1"/>
  <c r="N6" i="7"/>
  <c r="AD7" i="4" s="1"/>
  <c r="E6" i="7"/>
  <c r="AB7" i="4" s="1"/>
  <c r="AC4" i="7"/>
  <c r="AI5" i="4" s="1"/>
  <c r="N4" i="7"/>
  <c r="AD5" i="4" s="1"/>
  <c r="AT36" i="6"/>
  <c r="X37" i="4" s="1"/>
  <c r="AL36" i="6"/>
  <c r="AK36" i="6"/>
  <c r="AJ36" i="6"/>
  <c r="AT34" i="6"/>
  <c r="X35" i="4" s="1"/>
  <c r="AL34" i="6"/>
  <c r="AK34" i="6"/>
  <c r="AM34" i="6" s="1"/>
  <c r="AJ34" i="6"/>
  <c r="AT25" i="6"/>
  <c r="X26" i="4" s="1"/>
  <c r="AL25" i="6"/>
  <c r="AK25" i="6"/>
  <c r="AJ25" i="6"/>
  <c r="AT12" i="6"/>
  <c r="X13" i="4" s="1"/>
  <c r="AL12" i="6"/>
  <c r="AK12" i="6"/>
  <c r="AM12" i="6" s="1"/>
  <c r="AJ12" i="6"/>
  <c r="AT10" i="6"/>
  <c r="X11" i="4" s="1"/>
  <c r="AL10" i="6"/>
  <c r="AK10" i="6"/>
  <c r="AJ10" i="6"/>
  <c r="AT9" i="6"/>
  <c r="X10" i="4" s="1"/>
  <c r="AL9" i="6"/>
  <c r="AK9" i="6"/>
  <c r="AM9" i="6" s="1"/>
  <c r="AJ9" i="6"/>
  <c r="AT7" i="6"/>
  <c r="X8" i="4" s="1"/>
  <c r="AL7" i="6"/>
  <c r="AK7" i="6"/>
  <c r="AJ7" i="6"/>
  <c r="AT5" i="6"/>
  <c r="X6" i="4" s="1"/>
  <c r="AL5" i="6"/>
  <c r="AK5" i="6"/>
  <c r="AM5" i="6" s="1"/>
  <c r="AJ5" i="6"/>
  <c r="AT39" i="6"/>
  <c r="X40" i="4" s="1"/>
  <c r="AL39" i="6"/>
  <c r="AK39" i="6"/>
  <c r="AJ39" i="6"/>
  <c r="AT37" i="6"/>
  <c r="X38" i="4" s="1"/>
  <c r="AL37" i="6"/>
  <c r="AK37" i="6"/>
  <c r="AM37" i="6" s="1"/>
  <c r="AJ37" i="6"/>
  <c r="AL38" i="6"/>
  <c r="AK38" i="6"/>
  <c r="AJ38" i="6"/>
  <c r="AT35" i="6"/>
  <c r="X36" i="4" s="1"/>
  <c r="AL35" i="6"/>
  <c r="AK35" i="6"/>
  <c r="AM35" i="6" s="1"/>
  <c r="AJ35" i="6"/>
  <c r="AT32" i="6"/>
  <c r="X33" i="4" s="1"/>
  <c r="AK32" i="6"/>
  <c r="AM32" i="6" s="1"/>
  <c r="AJ32" i="6"/>
  <c r="AT29" i="6"/>
  <c r="X30" i="4" s="1"/>
  <c r="AL29" i="6"/>
  <c r="AK29" i="6"/>
  <c r="AJ29" i="6"/>
  <c r="AT28" i="6"/>
  <c r="X29" i="4" s="1"/>
  <c r="AL28" i="6"/>
  <c r="AK28" i="6"/>
  <c r="AJ28" i="6"/>
  <c r="AT26" i="6"/>
  <c r="X27" i="4" s="1"/>
  <c r="AL26" i="6"/>
  <c r="AK26" i="6"/>
  <c r="AJ26" i="6"/>
  <c r="AT23" i="6"/>
  <c r="X24" i="4" s="1"/>
  <c r="AL23" i="6"/>
  <c r="AK23" i="6"/>
  <c r="AJ23" i="6"/>
  <c r="AT22" i="6"/>
  <c r="X23" i="4" s="1"/>
  <c r="AL22" i="6"/>
  <c r="AK22" i="6"/>
  <c r="AJ22" i="6"/>
  <c r="AT16" i="6"/>
  <c r="X17" i="4" s="1"/>
  <c r="AL16" i="6"/>
  <c r="AK16" i="6"/>
  <c r="AJ16" i="6"/>
  <c r="AT13" i="6"/>
  <c r="X14" i="4" s="1"/>
  <c r="AL13" i="6"/>
  <c r="AK13" i="6"/>
  <c r="AJ13" i="6"/>
  <c r="AT8" i="6"/>
  <c r="X9" i="4" s="1"/>
  <c r="AL8" i="6"/>
  <c r="AK8" i="6"/>
  <c r="AJ8" i="6"/>
  <c r="AT3" i="6"/>
  <c r="X4" i="4" s="1"/>
  <c r="AL3" i="6"/>
  <c r="AM3" i="6" s="1"/>
  <c r="AJ3" i="6"/>
  <c r="AT11" i="6"/>
  <c r="X12" i="4" s="1"/>
  <c r="AL11" i="6"/>
  <c r="AK11" i="6"/>
  <c r="AJ11" i="6"/>
  <c r="AT33" i="6"/>
  <c r="X34" i="4" s="1"/>
  <c r="AL33" i="6"/>
  <c r="AK33" i="6"/>
  <c r="AJ33" i="6"/>
  <c r="AT31" i="6"/>
  <c r="X32" i="4" s="1"/>
  <c r="AL31" i="6"/>
  <c r="AK31" i="6"/>
  <c r="AJ31" i="6"/>
  <c r="AT30" i="6"/>
  <c r="X31" i="4" s="1"/>
  <c r="AL30" i="6"/>
  <c r="AK30" i="6"/>
  <c r="AJ30" i="6"/>
  <c r="AT27" i="6"/>
  <c r="X28" i="4" s="1"/>
  <c r="AL27" i="6"/>
  <c r="AK27" i="6"/>
  <c r="AJ27" i="6"/>
  <c r="AT21" i="6"/>
  <c r="X22" i="4" s="1"/>
  <c r="AL21" i="6"/>
  <c r="AK21" i="6"/>
  <c r="AJ21" i="6"/>
  <c r="AT19" i="6"/>
  <c r="X20" i="4" s="1"/>
  <c r="AL19" i="6"/>
  <c r="AK19" i="6"/>
  <c r="AJ19" i="6"/>
  <c r="AT18" i="6"/>
  <c r="X19" i="4" s="1"/>
  <c r="AL18" i="6"/>
  <c r="AK18" i="6"/>
  <c r="AJ18" i="6"/>
  <c r="AT17" i="6"/>
  <c r="X18" i="4" s="1"/>
  <c r="AL17" i="6"/>
  <c r="AK17" i="6"/>
  <c r="AJ17" i="6"/>
  <c r="AT15" i="6"/>
  <c r="X16" i="4" s="1"/>
  <c r="AL15" i="6"/>
  <c r="AK15" i="6"/>
  <c r="AJ15" i="6"/>
  <c r="AT14" i="6"/>
  <c r="X15" i="4" s="1"/>
  <c r="AL14" i="6"/>
  <c r="AK14" i="6"/>
  <c r="AJ14" i="6"/>
  <c r="AT6" i="6"/>
  <c r="X7" i="4" s="1"/>
  <c r="AL6" i="6"/>
  <c r="AK6" i="6"/>
  <c r="AJ6" i="6"/>
  <c r="AT4" i="6"/>
  <c r="X5" i="4" s="1"/>
  <c r="AL4" i="6"/>
  <c r="AK4" i="6"/>
  <c r="AJ4" i="6"/>
  <c r="Y4" i="6"/>
  <c r="T5" i="4" s="1"/>
  <c r="BD3" i="5"/>
  <c r="BF3" i="5" s="1"/>
  <c r="BG3" i="5" s="1"/>
  <c r="BH3" i="5" s="1"/>
  <c r="I4" i="4" s="1"/>
  <c r="AI3" i="5"/>
  <c r="Y3" i="5"/>
  <c r="S3" i="5"/>
  <c r="K3" i="5"/>
  <c r="U3" i="5"/>
  <c r="AG3" i="5" s="1"/>
  <c r="E4" i="4" s="1"/>
  <c r="E3" i="5"/>
  <c r="D3" i="5"/>
  <c r="F3" i="5" s="1"/>
  <c r="AF3" i="5" s="1"/>
  <c r="AR25" i="4"/>
  <c r="AQ25" i="4"/>
  <c r="AO25" i="4"/>
  <c r="AP25" i="4" s="1"/>
  <c r="AN25" i="4"/>
  <c r="AR21" i="4"/>
  <c r="AQ21" i="4"/>
  <c r="AO21" i="4"/>
  <c r="AP21" i="4" s="1"/>
  <c r="AN21" i="4"/>
  <c r="AR37" i="4"/>
  <c r="AQ37" i="4"/>
  <c r="AO37" i="4"/>
  <c r="AP37" i="4" s="1"/>
  <c r="AN37" i="4"/>
  <c r="AR35" i="4"/>
  <c r="AQ35" i="4"/>
  <c r="AO35" i="4"/>
  <c r="AP35" i="4" s="1"/>
  <c r="AN35" i="4"/>
  <c r="AR26" i="4"/>
  <c r="AQ26" i="4"/>
  <c r="AO26" i="4"/>
  <c r="AP26" i="4" s="1"/>
  <c r="AN26" i="4"/>
  <c r="AR13" i="4"/>
  <c r="AQ13" i="4"/>
  <c r="AO13" i="4"/>
  <c r="AP13" i="4" s="1"/>
  <c r="AN13" i="4"/>
  <c r="AR11" i="4"/>
  <c r="AQ11" i="4"/>
  <c r="AO11" i="4"/>
  <c r="AP11" i="4" s="1"/>
  <c r="AN11" i="4"/>
  <c r="AR10" i="4"/>
  <c r="AQ10" i="4"/>
  <c r="AO10" i="4"/>
  <c r="AP10" i="4" s="1"/>
  <c r="AN10" i="4"/>
  <c r="AR8" i="4"/>
  <c r="AQ8" i="4"/>
  <c r="AO8" i="4"/>
  <c r="AP8" i="4" s="1"/>
  <c r="AN8" i="4"/>
  <c r="AR6" i="4"/>
  <c r="AQ6" i="4"/>
  <c r="AO6" i="4"/>
  <c r="AP6" i="4" s="1"/>
  <c r="AN6" i="4"/>
  <c r="AR40" i="4"/>
  <c r="AQ40" i="4"/>
  <c r="AO40" i="4"/>
  <c r="AP40" i="4" s="1"/>
  <c r="AN40" i="4"/>
  <c r="AR38" i="4"/>
  <c r="AQ38" i="4"/>
  <c r="AO38" i="4"/>
  <c r="AP38" i="4" s="1"/>
  <c r="AN38" i="4"/>
  <c r="AR39" i="4"/>
  <c r="AQ39" i="4"/>
  <c r="AO39" i="4"/>
  <c r="AP39" i="4" s="1"/>
  <c r="AN39" i="4"/>
  <c r="AR36" i="4"/>
  <c r="AQ36" i="4"/>
  <c r="AO36" i="4"/>
  <c r="AP36" i="4" s="1"/>
  <c r="AN36" i="4"/>
  <c r="AR33" i="4"/>
  <c r="AQ33" i="4"/>
  <c r="AO33" i="4"/>
  <c r="AP33" i="4" s="1"/>
  <c r="AN33" i="4"/>
  <c r="AR30" i="4"/>
  <c r="AQ30" i="4"/>
  <c r="AO30" i="4"/>
  <c r="AP30" i="4" s="1"/>
  <c r="AN30" i="4"/>
  <c r="AR29" i="4"/>
  <c r="AQ29" i="4"/>
  <c r="AO29" i="4"/>
  <c r="AP29" i="4" s="1"/>
  <c r="AN29" i="4"/>
  <c r="AR27" i="4"/>
  <c r="AQ27" i="4"/>
  <c r="AO27" i="4"/>
  <c r="AP27" i="4" s="1"/>
  <c r="AN27" i="4"/>
  <c r="AR24" i="4"/>
  <c r="AQ24" i="4"/>
  <c r="AO24" i="4"/>
  <c r="AP24" i="4" s="1"/>
  <c r="AN24" i="4"/>
  <c r="AR23" i="4"/>
  <c r="AQ23" i="4"/>
  <c r="AO23" i="4"/>
  <c r="AP23" i="4" s="1"/>
  <c r="AN23" i="4"/>
  <c r="AR17" i="4"/>
  <c r="AQ17" i="4"/>
  <c r="AO17" i="4"/>
  <c r="AP17" i="4" s="1"/>
  <c r="AN17" i="4"/>
  <c r="AR14" i="4"/>
  <c r="AQ14" i="4"/>
  <c r="AO14" i="4"/>
  <c r="AP14" i="4" s="1"/>
  <c r="AN14" i="4"/>
  <c r="AR9" i="4"/>
  <c r="AQ9" i="4"/>
  <c r="AO9" i="4"/>
  <c r="AP9" i="4" s="1"/>
  <c r="AN9" i="4"/>
  <c r="AR4" i="4"/>
  <c r="AQ4" i="4"/>
  <c r="AO4" i="4"/>
  <c r="AP4" i="4" s="1"/>
  <c r="AN4" i="4"/>
  <c r="AR12" i="4"/>
  <c r="AQ12" i="4"/>
  <c r="AO12" i="4"/>
  <c r="AP12" i="4" s="1"/>
  <c r="AN12" i="4"/>
  <c r="AR34" i="4"/>
  <c r="AQ34" i="4"/>
  <c r="AO34" i="4"/>
  <c r="AP34" i="4" s="1"/>
  <c r="AN34" i="4"/>
  <c r="AR32" i="4"/>
  <c r="AQ32" i="4"/>
  <c r="AO32" i="4"/>
  <c r="AP32" i="4" s="1"/>
  <c r="AN32" i="4"/>
  <c r="AR31" i="4"/>
  <c r="AQ31" i="4"/>
  <c r="AO31" i="4"/>
  <c r="AP31" i="4" s="1"/>
  <c r="AN31" i="4"/>
  <c r="AR28" i="4"/>
  <c r="AQ28" i="4"/>
  <c r="AO28" i="4"/>
  <c r="AP28" i="4" s="1"/>
  <c r="AN28" i="4"/>
  <c r="AR22" i="4"/>
  <c r="AQ22" i="4"/>
  <c r="AO22" i="4"/>
  <c r="AP22" i="4" s="1"/>
  <c r="AN22" i="4"/>
  <c r="AR20" i="4"/>
  <c r="AQ20" i="4"/>
  <c r="AO20" i="4"/>
  <c r="AP20" i="4" s="1"/>
  <c r="AN20" i="4"/>
  <c r="AR19" i="4"/>
  <c r="AQ19" i="4"/>
  <c r="AO19" i="4"/>
  <c r="AP19" i="4" s="1"/>
  <c r="AN19" i="4"/>
  <c r="AR18" i="4"/>
  <c r="AQ18" i="4"/>
  <c r="AO18" i="4"/>
  <c r="AP18" i="4" s="1"/>
  <c r="AN18" i="4"/>
  <c r="AR16" i="4"/>
  <c r="AQ16" i="4"/>
  <c r="AO16" i="4"/>
  <c r="AP16" i="4" s="1"/>
  <c r="AN16" i="4"/>
  <c r="AR15" i="4"/>
  <c r="AQ15" i="4"/>
  <c r="AO15" i="4"/>
  <c r="AP15" i="4" s="1"/>
  <c r="AN15" i="4"/>
  <c r="AR7" i="4"/>
  <c r="AQ7" i="4"/>
  <c r="AO7" i="4"/>
  <c r="AP7" i="4" s="1"/>
  <c r="AN7" i="4"/>
  <c r="AR5" i="4"/>
  <c r="AQ5" i="4"/>
  <c r="AO5" i="4"/>
  <c r="AP5" i="4" s="1"/>
  <c r="AN5" i="4"/>
  <c r="AC38" i="7" l="1"/>
  <c r="AM6" i="6"/>
  <c r="W7" i="4" s="1"/>
  <c r="AM15" i="6"/>
  <c r="AM18" i="6"/>
  <c r="W19" i="4" s="1"/>
  <c r="AM21" i="6"/>
  <c r="W22" i="4" s="1"/>
  <c r="AM30" i="6"/>
  <c r="W31" i="4" s="1"/>
  <c r="AM33" i="6"/>
  <c r="W34" i="4" s="1"/>
  <c r="AM38" i="6"/>
  <c r="AM39" i="6"/>
  <c r="AM7" i="6"/>
  <c r="W8" i="4" s="1"/>
  <c r="AM10" i="6"/>
  <c r="AM25" i="6"/>
  <c r="W26" i="4" s="1"/>
  <c r="AM4" i="6"/>
  <c r="AM14" i="6"/>
  <c r="W15" i="4" s="1"/>
  <c r="AM17" i="6"/>
  <c r="W18" i="4" s="1"/>
  <c r="AM19" i="6"/>
  <c r="W20" i="4" s="1"/>
  <c r="AM27" i="6"/>
  <c r="W28" i="4" s="1"/>
  <c r="AM31" i="6"/>
  <c r="W32" i="4" s="1"/>
  <c r="AM11" i="6"/>
  <c r="D40" i="4"/>
  <c r="BI39" i="5"/>
  <c r="J40" i="4" s="1"/>
  <c r="N40" i="4" s="1"/>
  <c r="O39" i="7"/>
  <c r="AE40" i="4" s="1"/>
  <c r="AB40" i="4"/>
  <c r="AM13" i="6"/>
  <c r="W14" i="4" s="1"/>
  <c r="AM22" i="6"/>
  <c r="W23" i="4" s="1"/>
  <c r="AM26" i="6"/>
  <c r="W27" i="4" s="1"/>
  <c r="AM29" i="6"/>
  <c r="AM36" i="6"/>
  <c r="W37" i="4" s="1"/>
  <c r="AM8" i="6"/>
  <c r="W9" i="4" s="1"/>
  <c r="AM16" i="6"/>
  <c r="W17" i="4" s="1"/>
  <c r="AM23" i="6"/>
  <c r="W24" i="4" s="1"/>
  <c r="AM28" i="6"/>
  <c r="W29" i="4" s="1"/>
  <c r="W36" i="4"/>
  <c r="W38" i="4"/>
  <c r="W35" i="4"/>
  <c r="W12" i="4"/>
  <c r="W33" i="4"/>
  <c r="W10" i="4"/>
  <c r="W4" i="4"/>
  <c r="W11" i="4"/>
  <c r="W16" i="4"/>
  <c r="W6" i="4"/>
  <c r="W5" i="4"/>
  <c r="W13" i="4"/>
  <c r="W30" i="4"/>
  <c r="AU20" i="6"/>
  <c r="Z21" i="4" s="1"/>
  <c r="N36" i="7"/>
  <c r="AD37" i="4" s="1"/>
  <c r="AF37" i="5"/>
  <c r="Y8" i="4"/>
  <c r="AC15" i="6"/>
  <c r="U16" i="4" s="1"/>
  <c r="AF7" i="5"/>
  <c r="AC23" i="6"/>
  <c r="U24" i="4" s="1"/>
  <c r="Y34" i="4"/>
  <c r="AF19" i="5"/>
  <c r="Y15" i="4"/>
  <c r="AF13" i="5"/>
  <c r="AF16" i="5"/>
  <c r="AF23" i="5"/>
  <c r="Y7" i="4"/>
  <c r="Y18" i="4"/>
  <c r="AC37" i="6"/>
  <c r="U38" i="4" s="1"/>
  <c r="AC25" i="6"/>
  <c r="U26" i="4" s="1"/>
  <c r="AC17" i="6"/>
  <c r="U18" i="4" s="1"/>
  <c r="AC38" i="6"/>
  <c r="Y35" i="4"/>
  <c r="AC32" i="6"/>
  <c r="U33" i="4" s="1"/>
  <c r="AC12" i="6"/>
  <c r="U13" i="4" s="1"/>
  <c r="AC13" i="6"/>
  <c r="U14" i="4" s="1"/>
  <c r="AC3" i="6"/>
  <c r="U4" i="4" s="1"/>
  <c r="AC8" i="6"/>
  <c r="U9" i="4" s="1"/>
  <c r="Y33" i="4"/>
  <c r="AC10" i="6"/>
  <c r="U11" i="4" s="1"/>
  <c r="AC34" i="6"/>
  <c r="U35" i="4" s="1"/>
  <c r="Y9" i="4"/>
  <c r="Y40" i="4"/>
  <c r="AC9" i="6"/>
  <c r="U10" i="4" s="1"/>
  <c r="Y4" i="4"/>
  <c r="AC22" i="6"/>
  <c r="U23" i="4" s="1"/>
  <c r="Y31" i="4"/>
  <c r="BL3" i="5"/>
  <c r="K4" i="4" s="1"/>
  <c r="AF6" i="5"/>
  <c r="AF8" i="5"/>
  <c r="AF12" i="5"/>
  <c r="AF10" i="5"/>
  <c r="AF11" i="5"/>
  <c r="AF27" i="5"/>
  <c r="AF31" i="5"/>
  <c r="AF21" i="5"/>
  <c r="BO3" i="5"/>
  <c r="L4" i="4" s="1"/>
  <c r="AC18" i="6"/>
  <c r="U19" i="4" s="1"/>
  <c r="AC19" i="6"/>
  <c r="U20" i="4" s="1"/>
  <c r="Y38" i="4"/>
  <c r="AC28" i="6"/>
  <c r="U29" i="4" s="1"/>
  <c r="AC11" i="6"/>
  <c r="U12" i="4" s="1"/>
  <c r="Y24" i="4"/>
  <c r="AC39" i="6"/>
  <c r="U40" i="4" s="1"/>
  <c r="Y19" i="4"/>
  <c r="AC21" i="6"/>
  <c r="U22" i="4" s="1"/>
  <c r="AC27" i="6"/>
  <c r="U28" i="4" s="1"/>
  <c r="AC30" i="6"/>
  <c r="U31" i="4" s="1"/>
  <c r="Y12" i="4"/>
  <c r="AC29" i="6"/>
  <c r="U30" i="4" s="1"/>
  <c r="Y30" i="4"/>
  <c r="AC36" i="6"/>
  <c r="U37" i="4" s="1"/>
  <c r="Y37" i="4"/>
  <c r="Y22" i="4"/>
  <c r="Y28" i="4"/>
  <c r="Y6" i="4"/>
  <c r="AC7" i="6"/>
  <c r="U8" i="4" s="1"/>
  <c r="AC6" i="6"/>
  <c r="U7" i="4" s="1"/>
  <c r="AC31" i="6"/>
  <c r="U32" i="4" s="1"/>
  <c r="AC16" i="6"/>
  <c r="U17" i="4" s="1"/>
  <c r="Y16" i="4"/>
  <c r="AC33" i="6"/>
  <c r="U34" i="4" s="1"/>
  <c r="Y17" i="4"/>
  <c r="Y10" i="4"/>
  <c r="Y5" i="4"/>
  <c r="AC14" i="6"/>
  <c r="U15" i="4" s="1"/>
  <c r="Y23" i="4"/>
  <c r="AC3" i="5"/>
  <c r="AF4" i="5"/>
  <c r="AF25" i="5"/>
  <c r="AE3" i="5"/>
  <c r="AA3" i="5"/>
  <c r="AF22" i="5"/>
  <c r="AF5" i="5"/>
  <c r="AF14" i="5"/>
  <c r="AF29" i="5"/>
  <c r="AF9" i="5"/>
  <c r="AF26" i="5"/>
  <c r="AF38" i="5"/>
  <c r="AF20" i="5"/>
  <c r="Z3" i="5"/>
  <c r="AF18" i="5"/>
  <c r="AF17" i="5"/>
  <c r="AB3" i="5"/>
  <c r="AF15" i="5"/>
  <c r="AF32" i="5"/>
  <c r="AF33" i="5"/>
  <c r="AF28" i="5"/>
  <c r="AF24" i="5"/>
  <c r="AF30" i="5"/>
  <c r="AF34" i="5"/>
  <c r="AF35" i="5"/>
  <c r="AF36" i="5"/>
  <c r="Y29" i="4"/>
  <c r="Y32" i="4"/>
  <c r="Y14" i="4"/>
  <c r="AC26" i="6"/>
  <c r="U27" i="4" s="1"/>
  <c r="Y11" i="4"/>
  <c r="Y27" i="4"/>
  <c r="AC35" i="6"/>
  <c r="U36" i="4" s="1"/>
  <c r="Y13" i="4"/>
  <c r="Y20" i="4"/>
  <c r="Y36" i="4"/>
  <c r="AC5" i="6"/>
  <c r="U6" i="4" s="1"/>
  <c r="O7" i="7"/>
  <c r="AE8" i="4" s="1"/>
  <c r="K3" i="7"/>
  <c r="AC4" i="4" s="1"/>
  <c r="D34" i="4" l="1"/>
  <c r="BI33" i="5"/>
  <c r="J34" i="4" s="1"/>
  <c r="N34" i="4" s="1"/>
  <c r="D12" i="4"/>
  <c r="BI11" i="5"/>
  <c r="J12" i="4" s="1"/>
  <c r="N12" i="4" s="1"/>
  <c r="D38" i="4"/>
  <c r="BI37" i="5"/>
  <c r="J38" i="4" s="1"/>
  <c r="N38" i="4" s="1"/>
  <c r="D23" i="4"/>
  <c r="BI22" i="5"/>
  <c r="J23" i="4" s="1"/>
  <c r="N23" i="4" s="1"/>
  <c r="D11" i="4"/>
  <c r="BI10" i="5"/>
  <c r="J11" i="4" s="1"/>
  <c r="N11" i="4" s="1"/>
  <c r="D20" i="4"/>
  <c r="BI19" i="5"/>
  <c r="J20" i="4" s="1"/>
  <c r="N20" i="4" s="1"/>
  <c r="D37" i="4"/>
  <c r="BI36" i="5"/>
  <c r="J37" i="4" s="1"/>
  <c r="N37" i="4" s="1"/>
  <c r="D16" i="4"/>
  <c r="BI15" i="5"/>
  <c r="J16" i="4" s="1"/>
  <c r="N16" i="4" s="1"/>
  <c r="D13" i="4"/>
  <c r="BI12" i="5"/>
  <c r="J13" i="4" s="1"/>
  <c r="N13" i="4" s="1"/>
  <c r="D27" i="4"/>
  <c r="BI26" i="5"/>
  <c r="J27" i="4" s="1"/>
  <c r="N27" i="4" s="1"/>
  <c r="D9" i="4"/>
  <c r="BI8" i="5"/>
  <c r="J9" i="4" s="1"/>
  <c r="N9" i="4" s="1"/>
  <c r="D24" i="4"/>
  <c r="BI23" i="5"/>
  <c r="J24" i="4" s="1"/>
  <c r="N24" i="4" s="1"/>
  <c r="D21" i="4"/>
  <c r="BI20" i="5"/>
  <c r="J21" i="4" s="1"/>
  <c r="N21" i="4" s="1"/>
  <c r="D36" i="4"/>
  <c r="BI35" i="5"/>
  <c r="J36" i="4" s="1"/>
  <c r="N36" i="4" s="1"/>
  <c r="D35" i="4"/>
  <c r="BI34" i="5"/>
  <c r="J35" i="4" s="1"/>
  <c r="N35" i="4" s="1"/>
  <c r="D10" i="4"/>
  <c r="BI9" i="5"/>
  <c r="J10" i="4" s="1"/>
  <c r="N10" i="4" s="1"/>
  <c r="D26" i="4"/>
  <c r="BI25" i="5"/>
  <c r="J26" i="4" s="1"/>
  <c r="N26" i="4" s="1"/>
  <c r="D7" i="4"/>
  <c r="BI6" i="5"/>
  <c r="J7" i="4" s="1"/>
  <c r="N7" i="4" s="1"/>
  <c r="D17" i="4"/>
  <c r="BI16" i="5"/>
  <c r="J17" i="4" s="1"/>
  <c r="N17" i="4" s="1"/>
  <c r="D33" i="4"/>
  <c r="BI32" i="5"/>
  <c r="J33" i="4" s="1"/>
  <c r="N33" i="4" s="1"/>
  <c r="D18" i="4"/>
  <c r="BI17" i="5"/>
  <c r="J18" i="4" s="1"/>
  <c r="N18" i="4" s="1"/>
  <c r="D30" i="4"/>
  <c r="BI29" i="5"/>
  <c r="J30" i="4" s="1"/>
  <c r="N30" i="4" s="1"/>
  <c r="D5" i="4"/>
  <c r="BI4" i="5"/>
  <c r="J5" i="4" s="1"/>
  <c r="N5" i="4" s="1"/>
  <c r="D22" i="4"/>
  <c r="BI21" i="5"/>
  <c r="J22" i="4" s="1"/>
  <c r="N22" i="4" s="1"/>
  <c r="D14" i="4"/>
  <c r="BI13" i="5"/>
  <c r="J14" i="4" s="1"/>
  <c r="N14" i="4" s="1"/>
  <c r="D8" i="4"/>
  <c r="BI7" i="5"/>
  <c r="J8" i="4" s="1"/>
  <c r="N8" i="4" s="1"/>
  <c r="D15" i="4"/>
  <c r="BI14" i="5"/>
  <c r="J15" i="4" s="1"/>
  <c r="N15" i="4" s="1"/>
  <c r="D32" i="4"/>
  <c r="BI31" i="5"/>
  <c r="J32" i="4" s="1"/>
  <c r="N32" i="4" s="1"/>
  <c r="D31" i="4"/>
  <c r="BI30" i="5"/>
  <c r="J31" i="4" s="1"/>
  <c r="N31" i="4" s="1"/>
  <c r="D19" i="4"/>
  <c r="BI18" i="5"/>
  <c r="J19" i="4" s="1"/>
  <c r="N19" i="4" s="1"/>
  <c r="D29" i="4"/>
  <c r="BI28" i="5"/>
  <c r="J29" i="4" s="1"/>
  <c r="N29" i="4" s="1"/>
  <c r="D6" i="4"/>
  <c r="BI5" i="5"/>
  <c r="J6" i="4" s="1"/>
  <c r="N6" i="4" s="1"/>
  <c r="D28" i="4"/>
  <c r="BI27" i="5"/>
  <c r="J28" i="4" s="1"/>
  <c r="N28" i="4" s="1"/>
  <c r="Y26" i="4"/>
  <c r="AU25" i="6"/>
  <c r="Z26" i="4" s="1"/>
  <c r="AU39" i="6"/>
  <c r="Z40" i="4" s="1"/>
  <c r="W40" i="4"/>
  <c r="AU4" i="6"/>
  <c r="Z5" i="4" s="1"/>
  <c r="BP3" i="5"/>
  <c r="M4" i="4" s="1"/>
  <c r="AJ3" i="5"/>
  <c r="G4" i="4" s="1"/>
  <c r="F4" i="4"/>
  <c r="AC31" i="7"/>
  <c r="AI32" i="4" s="1"/>
  <c r="AC29" i="7"/>
  <c r="AI30" i="4" s="1"/>
  <c r="AC6" i="7"/>
  <c r="AI7" i="4" s="1"/>
  <c r="AC12" i="7"/>
  <c r="AI13" i="4" s="1"/>
  <c r="AC7" i="7"/>
  <c r="AI8" i="4" s="1"/>
  <c r="AJ8" i="4" s="1"/>
  <c r="AC35" i="7"/>
  <c r="AI36" i="4" s="1"/>
  <c r="AC28" i="7"/>
  <c r="AI29" i="4" s="1"/>
  <c r="AC25" i="7"/>
  <c r="AI26" i="4" s="1"/>
  <c r="AC14" i="7"/>
  <c r="AI15" i="4" s="1"/>
  <c r="AC22" i="7"/>
  <c r="AI23" i="4" s="1"/>
  <c r="AC8" i="7"/>
  <c r="AI9" i="4" s="1"/>
  <c r="AC3" i="7"/>
  <c r="AI4" i="4" s="1"/>
  <c r="AC20" i="7"/>
  <c r="AI21" i="4" s="1"/>
  <c r="AC15" i="7"/>
  <c r="AI16" i="4" s="1"/>
  <c r="AC32" i="7"/>
  <c r="AI33" i="4" s="1"/>
  <c r="AC11" i="7"/>
  <c r="AI12" i="4" s="1"/>
  <c r="AC34" i="7"/>
  <c r="AI35" i="4" s="1"/>
  <c r="AC16" i="7"/>
  <c r="AI17" i="4" s="1"/>
  <c r="AC13" i="7"/>
  <c r="AI14" i="4" s="1"/>
  <c r="AC19" i="7"/>
  <c r="AI20" i="4" s="1"/>
  <c r="AC18" i="7"/>
  <c r="AI19" i="4" s="1"/>
  <c r="AC5" i="7"/>
  <c r="AI6" i="4" s="1"/>
  <c r="AC36" i="7"/>
  <c r="AI37" i="4" s="1"/>
  <c r="AC27" i="7"/>
  <c r="AI28" i="4" s="1"/>
  <c r="AC33" i="7"/>
  <c r="AI34" i="4" s="1"/>
  <c r="AC17" i="7"/>
  <c r="AI18" i="4" s="1"/>
  <c r="AC39" i="7"/>
  <c r="AI40" i="4" s="1"/>
  <c r="AJ40" i="4" s="1"/>
  <c r="AC37" i="7"/>
  <c r="AI38" i="4" s="1"/>
  <c r="AC21" i="7"/>
  <c r="AI22" i="4" s="1"/>
  <c r="AC10" i="7"/>
  <c r="AI11" i="4" s="1"/>
  <c r="AC9" i="7"/>
  <c r="AI10" i="4" s="1"/>
  <c r="AC23" i="7"/>
  <c r="AI24" i="4" s="1"/>
  <c r="AC26" i="7"/>
  <c r="AI27" i="4" s="1"/>
  <c r="AC30" i="7"/>
  <c r="AI31" i="4" s="1"/>
  <c r="AU27" i="6"/>
  <c r="Z28" i="4" s="1"/>
  <c r="AU3" i="6"/>
  <c r="Z4" i="4" s="1"/>
  <c r="O29" i="7"/>
  <c r="AE30" i="4" s="1"/>
  <c r="O27" i="7"/>
  <c r="AE28" i="4" s="1"/>
  <c r="O30" i="7"/>
  <c r="AE31" i="4" s="1"/>
  <c r="O25" i="7"/>
  <c r="AE26" i="4" s="1"/>
  <c r="O18" i="7"/>
  <c r="AE19" i="4" s="1"/>
  <c r="O20" i="7"/>
  <c r="AE21" i="4" s="1"/>
  <c r="O6" i="7"/>
  <c r="AE7" i="4" s="1"/>
  <c r="AJ7" i="4" s="1"/>
  <c r="O32" i="7"/>
  <c r="AE33" i="4" s="1"/>
  <c r="O8" i="7"/>
  <c r="AE9" i="4" s="1"/>
  <c r="AU22" i="6"/>
  <c r="Z23" i="4" s="1"/>
  <c r="AU14" i="6"/>
  <c r="Z15" i="4" s="1"/>
  <c r="AU15" i="6"/>
  <c r="Z16" i="4" s="1"/>
  <c r="AU7" i="6"/>
  <c r="Z8" i="4" s="1"/>
  <c r="D4" i="4"/>
  <c r="AU8" i="6"/>
  <c r="Z9" i="4" s="1"/>
  <c r="AU37" i="6"/>
  <c r="Z38" i="4" s="1"/>
  <c r="AU12" i="6"/>
  <c r="Z13" i="4" s="1"/>
  <c r="AU11" i="6"/>
  <c r="Z12" i="4" s="1"/>
  <c r="AU6" i="6"/>
  <c r="Z7" i="4" s="1"/>
  <c r="AU16" i="6"/>
  <c r="Z17" i="4" s="1"/>
  <c r="AU34" i="6"/>
  <c r="Z35" i="4" s="1"/>
  <c r="AU36" i="6"/>
  <c r="Z37" i="4" s="1"/>
  <c r="AU17" i="6"/>
  <c r="Z18" i="4" s="1"/>
  <c r="AD3" i="5"/>
  <c r="O12" i="7"/>
  <c r="AE13" i="4" s="1"/>
  <c r="AU9" i="6"/>
  <c r="Z10" i="4" s="1"/>
  <c r="O5" i="7"/>
  <c r="AE6" i="4" s="1"/>
  <c r="O33" i="7"/>
  <c r="AE34" i="4" s="1"/>
  <c r="O4" i="7"/>
  <c r="AE5" i="4" s="1"/>
  <c r="AJ5" i="4" s="1"/>
  <c r="O22" i="7"/>
  <c r="AE23" i="4" s="1"/>
  <c r="AJ23" i="4" s="1"/>
  <c r="AU32" i="6"/>
  <c r="Z33" i="4" s="1"/>
  <c r="AU29" i="6"/>
  <c r="Z30" i="4" s="1"/>
  <c r="AU28" i="6"/>
  <c r="Z29" i="4" s="1"/>
  <c r="AU10" i="6"/>
  <c r="Z11" i="4" s="1"/>
  <c r="O13" i="7"/>
  <c r="AE14" i="4" s="1"/>
  <c r="O34" i="7"/>
  <c r="AE35" i="4" s="1"/>
  <c r="AU26" i="6"/>
  <c r="Z27" i="4" s="1"/>
  <c r="AU18" i="6"/>
  <c r="Z19" i="4" s="1"/>
  <c r="O9" i="7"/>
  <c r="AE10" i="4" s="1"/>
  <c r="O35" i="7"/>
  <c r="AE36" i="4" s="1"/>
  <c r="O21" i="7"/>
  <c r="AE22" i="4" s="1"/>
  <c r="AU35" i="6"/>
  <c r="Z36" i="4" s="1"/>
  <c r="AU30" i="6"/>
  <c r="Z31" i="4" s="1"/>
  <c r="AU31" i="6"/>
  <c r="Z32" i="4" s="1"/>
  <c r="AU19" i="6"/>
  <c r="Z20" i="4" s="1"/>
  <c r="O14" i="7"/>
  <c r="AE15" i="4" s="1"/>
  <c r="O28" i="7"/>
  <c r="AE29" i="4" s="1"/>
  <c r="O26" i="7"/>
  <c r="AE27" i="4" s="1"/>
  <c r="O15" i="7"/>
  <c r="AE16" i="4" s="1"/>
  <c r="O19" i="7"/>
  <c r="AE20" i="4" s="1"/>
  <c r="O11" i="7"/>
  <c r="AE12" i="4" s="1"/>
  <c r="O23" i="7"/>
  <c r="AE24" i="4" s="1"/>
  <c r="AJ24" i="4" s="1"/>
  <c r="O38" i="7"/>
  <c r="AU5" i="6"/>
  <c r="Z6" i="4" s="1"/>
  <c r="O3" i="7"/>
  <c r="AE4" i="4" s="1"/>
  <c r="AU23" i="6"/>
  <c r="Z24" i="4" s="1"/>
  <c r="O10" i="7"/>
  <c r="AE11" i="4" s="1"/>
  <c r="O36" i="7"/>
  <c r="AE37" i="4" s="1"/>
  <c r="O17" i="7"/>
  <c r="AE18" i="4" s="1"/>
  <c r="O31" i="7"/>
  <c r="AE32" i="4" s="1"/>
  <c r="O16" i="7"/>
  <c r="AE17" i="4" s="1"/>
  <c r="AU13" i="6"/>
  <c r="Z14" i="4" s="1"/>
  <c r="AU33" i="6"/>
  <c r="Z34" i="4" s="1"/>
  <c r="O37" i="7"/>
  <c r="AE38" i="4" s="1"/>
  <c r="AU21" i="6"/>
  <c r="Z22" i="4" s="1"/>
  <c r="AJ26" i="4" l="1"/>
  <c r="AJ38" i="4"/>
  <c r="AJ28" i="4"/>
  <c r="AJ20" i="4"/>
  <c r="AJ18" i="4"/>
  <c r="AJ12" i="4"/>
  <c r="AJ11" i="4"/>
  <c r="AJ16" i="4"/>
  <c r="AJ13" i="4"/>
  <c r="AJ9" i="4"/>
  <c r="AJ30" i="4"/>
  <c r="AJ21" i="4"/>
  <c r="AJ36" i="4"/>
  <c r="AJ17" i="4"/>
  <c r="AJ14" i="4"/>
  <c r="AJ27" i="4"/>
  <c r="AJ15" i="4"/>
  <c r="AJ32" i="4"/>
  <c r="AJ35" i="4"/>
  <c r="AJ34" i="4"/>
  <c r="AJ19" i="4"/>
  <c r="AJ22" i="4"/>
  <c r="AJ31" i="4"/>
  <c r="AJ10" i="4"/>
  <c r="AJ37" i="4"/>
  <c r="AJ33" i="4"/>
  <c r="AJ29" i="4"/>
  <c r="AJ6" i="4"/>
  <c r="BI3" i="5"/>
  <c r="J4" i="4" s="1"/>
  <c r="AJ4" i="4" l="1"/>
  <c r="N4" i="4" l="1"/>
  <c r="AM25" i="4"/>
  <c r="AM39" i="4" l="1"/>
  <c r="I5" i="6" l="1"/>
  <c r="K5" i="6" s="1"/>
  <c r="I20" i="6"/>
  <c r="K20" i="6" s="1"/>
  <c r="I35" i="6"/>
  <c r="K35" i="6" s="1"/>
  <c r="I10" i="6"/>
  <c r="K10" i="6" s="1"/>
  <c r="I13" i="6"/>
  <c r="K13" i="6" s="1"/>
  <c r="I19" i="6"/>
  <c r="K19" i="6" s="1"/>
  <c r="I25" i="6"/>
  <c r="K25" i="6" s="1"/>
  <c r="I17" i="6"/>
  <c r="K17" i="6" s="1"/>
  <c r="I24" i="6"/>
  <c r="K24" i="6" s="1"/>
  <c r="V24" i="6" s="1"/>
  <c r="I16" i="6"/>
  <c r="K16" i="6" s="1"/>
  <c r="I39" i="6"/>
  <c r="K39" i="6" s="1"/>
  <c r="I31" i="6"/>
  <c r="K31" i="6" s="1"/>
  <c r="I23" i="6"/>
  <c r="K23" i="6" s="1"/>
  <c r="I15" i="6"/>
  <c r="K15" i="6" s="1"/>
  <c r="I7" i="6"/>
  <c r="K7" i="6" s="1"/>
  <c r="I37" i="6"/>
  <c r="K37" i="6" s="1"/>
  <c r="I21" i="6"/>
  <c r="K21" i="6" s="1"/>
  <c r="I36" i="6"/>
  <c r="K36" i="6" s="1"/>
  <c r="I12" i="6"/>
  <c r="K12" i="6" s="1"/>
  <c r="I27" i="6"/>
  <c r="K27" i="6" s="1"/>
  <c r="I11" i="6"/>
  <c r="K11" i="6" s="1"/>
  <c r="I3" i="6"/>
  <c r="K3" i="6" s="1"/>
  <c r="I34" i="6"/>
  <c r="K34" i="6" s="1"/>
  <c r="I26" i="6"/>
  <c r="K26" i="6" s="1"/>
  <c r="I18" i="6"/>
  <c r="K18" i="6" s="1"/>
  <c r="I33" i="6"/>
  <c r="K33" i="6" s="1"/>
  <c r="I9" i="6"/>
  <c r="K9" i="6" s="1"/>
  <c r="I32" i="6"/>
  <c r="K32" i="6" s="1"/>
  <c r="I8" i="6"/>
  <c r="K8" i="6" s="1"/>
  <c r="I38" i="6"/>
  <c r="K38" i="6" s="1"/>
  <c r="V38" i="6" s="1"/>
  <c r="I30" i="6"/>
  <c r="K30" i="6" s="1"/>
  <c r="I22" i="6"/>
  <c r="K22" i="6" s="1"/>
  <c r="I14" i="6"/>
  <c r="K14" i="6" s="1"/>
  <c r="I6" i="6"/>
  <c r="K6" i="6" s="1"/>
  <c r="I29" i="6"/>
  <c r="K29" i="6" s="1"/>
  <c r="I28" i="6"/>
  <c r="K28" i="6" s="1"/>
  <c r="I4" i="6"/>
  <c r="K4" i="6" s="1"/>
  <c r="V12" i="6" l="1"/>
  <c r="S13" i="4" s="1"/>
  <c r="AA13" i="4" s="1"/>
  <c r="AK13" i="4" s="1"/>
  <c r="P13" i="4"/>
  <c r="V6" i="6"/>
  <c r="S7" i="4" s="1"/>
  <c r="AA7" i="4" s="1"/>
  <c r="AK7" i="4" s="1"/>
  <c r="AL7" i="4" s="1"/>
  <c r="P7" i="4"/>
  <c r="V21" i="6"/>
  <c r="S22" i="4" s="1"/>
  <c r="AA22" i="4" s="1"/>
  <c r="AK22" i="4" s="1"/>
  <c r="AL22" i="4" s="1"/>
  <c r="P22" i="4"/>
  <c r="V5" i="6"/>
  <c r="S6" i="4" s="1"/>
  <c r="AA6" i="4" s="1"/>
  <c r="AK6" i="4" s="1"/>
  <c r="AL6" i="4" s="1"/>
  <c r="P6" i="4"/>
  <c r="V22" i="6"/>
  <c r="S23" i="4" s="1"/>
  <c r="AA23" i="4" s="1"/>
  <c r="AK23" i="4" s="1"/>
  <c r="P23" i="4"/>
  <c r="V26" i="6"/>
  <c r="S27" i="4" s="1"/>
  <c r="AA27" i="4" s="1"/>
  <c r="AK27" i="4" s="1"/>
  <c r="AL27" i="4" s="1"/>
  <c r="P27" i="4"/>
  <c r="V37" i="6"/>
  <c r="S38" i="4" s="1"/>
  <c r="AA38" i="4" s="1"/>
  <c r="AK38" i="4" s="1"/>
  <c r="P38" i="4"/>
  <c r="V17" i="6"/>
  <c r="S18" i="4" s="1"/>
  <c r="AA18" i="4" s="1"/>
  <c r="AK18" i="4" s="1"/>
  <c r="AL18" i="4" s="1"/>
  <c r="P18" i="4"/>
  <c r="V29" i="6"/>
  <c r="S30" i="4" s="1"/>
  <c r="AA30" i="4" s="1"/>
  <c r="AK30" i="4" s="1"/>
  <c r="AL30" i="4" s="1"/>
  <c r="P30" i="4"/>
  <c r="V14" i="6"/>
  <c r="S15" i="4" s="1"/>
  <c r="AA15" i="4" s="1"/>
  <c r="AK15" i="4" s="1"/>
  <c r="AL15" i="4" s="1"/>
  <c r="P15" i="4"/>
  <c r="V30" i="6"/>
  <c r="S31" i="4" s="1"/>
  <c r="AA31" i="4" s="1"/>
  <c r="AK31" i="4" s="1"/>
  <c r="AL31" i="4" s="1"/>
  <c r="P31" i="4"/>
  <c r="V34" i="6"/>
  <c r="S35" i="4" s="1"/>
  <c r="AA35" i="4" s="1"/>
  <c r="AK35" i="4" s="1"/>
  <c r="AL35" i="4" s="1"/>
  <c r="P35" i="4"/>
  <c r="V7" i="6"/>
  <c r="S8" i="4" s="1"/>
  <c r="AA8" i="4" s="1"/>
  <c r="AK8" i="4" s="1"/>
  <c r="AL8" i="4" s="1"/>
  <c r="P8" i="4"/>
  <c r="V25" i="6"/>
  <c r="S26" i="4" s="1"/>
  <c r="AA26" i="4" s="1"/>
  <c r="AK26" i="4" s="1"/>
  <c r="AL26" i="4" s="1"/>
  <c r="P26" i="4"/>
  <c r="V35" i="6"/>
  <c r="S36" i="4" s="1"/>
  <c r="AA36" i="4" s="1"/>
  <c r="AK36" i="4" s="1"/>
  <c r="AL36" i="4" s="1"/>
  <c r="P36" i="4"/>
  <c r="P4" i="4"/>
  <c r="V3" i="6"/>
  <c r="S4" i="4" s="1"/>
  <c r="V15" i="6"/>
  <c r="S16" i="4" s="1"/>
  <c r="AA16" i="4" s="1"/>
  <c r="AK16" i="4" s="1"/>
  <c r="AL16" i="4" s="1"/>
  <c r="P16" i="4"/>
  <c r="V19" i="6"/>
  <c r="S20" i="4" s="1"/>
  <c r="AA20" i="4" s="1"/>
  <c r="AK20" i="4" s="1"/>
  <c r="AL20" i="4" s="1"/>
  <c r="P20" i="4"/>
  <c r="V8" i="6"/>
  <c r="S9" i="4" s="1"/>
  <c r="AA9" i="4" s="1"/>
  <c r="AK9" i="4" s="1"/>
  <c r="AL9" i="4" s="1"/>
  <c r="P9" i="4"/>
  <c r="V11" i="6"/>
  <c r="S12" i="4" s="1"/>
  <c r="AA12" i="4" s="1"/>
  <c r="AK12" i="4" s="1"/>
  <c r="AL12" i="4" s="1"/>
  <c r="P12" i="4"/>
  <c r="V23" i="6"/>
  <c r="S24" i="4" s="1"/>
  <c r="AA24" i="4" s="1"/>
  <c r="AK24" i="4" s="1"/>
  <c r="AL24" i="4" s="1"/>
  <c r="P24" i="4"/>
  <c r="V13" i="6"/>
  <c r="S14" i="4" s="1"/>
  <c r="AA14" i="4" s="1"/>
  <c r="AK14" i="4" s="1"/>
  <c r="AL14" i="4" s="1"/>
  <c r="P14" i="4"/>
  <c r="V9" i="6"/>
  <c r="S10" i="4" s="1"/>
  <c r="AA10" i="4" s="1"/>
  <c r="AK10" i="4" s="1"/>
  <c r="AL10" i="4" s="1"/>
  <c r="P10" i="4"/>
  <c r="V33" i="6"/>
  <c r="S34" i="4" s="1"/>
  <c r="AA34" i="4" s="1"/>
  <c r="AK34" i="4" s="1"/>
  <c r="AL34" i="4" s="1"/>
  <c r="P34" i="4"/>
  <c r="V18" i="6"/>
  <c r="S19" i="4" s="1"/>
  <c r="AA19" i="4" s="1"/>
  <c r="AK19" i="4" s="1"/>
  <c r="AL19" i="4" s="1"/>
  <c r="P19" i="4"/>
  <c r="V4" i="6"/>
  <c r="S5" i="4" s="1"/>
  <c r="AA5" i="4" s="1"/>
  <c r="AK5" i="4" s="1"/>
  <c r="AL5" i="4" s="1"/>
  <c r="P5" i="4"/>
  <c r="V28" i="6"/>
  <c r="S29" i="4" s="1"/>
  <c r="AA29" i="4" s="1"/>
  <c r="AK29" i="4" s="1"/>
  <c r="P29" i="4"/>
  <c r="V32" i="6"/>
  <c r="S33" i="4" s="1"/>
  <c r="AA33" i="4" s="1"/>
  <c r="AK33" i="4" s="1"/>
  <c r="P33" i="4"/>
  <c r="V27" i="6"/>
  <c r="S28" i="4" s="1"/>
  <c r="AA28" i="4" s="1"/>
  <c r="AK28" i="4" s="1"/>
  <c r="AL28" i="4" s="1"/>
  <c r="P28" i="4"/>
  <c r="V31" i="6"/>
  <c r="S32" i="4" s="1"/>
  <c r="AA32" i="4" s="1"/>
  <c r="AK32" i="4" s="1"/>
  <c r="AL32" i="4" s="1"/>
  <c r="P32" i="4"/>
  <c r="V10" i="6"/>
  <c r="S11" i="4" s="1"/>
  <c r="AA11" i="4" s="1"/>
  <c r="AK11" i="4" s="1"/>
  <c r="AL11" i="4" s="1"/>
  <c r="P11" i="4"/>
  <c r="V39" i="6"/>
  <c r="S40" i="4" s="1"/>
  <c r="AA40" i="4" s="1"/>
  <c r="AK40" i="4" s="1"/>
  <c r="AL40" i="4" s="1"/>
  <c r="P40" i="4"/>
  <c r="V36" i="6"/>
  <c r="S37" i="4" s="1"/>
  <c r="AA37" i="4" s="1"/>
  <c r="AK37" i="4" s="1"/>
  <c r="AL37" i="4" s="1"/>
  <c r="P37" i="4"/>
  <c r="V16" i="6"/>
  <c r="S17" i="4" s="1"/>
  <c r="AA17" i="4" s="1"/>
  <c r="AK17" i="4" s="1"/>
  <c r="AL17" i="4" s="1"/>
  <c r="P17" i="4"/>
  <c r="V20" i="6"/>
  <c r="S21" i="4" s="1"/>
  <c r="AA21" i="4" s="1"/>
  <c r="AK21" i="4" s="1"/>
  <c r="AL21" i="4" s="1"/>
  <c r="P21" i="4"/>
  <c r="AA4" i="4" l="1"/>
  <c r="AK4" i="4" l="1"/>
  <c r="AL4" i="4" s="1"/>
  <c r="AM4" i="4" l="1"/>
  <c r="AM8" i="4"/>
  <c r="AM12" i="4"/>
  <c r="AM19" i="4"/>
  <c r="AM10" i="4"/>
  <c r="AM22" i="4"/>
  <c r="AM36" i="4"/>
  <c r="AM32" i="4"/>
  <c r="AM15" i="4"/>
  <c r="AM30" i="4"/>
  <c r="AM34" i="4"/>
  <c r="AM6" i="4"/>
  <c r="AM16" i="4"/>
  <c r="AM38" i="4"/>
  <c r="AM17" i="4"/>
  <c r="AM26" i="4"/>
  <c r="AM28" i="4"/>
  <c r="AM13" i="4"/>
  <c r="AM35" i="4"/>
  <c r="AM23" i="4"/>
  <c r="AM9" i="4"/>
  <c r="AM24" i="4"/>
  <c r="AM37" i="4"/>
  <c r="AM5" i="4"/>
  <c r="AM27" i="4"/>
  <c r="AM14" i="4"/>
  <c r="AM29" i="4"/>
  <c r="AM33" i="4"/>
  <c r="AM18" i="4"/>
  <c r="AM40" i="4"/>
  <c r="AM31" i="4"/>
  <c r="AM11" i="4"/>
  <c r="AM21" i="4"/>
  <c r="AM20" i="4"/>
  <c r="AM7" i="4"/>
</calcChain>
</file>

<file path=xl/sharedStrings.xml><?xml version="1.0" encoding="utf-8"?>
<sst xmlns="http://schemas.openxmlformats.org/spreadsheetml/2006/main" count="9409" uniqueCount="800">
  <si>
    <t>COUNTRY</t>
  </si>
  <si>
    <t>FIRST ADMINISTRATIVE LEVEL</t>
  </si>
  <si>
    <t>ISO2+PCODE</t>
  </si>
  <si>
    <t>Earthquake</t>
  </si>
  <si>
    <t>Flood</t>
  </si>
  <si>
    <t>Landslide</t>
  </si>
  <si>
    <t>Drought</t>
  </si>
  <si>
    <t>Wildfire</t>
  </si>
  <si>
    <t>Epidemic</t>
  </si>
  <si>
    <t>Natural</t>
  </si>
  <si>
    <t>Technological hazards</t>
  </si>
  <si>
    <t>Human</t>
  </si>
  <si>
    <t>HAZARD &amp; EXPOSURE</t>
  </si>
  <si>
    <t>Development &amp; Deprivation</t>
  </si>
  <si>
    <t>Inequality</t>
  </si>
  <si>
    <t>Economic Dependency</t>
  </si>
  <si>
    <t>Socio-Economic Vulnerability</t>
  </si>
  <si>
    <t>Uprooted people</t>
  </si>
  <si>
    <t>Health Conditions</t>
  </si>
  <si>
    <t>Children U5</t>
  </si>
  <si>
    <t>Recent Shocks</t>
  </si>
  <si>
    <t>Food Security</t>
  </si>
  <si>
    <t>Other Vulnerable Groups</t>
  </si>
  <si>
    <t>Vulnerable Groups</t>
  </si>
  <si>
    <t>VULNERABILITY</t>
  </si>
  <si>
    <t>Governance</t>
  </si>
  <si>
    <t>DRR</t>
  </si>
  <si>
    <t>Humanitarian</t>
  </si>
  <si>
    <t>Institutional</t>
  </si>
  <si>
    <t>Physical infrastructure</t>
  </si>
  <si>
    <t>Access to health care</t>
  </si>
  <si>
    <t>Infrastructure</t>
  </si>
  <si>
    <t>LACK OF COPING CAPACITY</t>
  </si>
  <si>
    <t>INFORM RISK</t>
  </si>
  <si>
    <t>RISK CLASS</t>
  </si>
  <si>
    <t>Rank</t>
  </si>
  <si>
    <t>Lack of Reliability Index (*)</t>
  </si>
  <si>
    <t>Number of Imputed &amp; Missing Datasets</t>
  </si>
  <si>
    <t>% of Imputed&amp;Missing Datasets</t>
  </si>
  <si>
    <t>Recentness data (average years)</t>
  </si>
  <si>
    <t>Ratio of subnational vs national data</t>
  </si>
  <si>
    <t>(a-z)</t>
  </si>
  <si>
    <t>(0-10)</t>
  </si>
  <si>
    <t>(V.Low-V.High)</t>
  </si>
  <si>
    <t>(1-44)</t>
  </si>
  <si>
    <t>(0-68)</t>
  </si>
  <si>
    <t>(0-100%)</t>
  </si>
  <si>
    <t>(0-...)</t>
  </si>
  <si>
    <t>(*) Lack of Reliability: 0 more reliable, 10 less reliable.</t>
  </si>
  <si>
    <t>Physical exposure to earthquake MMI VI and higher (absolute)</t>
  </si>
  <si>
    <t>Physical exposure to earthquake (absolute)</t>
  </si>
  <si>
    <t>Physical exposure to floods (absolute)</t>
  </si>
  <si>
    <t>Physical exposure to landslides of at least medium intensity (absolute)</t>
  </si>
  <si>
    <t>Physical exposure to landslides of at least high intensity (absolute)</t>
  </si>
  <si>
    <t>Physical exposure to landslides (absolute)</t>
  </si>
  <si>
    <t>People affected by droughts (absolute)</t>
  </si>
  <si>
    <t>Physical exposure to earthquake MMI VI and higher (relative)</t>
  </si>
  <si>
    <t>Physical exposure to flood (relative)</t>
  </si>
  <si>
    <t>Physical exposure to landslides of at least medium intensity (relative)</t>
  </si>
  <si>
    <t>Physical exposure to landslides of at least high intensity (relative)</t>
  </si>
  <si>
    <t>People affected by droughts (relative)</t>
  </si>
  <si>
    <t>Physical exposure to earthquake MMI VIII (relative)</t>
  </si>
  <si>
    <t>Physical exposure to earthquake (relative)</t>
  </si>
  <si>
    <t>Physical exposure to landslides (relative)</t>
  </si>
  <si>
    <t>Physical exposure to earthquake MMI VI and higher</t>
  </si>
  <si>
    <t>Physical exposure to earthquake MMI VIII and higher</t>
  </si>
  <si>
    <t>Physical exposure to landslides of at least medium intensity</t>
  </si>
  <si>
    <t>Physical exposure to landslides of at least high intensity</t>
  </si>
  <si>
    <t>Physical exposure to landslides</t>
  </si>
  <si>
    <t>People affected by droughts</t>
  </si>
  <si>
    <t xml:space="preserve">Physical exposure to earthquake </t>
  </si>
  <si>
    <t>Physical exposure to flood</t>
  </si>
  <si>
    <t>Agriculture Droughts probability</t>
  </si>
  <si>
    <t>Droughts probability and historical impact</t>
  </si>
  <si>
    <t>Incidence of wildfires (including forest fires)</t>
  </si>
  <si>
    <t>The total area burned by wildfires</t>
  </si>
  <si>
    <t>Wildfire incidence and impact</t>
  </si>
  <si>
    <t>Incidence of measels</t>
  </si>
  <si>
    <t>Incidence of influensa</t>
  </si>
  <si>
    <t>Incidence of hepatitis A</t>
  </si>
  <si>
    <t>Physical exposure to diseases</t>
  </si>
  <si>
    <t>Sanitation</t>
  </si>
  <si>
    <t>Drinking water</t>
  </si>
  <si>
    <t>WaSH</t>
  </si>
  <si>
    <t>Population density</t>
  </si>
  <si>
    <t>Urban population growth</t>
  </si>
  <si>
    <t>Population living in urban areas</t>
  </si>
  <si>
    <t>Household size</t>
  </si>
  <si>
    <t>Population</t>
  </si>
  <si>
    <t>P2P</t>
  </si>
  <si>
    <t>Children under 5</t>
  </si>
  <si>
    <t>Number of vets per capita</t>
  </si>
  <si>
    <t>Number of vets</t>
  </si>
  <si>
    <t>IHR capacity score: Food safety</t>
  </si>
  <si>
    <t>Food</t>
  </si>
  <si>
    <t>Waterborne - Foodborne</t>
  </si>
  <si>
    <t>Physical exposure to epidemics</t>
  </si>
  <si>
    <t>INFORM Natural Hazard</t>
  </si>
  <si>
    <t>Frequency of technological disasters</t>
  </si>
  <si>
    <t>People affected from technological disasters (relative to total population)</t>
  </si>
  <si>
    <t>Physical exposure to technological hazards</t>
  </si>
  <si>
    <t>INFORM Human Hazard</t>
  </si>
  <si>
    <t>Human Development Index</t>
  </si>
  <si>
    <t>Multidimensional Poverty Index</t>
  </si>
  <si>
    <t>At-risk of poverty rate</t>
  </si>
  <si>
    <t>Gini Index</t>
  </si>
  <si>
    <t>Remittances received</t>
  </si>
  <si>
    <t>Unemployment rate</t>
  </si>
  <si>
    <t>Social protection benefit</t>
  </si>
  <si>
    <t>Economic Dependency Index</t>
  </si>
  <si>
    <t>INFORM Socio-Economic Vulnerability</t>
  </si>
  <si>
    <t>Population of concern (relative to total population)</t>
  </si>
  <si>
    <t>Population of concern</t>
  </si>
  <si>
    <t>Adult Prevalence of HIV-AIDS</t>
  </si>
  <si>
    <t xml:space="preserve">Number of new HIV infections </t>
  </si>
  <si>
    <t>Incidence of Tuberculosis</t>
  </si>
  <si>
    <t>Infant Mortality</t>
  </si>
  <si>
    <t>Children Stunting</t>
  </si>
  <si>
    <t>Children Under 5</t>
  </si>
  <si>
    <t>Natural Disasters % of total pop</t>
  </si>
  <si>
    <t>Deaths and missing persons % of total pop (1,000 people)</t>
  </si>
  <si>
    <t>Economic losses % to GDP</t>
  </si>
  <si>
    <t>Victims of family violence</t>
  </si>
  <si>
    <t>Pensioners</t>
  </si>
  <si>
    <t>People with disabilities</t>
  </si>
  <si>
    <t>Other vulnerable groups</t>
  </si>
  <si>
    <t>Food Availability Score</t>
  </si>
  <si>
    <t>INFORM Vulnerable Groups</t>
  </si>
  <si>
    <t>Government Effectiveness</t>
  </si>
  <si>
    <t>Implementation score of national DRR in line with SFDRR</t>
  </si>
  <si>
    <t>Implementation percentage of local DRR strategies</t>
  </si>
  <si>
    <t>Programmes and initiatives to build capacity around DRR</t>
  </si>
  <si>
    <t>Awareness and availability score of early warning systems (EWS</t>
  </si>
  <si>
    <t>Percentage of population informed through EWS</t>
  </si>
  <si>
    <t>Red Cross/Crescent volunteers (relative)</t>
  </si>
  <si>
    <t>Local disaster response capacity</t>
  </si>
  <si>
    <t>INFORM Institutional</t>
  </si>
  <si>
    <t>Road density</t>
  </si>
  <si>
    <t>Physical Connectivity</t>
  </si>
  <si>
    <t>Physicians Density</t>
  </si>
  <si>
    <t>Density of nurses</t>
  </si>
  <si>
    <t>Proportion of the target population with access to 3 doses of diphtheria-tetanus-pertussis (DTP3) (%)</t>
  </si>
  <si>
    <t>Immunization coverage</t>
  </si>
  <si>
    <t>Number of hospital beds</t>
  </si>
  <si>
    <t>Access to health care Index</t>
  </si>
  <si>
    <t>INFORM Infrastructure</t>
  </si>
  <si>
    <t>Agriculture drought probability</t>
  </si>
  <si>
    <t>Population density (people per sq. km of land area)</t>
  </si>
  <si>
    <t>Urban population growth (annual %)</t>
  </si>
  <si>
    <t>Population living in urban areas (%)</t>
  </si>
  <si>
    <t>People with basic handwashing facilities including soap and water (% of population)</t>
  </si>
  <si>
    <t>People using at least basic sanitation services (% of population)</t>
  </si>
  <si>
    <t>People using at least basic drinking water services (% of population)</t>
  </si>
  <si>
    <t>Survey Year</t>
  </si>
  <si>
    <t>Number / Year</t>
  </si>
  <si>
    <t>Number</t>
  </si>
  <si>
    <t>%</t>
  </si>
  <si>
    <t>people/km sq</t>
  </si>
  <si>
    <t>Index</t>
  </si>
  <si>
    <t>km</t>
  </si>
  <si>
    <t>sq. km</t>
  </si>
  <si>
    <t>no data</t>
  </si>
  <si>
    <t>Balti Municipality</t>
  </si>
  <si>
    <t>Briceni</t>
  </si>
  <si>
    <t>Donduseni</t>
  </si>
  <si>
    <t>Drochia</t>
  </si>
  <si>
    <t>Edinet</t>
  </si>
  <si>
    <t>Falesti</t>
  </si>
  <si>
    <t>Floresti</t>
  </si>
  <si>
    <t>Glodeni</t>
  </si>
  <si>
    <t>Ocnita</t>
  </si>
  <si>
    <t>Riscani</t>
  </si>
  <si>
    <t>Singerei</t>
  </si>
  <si>
    <t>Soroca</t>
  </si>
  <si>
    <t>Chisinau Municipality</t>
  </si>
  <si>
    <t>Anenii Noi</t>
  </si>
  <si>
    <t>Calarasi</t>
  </si>
  <si>
    <t>Criuleni</t>
  </si>
  <si>
    <t>Dubasari</t>
  </si>
  <si>
    <t>Hincesti</t>
  </si>
  <si>
    <t>Ialoveni</t>
  </si>
  <si>
    <t>Nisporeni</t>
  </si>
  <si>
    <t>Orhei</t>
  </si>
  <si>
    <t>Rezina</t>
  </si>
  <si>
    <t>Soldanesti</t>
  </si>
  <si>
    <t>Straseni</t>
  </si>
  <si>
    <t>Tighina Municipality</t>
  </si>
  <si>
    <t>Telenesti</t>
  </si>
  <si>
    <t>Ungheni</t>
  </si>
  <si>
    <t>Basarabeasca</t>
  </si>
  <si>
    <t>Cahul</t>
  </si>
  <si>
    <t>Cantemir</t>
  </si>
  <si>
    <t>Causeni</t>
  </si>
  <si>
    <t>Cimislia</t>
  </si>
  <si>
    <t>Leova</t>
  </si>
  <si>
    <t>Stefan Voda</t>
  </si>
  <si>
    <t>Taraclia</t>
  </si>
  <si>
    <t>Gagauzia</t>
  </si>
  <si>
    <t>Left Bank of the Dniester</t>
  </si>
  <si>
    <t>Moldova</t>
  </si>
  <si>
    <t>MD01</t>
  </si>
  <si>
    <t>MD02</t>
  </si>
  <si>
    <t>MD03</t>
  </si>
  <si>
    <t>MD04</t>
  </si>
  <si>
    <t>MD05</t>
  </si>
  <si>
    <t>MD06</t>
  </si>
  <si>
    <t>MD07</t>
  </si>
  <si>
    <t>MD08</t>
  </si>
  <si>
    <t>MD09</t>
  </si>
  <si>
    <t>MD10</t>
  </si>
  <si>
    <t>MD11</t>
  </si>
  <si>
    <t>MD12</t>
  </si>
  <si>
    <t>MD13</t>
  </si>
  <si>
    <t>MD14</t>
  </si>
  <si>
    <t>MD15</t>
  </si>
  <si>
    <t>MD16</t>
  </si>
  <si>
    <t>MD17</t>
  </si>
  <si>
    <t>MD18</t>
  </si>
  <si>
    <t>MD19</t>
  </si>
  <si>
    <t>MD20</t>
  </si>
  <si>
    <t>MD21</t>
  </si>
  <si>
    <t>MD22</t>
  </si>
  <si>
    <t>MD23</t>
  </si>
  <si>
    <t>MD24</t>
  </si>
  <si>
    <t>MD25</t>
  </si>
  <si>
    <t>MD26</t>
  </si>
  <si>
    <t>MD27</t>
  </si>
  <si>
    <t>MD28</t>
  </si>
  <si>
    <t>MD29</t>
  </si>
  <si>
    <t>MD30</t>
  </si>
  <si>
    <t>MD31</t>
  </si>
  <si>
    <t>MD32</t>
  </si>
  <si>
    <t>MD33</t>
  </si>
  <si>
    <t>MD34</t>
  </si>
  <si>
    <t>MD35</t>
  </si>
  <si>
    <t>MD36</t>
  </si>
  <si>
    <t>MD37</t>
  </si>
  <si>
    <t>Frequency of droughts events</t>
  </si>
  <si>
    <t>The total area burned by wildfires, ha</t>
  </si>
  <si>
    <t>Average household size (number of members)</t>
  </si>
  <si>
    <t>Children under 5 (% of total population)</t>
  </si>
  <si>
    <t>Children under weight</t>
  </si>
  <si>
    <t>Frequency of industrial accidents, in the last 20 years</t>
  </si>
  <si>
    <t>People affected from industrial accidents, in the last 20 years</t>
  </si>
  <si>
    <t>Frequency of transport accidents in the last 20 years</t>
  </si>
  <si>
    <t>People affected from transport accidents, in the last 20 years</t>
  </si>
  <si>
    <t>Human Development Index (HDI)</t>
  </si>
  <si>
    <t>Multidimensional Poverty Index (MPI)</t>
  </si>
  <si>
    <t>Income Gini coefficient - Inequality in income or consumption</t>
  </si>
  <si>
    <t>Public Aid per capita current USD (Humanitarian aid - FTS)</t>
  </si>
  <si>
    <t>Public Aid per capita current USD (Development aid - ODA, OECD)</t>
  </si>
  <si>
    <t>Net ODA received (% GNI)</t>
  </si>
  <si>
    <t>Volume of remittances as a proportion of total GDP (in %)</t>
  </si>
  <si>
    <t>Youth unemployment rate, aged 15-24</t>
  </si>
  <si>
    <t>Proportion of population covered by at least one social protection benefit (%)</t>
  </si>
  <si>
    <t>Refugees and asylum-seekers</t>
  </si>
  <si>
    <t>Statelessness persons</t>
  </si>
  <si>
    <t>HIV prevalence among adults aged 15-49 years, in % of total population</t>
  </si>
  <si>
    <t>Number of new HIV infections among uninfected populations ages 15-49 expressed per 1,000 uninfected population in the year before the period</t>
  </si>
  <si>
    <t>Mortality rate, under-5 (per 1,000 live births)</t>
  </si>
  <si>
    <t>Percentage of stunting (height-for-age less than -2 standard deviations of the WHO Child Growth Standards median) among children aged 0-5 years.</t>
  </si>
  <si>
    <t>Percentage of population affected by natural disasters in the last 12, 24, 36 months</t>
  </si>
  <si>
    <t>Number of deaths and missing persons attributed to disasters, per 100,000</t>
  </si>
  <si>
    <t>Direct economic loss attributed to disasters relative to GDP (%)</t>
  </si>
  <si>
    <t>Population living in rural areas (%)</t>
  </si>
  <si>
    <t>Number of people with disabilities (number of people)</t>
  </si>
  <si>
    <t>Government Effectiveness Index</t>
  </si>
  <si>
    <t>Number of international, regional and bilateral programmes and initiatives to build capacity around DRR</t>
  </si>
  <si>
    <t>Awareness and availability score of early warning systems (EWS)</t>
  </si>
  <si>
    <t>Number of Red Cross/Crescent volunteers</t>
  </si>
  <si>
    <t>Individuals using the Internet (% of population)</t>
  </si>
  <si>
    <t>Mobile celluar subscriptions (per 100 people)</t>
  </si>
  <si>
    <t>Road density (km of road per 100 sq. km of land area)</t>
  </si>
  <si>
    <t>Current health expenditure per capita, PPP (current international $)</t>
  </si>
  <si>
    <t>Proportion of the target population with access to three doses of diphtheria-tetanus-pertussis (DTP3) (%)</t>
  </si>
  <si>
    <t>Density of physicians (per 10,000 population)</t>
  </si>
  <si>
    <t>Density of nurses per 10,000 population</t>
  </si>
  <si>
    <t>Number of hospital beds per 10,000 population</t>
  </si>
  <si>
    <t>Maternal mortality ratio (modeled estimate, per 100,000 live births)</t>
  </si>
  <si>
    <t>Total population (both sexes combined)</t>
  </si>
  <si>
    <t>Unit of Measurament</t>
  </si>
  <si>
    <t>Physical exposure to MMI V</t>
  </si>
  <si>
    <t>Physical exposure to MMI VI or higher</t>
  </si>
  <si>
    <t>-</t>
  </si>
  <si>
    <t>2002-2022</t>
  </si>
  <si>
    <t>2002-2021</t>
  </si>
  <si>
    <t>2013-2022</t>
  </si>
  <si>
    <t>Ha</t>
  </si>
  <si>
    <t>per 100,000 people</t>
  </si>
  <si>
    <t>Incidences of measels per 100,000 population</t>
  </si>
  <si>
    <t>Incidences of influensa cases per 100,000 population</t>
  </si>
  <si>
    <t>Incidence of hepatitis A cases per 100,000 people</t>
  </si>
  <si>
    <t>46,7</t>
  </si>
  <si>
    <t>Apsolute Poverty Rate, %</t>
  </si>
  <si>
    <t>USD</t>
  </si>
  <si>
    <t>Estimated incidence of tuberculosis (per 100,000 population)</t>
  </si>
  <si>
    <t>Infant mortality rate, per 1,000 live births</t>
  </si>
  <si>
    <t>Number of pensioners, share of population</t>
  </si>
  <si>
    <t>GDP in current LEI</t>
  </si>
  <si>
    <t>LEI</t>
  </si>
  <si>
    <t>Internet users</t>
  </si>
  <si>
    <t>Communication</t>
  </si>
  <si>
    <t>Land Area</t>
  </si>
  <si>
    <t>x</t>
  </si>
  <si>
    <t>Total public Aid (M US$)</t>
  </si>
  <si>
    <t>Public Aid per capita (US$)</t>
  </si>
  <si>
    <t>Net ODA received (% of GNI)</t>
  </si>
  <si>
    <t>Aid Dependency Index</t>
  </si>
  <si>
    <t>Aid Dependency</t>
  </si>
  <si>
    <t>2020-2022</t>
  </si>
  <si>
    <t>Physical exposure to earthquake MMI V and higher (absolute)</t>
  </si>
  <si>
    <t>Physical exposure to earthquake MMI V and higher (relative)</t>
  </si>
  <si>
    <t>Transport accidents</t>
  </si>
  <si>
    <t>2000-20</t>
  </si>
  <si>
    <t>2015-18</t>
  </si>
  <si>
    <t>Reference Year</t>
  </si>
  <si>
    <t>per 1,000 people</t>
  </si>
  <si>
    <t>per 1,000 live births</t>
  </si>
  <si>
    <t>GEM,JRC</t>
  </si>
  <si>
    <t>FAO</t>
  </si>
  <si>
    <t>National Statistics Agency</t>
  </si>
  <si>
    <t>WHO</t>
  </si>
  <si>
    <t>UNDP</t>
  </si>
  <si>
    <t>UNHCR</t>
  </si>
  <si>
    <t># subnational indicators</t>
  </si>
  <si>
    <t>% subnational indicators</t>
  </si>
  <si>
    <t># national-level indicators</t>
  </si>
  <si>
    <t>% national-level indicators</t>
  </si>
  <si>
    <t>Subnational vs National indicators</t>
  </si>
  <si>
    <t># indicators without data</t>
  </si>
  <si>
    <t>% indicators without data</t>
  </si>
  <si>
    <t>subnational</t>
  </si>
  <si>
    <t>national</t>
  </si>
  <si>
    <t>UNDRR, National Bureau of Statistics of the Republic of Moldova</t>
  </si>
  <si>
    <t>EM-CRED</t>
  </si>
  <si>
    <t>Data for Edinet.</t>
  </si>
  <si>
    <t>Data for Balti.</t>
  </si>
  <si>
    <t>Data for Tighina.</t>
  </si>
  <si>
    <t>Data for Ungheni.</t>
  </si>
  <si>
    <t>Data for Chisinau.</t>
  </si>
  <si>
    <t>Lapusna</t>
  </si>
  <si>
    <t>Data for Orhei.</t>
  </si>
  <si>
    <t>Data for Gagauzia.</t>
  </si>
  <si>
    <t>Data for Cahul.</t>
  </si>
  <si>
    <t>IGSU</t>
  </si>
  <si>
    <t>Global Forest Watch</t>
  </si>
  <si>
    <t>National Agency for Public Health of the Republic of Moldova</t>
  </si>
  <si>
    <t>National Bureau of Statistics of the Republic of Moldova; Moldovan Ministry of Local Public Administration</t>
  </si>
  <si>
    <t>National Bureau of Statistics of the Republic of Moldova</t>
  </si>
  <si>
    <t>World Organisation for Animal Health (OIE)</t>
  </si>
  <si>
    <t>GDL</t>
  </si>
  <si>
    <t>data for Nord region</t>
  </si>
  <si>
    <t>data for Center region</t>
  </si>
  <si>
    <t>data for South region</t>
  </si>
  <si>
    <t>WHO, JRC</t>
  </si>
  <si>
    <t>OPHI</t>
  </si>
  <si>
    <t>Data for rural areas.</t>
  </si>
  <si>
    <t>Data for urban areas.</t>
  </si>
  <si>
    <t>2021-2023</t>
  </si>
  <si>
    <t>UN OCHA</t>
  </si>
  <si>
    <t>OECD</t>
  </si>
  <si>
    <t>WB</t>
  </si>
  <si>
    <t>UN AIDS</t>
  </si>
  <si>
    <t>2020-2020</t>
  </si>
  <si>
    <t>Moldovan Red Cross</t>
  </si>
  <si>
    <t>National Regulatory Agency for Electronic Communication and Information technology of the Republic of Moldova</t>
  </si>
  <si>
    <t>per 100 people</t>
  </si>
  <si>
    <t>Mobile celluar subscriptions (per 1,000 people)</t>
  </si>
  <si>
    <t>WHO, UNICEF</t>
  </si>
  <si>
    <t>per 10,000 people</t>
  </si>
  <si>
    <t>per 100,000 live births</t>
  </si>
  <si>
    <t>mil LEI</t>
  </si>
  <si>
    <t>Moldovan Ministry of Local Public Administration</t>
  </si>
  <si>
    <t>Number of Missing Indicators</t>
  </si>
  <si>
    <t>Lack of reliability index</t>
  </si>
  <si>
    <t>MIN</t>
  </si>
  <si>
    <t>MAX</t>
  </si>
  <si>
    <t>Number of imputer indicators</t>
  </si>
  <si>
    <t>Dimension</t>
  </si>
  <si>
    <t>Category</t>
  </si>
  <si>
    <t>Component</t>
  </si>
  <si>
    <t>INFORM Id</t>
  </si>
  <si>
    <t>Indicator Name</t>
  </si>
  <si>
    <t>Indicator Long Name</t>
  </si>
  <si>
    <t>Description</t>
  </si>
  <si>
    <t>Relevance</t>
  </si>
  <si>
    <t>Global framework</t>
  </si>
  <si>
    <t>Validity / Limitation of indicator</t>
  </si>
  <si>
    <t>Subnational-level Data Provider</t>
  </si>
  <si>
    <t>National-level Data Provider</t>
  </si>
  <si>
    <t>URL</t>
  </si>
  <si>
    <t>Hazards &amp; Exposure</t>
  </si>
  <si>
    <t>HA.NAT.EQ.EXT-ABS</t>
  </si>
  <si>
    <t>Physical exposure to extensive earthquake (absolute)</t>
  </si>
  <si>
    <t>Physical exposure to earthquakes to Modified Mercalli Intensity MMI 5 and higher - average annual population exposed (inhabitants)</t>
  </si>
  <si>
    <t>The indicator is based on the estimated number of people exposed to earthquakes of Modified Mercalli Intensity MMI 5 and higher per year. It results from the combination of the hazard zones and the total population living in the spatial unit. It thus indicates the expected number of people exposed in the hazard zone in one year.</t>
  </si>
  <si>
    <t>Earthquake is one of the rapid on-set hazards considered in the natural hazard category. The MMI 5 is considered as low intensity level.</t>
  </si>
  <si>
    <t xml:space="preserve">The indicator is dependent on quality of population estimates and the seismic hazard map. </t>
  </si>
  <si>
    <t>• Global Earthquake Model (earthquake hazard map)
• Joint Research Centre of the European Commission (poulation density)</t>
  </si>
  <si>
    <t>https://www.globalquakemodel.org/gem
https://ghsl.jrc.ec.europa.eu/download.php</t>
  </si>
  <si>
    <t>HA.NAT.EQ.EXT-REL</t>
  </si>
  <si>
    <t>Physical exposure to extensive earthquake (relative)</t>
  </si>
  <si>
    <t>Physical exposure to earthquakes to Modified Mercalli Intensity MMI 5 and higher - average annual population exposed (percentage of the total population)</t>
  </si>
  <si>
    <t>The indicator is based on the estimated number of people exposed to earthquakes of Modified Mercalli Intensity MMI 5 and higher per year. It results from the combination of the hazard zones and the total population living in the spatial unit. It thus indicates the percentage of expected average annual population potentially at risk.</t>
  </si>
  <si>
    <t>HA.NAT.EQ.INT-ABS</t>
  </si>
  <si>
    <t>Physical exposure to intensive earthquake (absolute)</t>
  </si>
  <si>
    <t>• Global Earthquake Model (earthquake hazard map)
• Joint Research Centre (poulation density)</t>
  </si>
  <si>
    <t>HA.NAT.EQ.INT-REL</t>
  </si>
  <si>
    <t>Physical exposure to intensive earthquake (relative)</t>
  </si>
  <si>
    <t>Physical exposure to earthquakes to Modified Mercalli Intensity MMI 6 and higher - average annual population exposed (inhabitants)</t>
  </si>
  <si>
    <t>Physical exposure to earthquakes to Modified Mercalli Intensity MMI 6 and higher - average annual population exposed (percentage of the total population)</t>
  </si>
  <si>
    <t>The indicator is based on the estimated number of people exposed to earthquakes of Modified Mercalli Intensity MMI 6 and higher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</si>
  <si>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6 and higher per year. It results from the combination of the hazard zones and the total population living in the spatial unit. It thus indicates the percentage of expected average annual population potentially at risk.</t>
  </si>
  <si>
    <t>Earthquake is one of the rapid on-set hazards considered in the natural hazard category. The MMI 6 is considered as high intensity level.</t>
  </si>
  <si>
    <t>HA.NAT.FL-ABS</t>
  </si>
  <si>
    <t>Physical exposure to flood (absolute)</t>
  </si>
  <si>
    <t>Physical exposure to flood - average annual population exposed (inhabitants)</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</si>
  <si>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</si>
  <si>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</si>
  <si>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</si>
  <si>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 xml:space="preserve">• UNISDR Global Risk Assessment 2015: GVM and IAVCEI, UNEP, CIMNE and associates and INGENIAR, FEWS NET and CIMA Foundation (flood hazard map)
• Joint Research Centre of the European Commission  (population density)
</t>
  </si>
  <si>
    <t>http://risk.preventionweb.net/capraviewer
https://ghsl.jrc.ec.europa.eu/download.php</t>
  </si>
  <si>
    <t>HA.NAT.FL-REL</t>
  </si>
  <si>
    <t>Physical exposure to flood - average annual population exposed (percentage of the total population)</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</si>
  <si>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</si>
  <si>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 xml:space="preserve">• UNISDR Global Risk Assessment 2015: GVM and IAVCEI, UNEP, CIMNE and associates and INGENIAR, FEWS NET and CIMA Foundation (flood hazard map)
• Joint Research Centre  (population density)
</t>
  </si>
  <si>
    <t>HA.NAT.DR.ASI</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</si>
  <si>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</si>
  <si>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 based on data since 2000.</t>
  </si>
  <si>
    <t>Drought is the only one slow on-set hazards considered in the natural hazard category.</t>
  </si>
  <si>
    <t>http://www.fao.org/giews/earthobservation/</t>
  </si>
  <si>
    <t>HA.NAT.DR-ABS</t>
  </si>
  <si>
    <t>HA.NAT.DR-REL</t>
  </si>
  <si>
    <t>People affected by droughts 2002-2022 - average annual population affected (inhabitants)</t>
  </si>
  <si>
    <t>People affected by droughts 2002-2021 - average annual population affected (percentage of the total population)</t>
  </si>
  <si>
    <t>The indicator shows the average annual affected population by droughts per first administrative level since 2002.</t>
  </si>
  <si>
    <t>The indicator shows the percentage of the average annual affected population by droughts per first administrative level since 2002.</t>
  </si>
  <si>
    <t>https://public.emdat.be/</t>
  </si>
  <si>
    <t>• EM-CRED</t>
  </si>
  <si>
    <t>• FAO</t>
  </si>
  <si>
    <t>Wildfires</t>
  </si>
  <si>
    <t>HA.NAT.WLF</t>
  </si>
  <si>
    <t>Incidence of wildfires</t>
  </si>
  <si>
    <t xml:space="preserve">Annual average incidence of wildfires (including forest fires) </t>
  </si>
  <si>
    <t>Wildfires is one of the rapid on-set hazards considered in the natural hazard category.</t>
  </si>
  <si>
    <t>HA.NAT.WLF-AREA</t>
  </si>
  <si>
    <t>Total area damaged by wildfires</t>
  </si>
  <si>
    <t>Total area damaged by wildfires, ha</t>
  </si>
  <si>
    <t>The indicator shows the frequency of wildfire (including forest fire, fire on spaces and other types of fire) incidents on the period from 2013 to 2022. The number of incidents per first adminministrative level (region/municipality) occurred in the selected period has been divided by the number of years of the period.</t>
  </si>
  <si>
    <t>https://dse.md/sites/default/files/statistic_documents/Analiza_Incendii_si_SE_10_ani.pdf</t>
  </si>
  <si>
    <t>https://www.globalforestwatch.org/</t>
  </si>
  <si>
    <t>The indicator shows the damage to the land (ha) caused by wildfire (including forest fire) incidents on the period from 2002 to 2021. The total land area (ha) damaged per first adminministrative level (region/municipality) since 2002.</t>
  </si>
  <si>
    <t>HA.NAT.ELE.MEA</t>
  </si>
  <si>
    <t>The incidence of occurrence of pandemic within a country/in the region may vary from decade to decade, but phenomenon of occurrence of pandemic is present among the countries.</t>
  </si>
  <si>
    <t>HA.NAT.ELE.INFL</t>
  </si>
  <si>
    <t>HA.NAT.EPID.HEP</t>
  </si>
  <si>
    <t xml:space="preserve">Incidence of hepatitis A </t>
  </si>
  <si>
    <t>The number of new measles infections per 100,000 uninfected population</t>
  </si>
  <si>
    <t xml:space="preserve">The number of new influensa infections per 100,000 uninfected population </t>
  </si>
  <si>
    <t>Incidence of new measels infections per 100,000 population per year.</t>
  </si>
  <si>
    <t>The number of new influensa infections per 100,000 uninfected population per year.</t>
  </si>
  <si>
    <t>The number of new Hepatitis A cases per 100,000 uninfected population per year.</t>
  </si>
  <si>
    <t>Measels, Influensa and Hepatitis A are identified as three communicable diseases that are most present in the SEE region, affecting the SEE region the most.</t>
  </si>
  <si>
    <t>https://ansp.md/rapoarte/</t>
  </si>
  <si>
    <t>Epidemic (P2P/Water and Food borne)</t>
  </si>
  <si>
    <t>EN.POP.DNST</t>
  </si>
  <si>
    <t>Population density is midyear population divided by land area in square kilometers.</t>
  </si>
  <si>
    <t>SP.URB.GROW</t>
  </si>
  <si>
    <t>Urban population refers to people living in urban areas as defined by national statistical offices. It is calculated using World Bank population estimates and urban ratios from the United Nations World Urbanization Prospects.</t>
  </si>
  <si>
    <t>World Bank</t>
  </si>
  <si>
    <t>SP.URB.TOTL.IN.ZS</t>
  </si>
  <si>
    <t>The percentage of de facto population living in areas classified as urban according to the criteria used by each area or country as of 1 July of the year indicated.</t>
  </si>
  <si>
    <t>Health challenges particularly evident in cities relate to water, environment, violence and injury, noncommunicable diseases, unhealthy diets and physical inactivity, harmful use of alcohol as well as the risks associated with disease outbreaks. City living and its increased pressures of mass marketing, availability of unhealthy food choices and accessibility to automation and transport all have an effect on lifestyle that directly affect health.
 Different risk factors in the urban environment can, for example, be poor housing which can lead to proliferation of insect and rodent vector diseases and helminthiases. This is connected to inadequate water supplies as well as sanitation and waste management. All contribute to a favourable setting for both different rodents and insects which carry pathogens and soil-transmitted helminth infections. If buildings lack effective fuel and ventilation systems, respiratory tract infections can also be acquired. Contaminated water can spread disease, as can poor food storage and preparation, due to microbial toxins and zoonoses. The density of inhabitants and the close contact between people in urban areas are potential hot spots for rapid spread of merging infectious diseases such as severe acute respiratory syndrome (SARS) and the avian flu. Criteria for a worldwide pandemic could be met in urban centres, which could develop into a worldwide health crisis.</t>
  </si>
  <si>
    <t>For communities, inadequate shelter and overcrowding are major factors in the transmission of diseases with epidemic potential such as acute respiratory infections, meningitis, typhus, cholera, scabies, etc. Outbreaks of disease are more frequent and more severe when the population density is high.
Other public structures such as health facilities not only represent a concentrated area of patients but also a concentrated area of germs. In an emergency, the number of hospital-associated infections will typically rise. Decreasing overcrowding by providing extra facilities and a proper organization of the sites or services in health-care facilities is a priority.</t>
  </si>
  <si>
    <t>https://statistica.gov.md/ro</t>
  </si>
  <si>
    <t>The indicator is based on the data from EM-CRED dataset created as a joint initiative by the Centre for Research on the Epidemiology of Disasters (CRED) and the World Health Organization (WHO). On other side, lack of national resources to access the damage results in not so reliable data since droughts are very hard to identify and estimate their effects.</t>
  </si>
  <si>
    <t xml:space="preserve">Population CENSUS in the country is conducted over a decade ago, so data based on estimation, which cannot be precise as the CENSUS. </t>
  </si>
  <si>
    <t>SP.DEM.HOUS.AV</t>
  </si>
  <si>
    <t>Average household size is the average number of persons per household. At the aggregate national level, it is calculated by dividing the total household population by the number of households in a given country or area.</t>
  </si>
  <si>
    <t>Population CENSUS in the countries is conducted over a decade ago, so data based on the data from the CENSUS.  Household size data not included due to specific population of the countries, as the estimated household size do not differ much from the avarage household size of developed countries.</t>
  </si>
  <si>
    <t>VET.NB</t>
  </si>
  <si>
    <t>Number of Veterinarians and veterinary para-professionals</t>
  </si>
  <si>
    <t>About 75% of the new diseases that have affected humans over the past 10 years have been caused by pathogens originating from an animal or from products of animal origin. Veterinary medicine played a major role in the preventing of and interventions against animal diseases.</t>
  </si>
  <si>
    <t>WAHIS, OIE</t>
  </si>
  <si>
    <t>https://www.oie.int/wahis_2/public/wahid.php/Countryinformation/Veterinarians</t>
  </si>
  <si>
    <t>National Chamber of veterinarians has been created in 2023 in Chishinau, so the data will be improved considering the outdated datasets of the OIE.</t>
  </si>
  <si>
    <t>Epidemic (Water and Food borne)</t>
  </si>
  <si>
    <t>UNDER5</t>
  </si>
  <si>
    <t>Percentage of children under 5 years old of total population in the country.</t>
  </si>
  <si>
    <t>Although children &lt;5 years of age represent only 9% of the global population, 43% of the disease burden from contaminated food occurred in this group.</t>
  </si>
  <si>
    <t>Vulnerability</t>
  </si>
  <si>
    <t>Children Under Weight</t>
  </si>
  <si>
    <t>Percentage of underweight (weight-for-age less than -2 standard deviations of the WHO Child Growth Standards median) among children aged 0-5 years.</t>
  </si>
  <si>
    <t>This indicator shows the ratio between weight and age of children under five.</t>
  </si>
  <si>
    <t>Malnutrition of children under 5 extract the group of children that are in a weak health condition mainly due to hunger.</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</si>
  <si>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t>
  </si>
  <si>
    <t>Global Data Lab (GDL)</t>
  </si>
  <si>
    <t>https://globaldatalab.org/areadata/table/underweight/MDA/</t>
  </si>
  <si>
    <t>HA.VGR.OG.U5.UW</t>
  </si>
  <si>
    <t>SDG Target 6.2: By 2030, achieve access to adequate and equitable sanitation and hygiene for all and end open defecation, paying special attention to the needs of women and girls and those in vulnerable situations
Indicator 6.2.1: Proportion of population using safely managed sanitation services, including a handwashing facility with soap and water</t>
  </si>
  <si>
    <t>SH.SAN.HNDWSH.ZS</t>
  </si>
  <si>
    <t>The percentage of people living in households that have a handwashing facility with soap and water available on the premises. Handwashing facilities may be fixed or mobile and include a sink with tap water, buckets with taps, tippy-taps, and jugs or basins designated for handwashing. Soap includes bar soap, liquid soap, powder detergent, and soapy water but does not include ash, soil, sand or other handwashing agents.</t>
  </si>
  <si>
    <t>Handwashing with soap is widely agreed to be the top hygiene priority for improving health outcomes. A number of infectious diseases can be spread from one person to another by contaminated hands. These diseases include gastrointestinal infections, such as Salmonella, and respiratory infections, such as influenza.</t>
  </si>
  <si>
    <t>HLT.SDGIHR.IHR11</t>
  </si>
  <si>
    <t>The percentage of the average of all indicators, which reflect the level of performance or achievement of Core Capacity 4. Food Safety Each capacity has one to three indicators. Each indicator is based on five cumulative levels, with attributes (one of a set of specific elements or characteristics that reflect the level of performance or achievement of a specific indicator) for annual reporting.</t>
  </si>
  <si>
    <t>States Parties have a capacity to timely detect, investigate and respond to food safety events involving foodborne diseases and/or food contamination that may constitute a public health emergency of national or international concern, through collaboration between the relevant authorities. Food safety is multisectoral in nature and the agencies/sectors responsible for detection, investigation and response to a food safety emergency varies across Member States.</t>
  </si>
  <si>
    <t>Analysed together with the prevalence of undernourishment, it allows discerning whether undernourishment is mainly due to insufficiency of the food supply or to particularly bad distribution. Specific procedure of calculation of the FAO indicator supposes use of 3-year moving average, which may result in unjustified variation in the Food safety score at national level.</t>
  </si>
  <si>
    <t>https://www.who.int/data/gho/data/indicators/indicator-details/GHO/food-safety-spar</t>
  </si>
  <si>
    <t>According to the latest data more than 90% of population covered with at least improved sanitation services.</t>
  </si>
  <si>
    <t>HA.NAT.LS.MED-REL</t>
  </si>
  <si>
    <t>Physical exposure to landslides of at least medium intensity (relative) - average annual population exposed (percentage of the total population)</t>
  </si>
  <si>
    <t>This indicator is based on the estimated number of people exposed to at least medium intensity landslide hazards. It results from the combination of the hazard zones and the total population living in the spatial unit. It thus indicates the percentage of expected average annual population potentially at risk.</t>
  </si>
  <si>
    <t>Landslide is one of the rapid on-set hazards considered in the natural hazard category, and can also be a secondary effect of an earthquake in the seismic-prone region.</t>
  </si>
  <si>
    <t xml:space="preserve">The indicator is dependent on quality of population estimates and the landslide hazard map. </t>
  </si>
  <si>
    <t xml:space="preserve">• World Bank (global landslide hazard map)
• Joint Research Centre of the European Commission  (population density)
</t>
  </si>
  <si>
    <t>https://datacatalog.worldbank.org/dataset/global-landslide-hazard-map
https://ghsl.jrc.ec.europa.eu/download.php</t>
  </si>
  <si>
    <t>HA.NAT.LS.HIG-ABS</t>
  </si>
  <si>
    <t>Physical exposure to landslides of at least high intensity (absolute) - average annual population exposed (inhabitants)</t>
  </si>
  <si>
    <t>This indicator is based on the estimated number of people exposed to at least high intensity landslide hazards. It results from the combination of the hazard zones and the total population living in the spatial unit. It thus indicates the expected number of people exposed in the hazard zone in one year.</t>
  </si>
  <si>
    <t>HA.HUM.TNN</t>
  </si>
  <si>
    <t>People affected from technological disasters (relative)</t>
  </si>
  <si>
    <t>Frequency of industrial accidents (Technological disasters: transport, industrial and miscellaneus accidents) since 2013.</t>
  </si>
  <si>
    <t>People affected from industrial accidents (Technological disasters: transport, industrial and miscellaneus accidents) since 2013 relative to total population.</t>
  </si>
  <si>
    <t>The indicator shows the total number of technological disasters in the IGSU datasets from 2013-2022.</t>
  </si>
  <si>
    <t>The indicator shows the total number of people affected from technological disasters in the IGSU datasets from 2013-2022 relative to total population.</t>
  </si>
  <si>
    <t>Ministry of Internal Affairs - Directorate of Policies in Crisis Management and Emergency Situations (IGSU)</t>
  </si>
  <si>
    <t>https://www.dse.md/ro/date_statistice</t>
  </si>
  <si>
    <t>HA.HUM.TACC</t>
  </si>
  <si>
    <t>People affected from transport accidents (relative)</t>
  </si>
  <si>
    <t>Frequency of transport accidents</t>
  </si>
  <si>
    <t>Frequency of transport accidents since 2013.</t>
  </si>
  <si>
    <t>People affected from transport accidents since 2013 relative to total population.</t>
  </si>
  <si>
    <t>The indicator shows the total number of transport disasters in the IGSU datasets from 2013-2022.</t>
  </si>
  <si>
    <t>The indicator shows the total number of people affected from technological disasters in the National Bureau of Statistics of Moldova datasets from 2013-2022 relative to total population.</t>
  </si>
  <si>
    <t>Poverty &amp; Development</t>
  </si>
  <si>
    <t>VU.SEV.PD.HDI</t>
  </si>
  <si>
    <t>The Human Development Index (HDI) measure development by combining indicators of life expectancy, educational attainment and income into a composite index.</t>
  </si>
  <si>
    <t>It is assumed that the more developed a area is the better its people will be able to respond to humanitarian needs using their own individual or regional/national resources.</t>
  </si>
  <si>
    <t>http://hdr.undp.org/en/composite/HDI</t>
  </si>
  <si>
    <t>VU.SEV.PD.MPI</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</si>
  <si>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</si>
  <si>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country/area in terms of development, the MPI, focuses on the section of the population below the threshold of the basic criteria for human development.</t>
  </si>
  <si>
    <t>Oxford Poverty &amp; Human Development Initiative (OPHI), Oxford Department of International Development, University of Oxford</t>
  </si>
  <si>
    <t>https://ophi.org.uk/</t>
  </si>
  <si>
    <t>VU.SOC.ELE.RATE</t>
  </si>
  <si>
    <t>Absolute poverty refers to when a person or household does not have the minimum amount of income needed to meet the minimum living requirements needed over an extended period of time. In other words, they cannot meet their basic needs. When an individual goes below this threshold their survival is threatened.</t>
  </si>
  <si>
    <t>VU.SOC.POV.RATE</t>
  </si>
  <si>
    <t>VU.SEV.INQ.SE-F</t>
  </si>
  <si>
    <t>VU.SEV.INQ.GINI</t>
  </si>
  <si>
    <t xml:space="preserve">Income Gini coefficient </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</si>
  <si>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</si>
  <si>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country/region.</t>
  </si>
  <si>
    <t>VU.SEV.AD.REM</t>
  </si>
  <si>
    <t>Remittances as a proportion of total GDP (%)</t>
  </si>
  <si>
    <t>Volume of personal remittances (in United States dollars) as a proportion of total GDP (%)</t>
  </si>
  <si>
    <t>Personal remittances received as proportion of GDP is the inflow of personal remittances expressed as a percentage of Gross Domestic Product (GDP).</t>
  </si>
  <si>
    <t>SDG Target 17.3: Mobilize additional financial resources for developing countries from multiple sources
Indicator 17.3.2: Volume of remittances (in United States dollars) as a proportion of total GDP</t>
  </si>
  <si>
    <t>Due to high dependancy of the countries economies to remitannces, relatively large proportion of the total remittances may not be included. Total remittances include only flows of money recived by official financial channels, but not unofficialy, in cash.</t>
  </si>
  <si>
    <t>https://data.worldbank.org/indicator/BX.TRF.PWKR.DT.GD.ZS</t>
  </si>
  <si>
    <t>VU.SEV.AD.AID-PC</t>
  </si>
  <si>
    <t>Public aid per capita</t>
  </si>
  <si>
    <t>Public Aid per capita (current USD)</t>
  </si>
  <si>
    <t>This indicator is calculated by adding the public development aid and the humanitarian aid.</t>
  </si>
  <si>
    <t>The Aid Dependency component points out the countries that lack sustainability in development growth due to economic instability and humanitarian crisis.</t>
  </si>
  <si>
    <t>FTS (OCHA); OECD DAC</t>
  </si>
  <si>
    <t>https://fts.unocha.org/; http://stats.oecd.org/Index.aspx?DataSetCode=TABLE2A</t>
  </si>
  <si>
    <t>VU.SEV.AD.ODA-GNI</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</si>
  <si>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</si>
  <si>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http://data.worldbank.org/indicator/DT.ODA.ODAT.GN.ZS</t>
  </si>
  <si>
    <t>Unemployment rate based on Labour Force Survey</t>
  </si>
  <si>
    <t>Unemployed, according to the Labor Force Survey, comprise persons who during the reference week were: 1. without work, i.e. neither had a job nor were at work (for one hour or more) in paid employment or self-employment; 2. currently available for work, (were available before the end of the two weeks following the reference week; 3. actively seeking work, (had taken specific steps in the four week period ending with the reference week to seek paid employment or self-employment) or who found a job to start later, (within a period of at most three months).</t>
  </si>
  <si>
    <t>Unemployment rate based on Labor Force Survey has its limitations in not registering "official" enemployement documented by the State Employment Agency. Very often people counted as employed in the LFS do not have regular (day-to-day) job or they are paid less or they lack of health protection.</t>
  </si>
  <si>
    <t>Youth unemployment rate</t>
  </si>
  <si>
    <t>Youth unemployment rate, aged 15-24, based on Labour Force Survey</t>
  </si>
  <si>
    <t>Unemployed (15-24 years), according to the Labor Force Survey, comprise persons who during the reference week were: 1. without work, i.e. neither had a job nor were at work (for one hour or more) in paid employment or self-employment; 2. currently available for work, (were available before the end of the two weeks following the reference week; 3. actively seeking work, (had taken specific steps in the four week period ending with the reference week to seek paid employment or self-employment) or who found a job to start later, (within a period of at most three months).</t>
  </si>
  <si>
    <t>VU.SOC.ELE.YOU.RATE</t>
  </si>
  <si>
    <t>VU.SOC.ELE.BENE</t>
  </si>
  <si>
    <t>Percentage of population covered by social protection benefit</t>
  </si>
  <si>
    <t>The total number of social protection benefit users, including users of material benefits from social and child protection (child support, material support, personal disability allowance and care and support allowance) as well as users of accommodation in institution of social and child protection, as percentage of total population.</t>
  </si>
  <si>
    <t>https://app.powerbi.com/view?r=eyJrIjoiMjAzMDM1MjAtOTU0YS00MTNlLThhZjYtOWM1ZjA3ZWZlNzU4IiwidCI6ImU1YzM3OTgxLTY2NjQtNDEzNC04YTBjLTY1NDNkMmFmODBiZSIsImMiOjh9</t>
  </si>
  <si>
    <t>VU.VG.UP.REF-TOT</t>
  </si>
  <si>
    <t>Refugees by country of asylum</t>
  </si>
  <si>
    <t>“Persons of concern” includes refugees, asylum-seekers, returnees, stateless persons and groups of internally displaced persons (IDPs).</t>
  </si>
  <si>
    <t xml:space="preserve">Refugees, internally displaced persons (IDPs), returnees, and stateless people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</si>
  <si>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</si>
  <si>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https://www.unhcr.org/refugee-statistics/
http://data2.unhcr.org/en/situations</t>
  </si>
  <si>
    <t>VU.VG.UP.STA-TOT</t>
  </si>
  <si>
    <t>Stateless persons</t>
  </si>
  <si>
    <t>Health conditions</t>
  </si>
  <si>
    <t>VU.VGR.OG.HE.HIV.PRV</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</si>
  <si>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</si>
  <si>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</si>
  <si>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VU.VGR.OG.HE.HIV.INCD</t>
  </si>
  <si>
    <t>Incidence of HIV (per 1,000 uninfected population ages 15-49)</t>
  </si>
  <si>
    <t>The incidence rate provides a measure of progress toward preventing onward transmission of HIV.</t>
  </si>
  <si>
    <t>SDG Target 3.3: By 2030, end the epidemics of AIDS, tuberculosis, malaria and neglected tropical diseases and combat hepatitis, water-borne diseases and other communicable diseases
Indicator 3.3.1: Number of new HIV infections per 1,000 uninfected population, by sex, age and key populations</t>
  </si>
  <si>
    <t xml:space="preserve">UN AIDS </t>
  </si>
  <si>
    <t>HIV prevalence among adults aged 15-49 years, per 100,000 people</t>
  </si>
  <si>
    <t>The estimated number of adults aged 15-49 years with HIV infection, per 100,000 uninfected people and HIV Prevalence in the 15-49 year old population, based on SPECTRUM method. Data from the three groups men who have sex with men, femele sex workers and persons infected via drug addiction.</t>
  </si>
  <si>
    <t>The number of new HIV infections per 100,000 uninfected population, by sex, age and key populations as defined as the number of new HIV infections per 100,000 person-years among the uninfected population. Data from the three groups men who have sex with men, femele sex workers and persons infected via drug addiction.</t>
  </si>
  <si>
    <t>Number of new HIV infections among uninfected populations ages 15-49 expressed per 100,000 uninfected population</t>
  </si>
  <si>
    <t>VU.VGR.OG.HE.TBC</t>
  </si>
  <si>
    <t>Estimated incidence of tuberculosis (per 1,000 population)</t>
  </si>
  <si>
    <t>The estimated number of new and relapse tuberculosis (TB) cases arising in a given year, expressed as the rate per 1,000 population. All forms of TB are included, including cases in people living with HIV.</t>
  </si>
  <si>
    <t>Tuberculosis is considered as one of the three pandemics of low- and middle- income countries.</t>
  </si>
  <si>
    <t xml:space="preserve">SDG Target 3.3: By 2030, end the epidemics of AIDS, tuberculosis, malaria and neglected tropical diseases and combat hepatitis, water-borne diseases and other communicable diseases
Indicator 3.3.2: Tuberculosis incidence per 100,000 population
</t>
  </si>
  <si>
    <t>VU.VUL.HEAL</t>
  </si>
  <si>
    <t>Infant mortality per 1,000 live births</t>
  </si>
  <si>
    <t>Infant mortality is the death of an infant before his or her first birthday</t>
  </si>
  <si>
    <t>Health conditions (Children U5)</t>
  </si>
  <si>
    <t>VU.VGR.OG.U5.UW</t>
  </si>
  <si>
    <t>This indicator shows the ratio between height and age of children under five.</t>
  </si>
  <si>
    <t>Although the weight/height ratio indicating acute malnutrition (wasting) is a better indicator for emergency situations and the weight/age ratio does not distinguish between acute malnutrition (wasting) and chronic malnutrition (stunting), it was nevertheless decided to use the height/age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t>
  </si>
  <si>
    <t>VU.SEV.PD.CM</t>
  </si>
  <si>
    <t>Child Mortality</t>
  </si>
  <si>
    <t>This indicator shows the probability of death between birth and the end of the fifth year per 1000 live births.</t>
  </si>
  <si>
    <t>The mortality of children under 5 shows general health condition of children.</t>
  </si>
  <si>
    <t>SDG Target 3.2: By 2030, end preventable deaths of newborns and children under 5 years of age, with all countries aiming to reduce neonatal mortality to at least as low as 12 per 1,000 live births and under-5 mortality to at least as low as 25 per 1,000 live births
Indicator 3.2.1: Under-five mortality rate</t>
  </si>
  <si>
    <t>https://aidsinfo.unaids.org/</t>
  </si>
  <si>
    <t>Recent shocks</t>
  </si>
  <si>
    <t>VU.VGR.OG.NATDIS-REL</t>
  </si>
  <si>
    <t>Population affected by natural disasters in the last 3 years</t>
  </si>
  <si>
    <t>Percentage of population affected by natural disasters in the last 3 years</t>
  </si>
  <si>
    <t>To account for increased vulnerability during the recovery period after a disaster, people affected by recent shocks in the past 3 years are considered.</t>
  </si>
  <si>
    <t>The population affected by recent natural disasters are considered more vulnerable than the rest of the population.
The indicator identify the areas that are recovering from humanitarian crisis situation.</t>
  </si>
  <si>
    <t>Sendai Target B: Substantially reduce the number of affected people globally by 2030, aiming to lower the average global figure per 100,000 between 2020-2030 compared with 2005-2015.
SDG Target 1.5: By 2030, build the resilience of the poor and those in vulnerable situations and reduce their exposure and vulnerability to climate-related extreme events and other economic, social and environmental shocks and disasters;
Indicator 1.5.1: Number of deaths, missing persons and directly affected persons attributed to disasters per 100,000 population</t>
  </si>
  <si>
    <t xml:space="preserve">The indicator is based on the data from DesInverntar platform that is maintained by Government. It's updated on periodical basis and provides information on people affected per first administrative area (region/municipality). </t>
  </si>
  <si>
    <t>VU.VUL.RABLE GROUPSN</t>
  </si>
  <si>
    <t>Deaths and missing persons attributed to disasters in the last 3 years</t>
  </si>
  <si>
    <t>Number of deaths and missing persons attributed to disasters, per 100,000 population (percentage to total population)</t>
  </si>
  <si>
    <t>Economic losses attributed to disasters in last 3 years</t>
  </si>
  <si>
    <t>Direct economic loss attributed to disasters relative to GDP, in USD (%)</t>
  </si>
  <si>
    <t>WHO, UNICEF, World Bank GDL</t>
  </si>
  <si>
    <t>https://globaldatalab.org/</t>
  </si>
  <si>
    <t>VU.VUL.ELE.VIOL</t>
  </si>
  <si>
    <t>Victims of family violence include people who died, suffered violence at home, from a partner, member of the family or person living with them in the household. It include homicides, suicides, rape etc.</t>
  </si>
  <si>
    <t>Food security</t>
  </si>
  <si>
    <t>The Food Availability component concerns the actual quality and type of food supplied to provide the nutritional balance necessary for healthy and active life. It captures trends in chronic hunger.</t>
  </si>
  <si>
    <t>Analysed together with the prevalence of undernourishment, it allows discerning whether undernourishment is mainly due to insufficiency of the food supply or to particularly bad distribution.</t>
  </si>
  <si>
    <t>VU.VUL.ELE.PENS</t>
  </si>
  <si>
    <t>Number of pensioners as percentage of population</t>
  </si>
  <si>
    <t>Number of pensioners who receive state pension based on the salary income paid to the State Pension Fund. The number of pensioners includes retired people, people retired based on disability, family pensions (for dead family members), agriculture workers pensions and pensions for social benefit users (persons who did not get to fulfill condition for retirement).</t>
  </si>
  <si>
    <t>VU.VUL.ELE.DISA</t>
  </si>
  <si>
    <t>Number of people with disabilities as percentage of population</t>
  </si>
  <si>
    <t xml:space="preserve">Persons with disability is a complex, evolving and multi-dimensional concept. Disabilities impact on people’s lives in many areas, for example in terms of: mobility and the use of transport equipment; access to buildings; participation in education and training, the labour market and leisure pursuits; social contacts and economic independence. </t>
  </si>
  <si>
    <t>Lack of Coping Capacity</t>
  </si>
  <si>
    <t>CC.INS.GOV.GE</t>
  </si>
  <si>
    <t>Government effectiveness</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</si>
  <si>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</si>
  <si>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</si>
  <si>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http://info.worldbank.org/governance/wgi/</t>
  </si>
  <si>
    <t>CA.INS.ELE.SFDR</t>
  </si>
  <si>
    <t>National average score for the adoption and implemention of national disaster risk reduction strategies in line with the Sendai Framework for Disaster Risk Reduction 2015-2030</t>
  </si>
  <si>
    <t>The indicator aims to capture how consistent national  DRR strategies are with the SFDRR, and to contribute to policy improvement.</t>
  </si>
  <si>
    <t>Sendai Framework Monitor Target E-1 aims to quantify the quality of public policy, i.e. DRR strategies, that would quantify improvement of the policy over time. National DRR strategies serve a normative function, providing, inter alia, guiding principles and an overarching framework for disaster risk reduction.</t>
  </si>
  <si>
    <t>Sendai Framework Monitor Target E1 Substantially increase the number of countries with national  disaster risk reduction strategies by 2020, correlated with the SDG Indicator: 1.5.3 Number of countries that adopt and implement national disaster risk reduction strategies in line with the Sendai Framework for Disaster Risk Reduction 2015-2030, and SDG Indicator: 1.5.4 Proportion of local governments that adopt and implement local disaster risk reduction strategies in line with national disaster risk reduction strategies.</t>
  </si>
  <si>
    <t>Achieving the goal and outcome of the SFDRR means Member States preventing the creation of new risks, reducing existing risks, and strengthening economic, social, health and environmental resilience. The two indicators E-1 and E-2 should be aggregated with the arithmetic average.</t>
  </si>
  <si>
    <t>• Sendai Framework Monitor platform
• National SFM Focal Point</t>
  </si>
  <si>
    <t>https://sendaimonitor.undrr.org/analytics</t>
  </si>
  <si>
    <t>CA.INS.ELE.STRA</t>
  </si>
  <si>
    <t>Percentage of local governments that have adopted and implemented local disaster risk reduction strategies in line with national strategies</t>
  </si>
  <si>
    <t>The indicator aims to capture how consistent local  DRR strategies are with the SFDRR, and to contribute to policy improvement.</t>
  </si>
  <si>
    <t>Sendai Framework Monitor Target E-2 aims to quantify the quality of public policy, i.e. DRR strategies, that would quantify improvement of the policy over time. Local strategies, aligned with the national strategy, are generally more specific, reflecting local contexts and hazard profiles, and tend to focus on planning and implementation with clear roles and tasks assigned at local level.</t>
  </si>
  <si>
    <t>Sendai Framework Monitor Target E2 Substantially increase the number of countries with local disaster risk reduction strategies by 2020, correlated with the SDG Indicator: 1.5.3 Number of countries that adopt and implement national disaster risk reduction strategies in line with the Sendai Framework for Disaster Risk Reduction 2015-2030, and SDG Indicator: 1.5.4 Proportion of local governments that adopt and implement local disaster risk reduction strategies in line with national disaster risk reduction strategies.</t>
  </si>
  <si>
    <t>CA.INST.DRR.PROG</t>
  </si>
  <si>
    <t>Number of international, regional and bilateral programmes and
initiatives for the transfer and exchange of science, technology and innovation in disaster risk reduction</t>
  </si>
  <si>
    <t>The indicator aims to include aspects of availability, development and capture of data that member states will need to consider in order to develop computation methodologies that provide an effective and representative measure of progress in enhancing international cooperation to developing countries in support of national actions for DRR.</t>
  </si>
  <si>
    <t>UNDRR has engaged with the custodian agency to explore options for the inclusion of a component that would enable this indicator to be measured at the global level. The work will be undertaken to define programmes and initiatives for the transfer and exchange of science, technology and innovation in disaster risk reduction for developing countries. Member States will also have the opportunity to explore this option in the IAEG-SDGs when the methodology is circulated for review and comment. If approved, and donors provide relevant data, the disaster risk reduction policy marker may allow a qualitative assessment of the policy commitment of donors to the transfer and exchange of disaster risk reduction-related technology.</t>
  </si>
  <si>
    <t>Sendai Framework Monitor Target F: Substantially enhance international cooperation to developing countries through adequate and sustainable support to complement their national actions for implementation of this framework by 2030, Indicator F-5. A coherent solution may exist if a component addressing disaster risk reduction can be integrated within the work being undertaken by UNESCO, as the custodian agency for SDG Indicator 17.6.1 – Number of science and/or technology cooperation agreements and programmes between countries, by type of cooperation. Through the GO-SPIN survey, UNESCO is inter alia establishing an inventory that will map STI cooperation agreements and programmes between countries, in addition to “acts, bills, regulations and international agreements on STI issues”. The primary source for this information will be information units in Ministries responsible for Science, Technology and Innovation. UNESCO expects to have prepared a preliminary methodology for calculating this indicator by the end of 2017.</t>
  </si>
  <si>
    <t>Sendai Framework stipulate that member countries recommended that the indicators for Target F should be organised using the three categories (or clusters) that are consistent with the acknowledged principles of global cooperation, the categorization used in the SDGs, and the Sendai Framework: (a) Financial Resources, (b) Technology Development and Transfer, and (c) Capacity Building. (b) incorporates the Sendai Indicators F-4 and F-5 important for the countries to be better equipped to cope with disaster risk. Lack of sustenable measurement of the number of programmes at subnational level may limit the validity of the indicator.</t>
  </si>
  <si>
    <t>CA.INST.DRR.AWER</t>
  </si>
  <si>
    <t>National score (in percent) of early warning systems (EWS) availablity and informantion dissemination to the population</t>
  </si>
  <si>
    <t xml:space="preserve">This Indicator (Global target G-1) is a compound indicator for mullti-hazard early warning systems (MHEWS), calculated as an index using the arithmetic average of the scores of the four indicators G-2 to G-5. Indicators G-2 to G-5 each correspond to one of the key elements: disaster risk knowledge based on the systematic collection of data and disaster risk assessments (G-5); detection, monitoring, analysis and forecasting of the hazards and possible consequences (G-2); dissemination and communication, by an official source, of authoritative, timely, accurate and actionable warnings and associated information on likelihood and impact (G-3); preparedness at all levels to respond to the warnings received (G-4). </t>
  </si>
  <si>
    <t>Sendai Framework Monitor Target G-1 is a compound indicator, which is computed based on subindicators G-2 to G-5 (G-2 Number of countries that have multi-hazard monitoring and
forecasting systems; G-3 Number of people per 100 000 that are covered by early warning information through local governments or through national dissemination mechanisms; G-4 Percentage of local governments having a plan to act on early warnings;  G-5 Number of countries that have accessible, understandable, usable and relevant disaster risk information and assessment available to the people at the national and local levels) of the four interrelated key elements of effective functioning multi-hazard early warning systems (MHEWSs).</t>
  </si>
  <si>
    <t xml:space="preserve">Sendai Framework Monitor Target G:  Substantially increase the availability of and access to multi-hazard
early warning systems and disaster risk information and assessments to the
people by 2030. Target G-1 is a compound indicator, which is computed based on the sub-indicators G-2
through G-5 of the four interrelated key elements for effective functioning MHEWS (Indicatiors G-2 to G-5).
</t>
  </si>
  <si>
    <t>The hazards considered for target G cover a larger spectrum than the ones included in the INFORM GRI for SEE ‘Natural Hazard’ category (flood, earthquake, wildfires, landslides and drought). Therefore, countries may have installed EWS for hazards not considered in the INFORM GRI model. Nonetheless, if the country has managed to develop and implement EWSs for some hazards, this would be a good indication in any case for the rest of the hazards. The data should be disaggregated at sub-national level, but countries rarely report data on subnational level.</t>
  </si>
  <si>
    <t>CA.INST.DRR.EWS</t>
  </si>
  <si>
    <t>Percentage of population exposed to or at risk from disasters protected through pre-emptive evacuation following early warning</t>
  </si>
  <si>
    <t>Share of population informed though EWS via media, EWS installed in the country etc. Countries are encouraged to report on the number of evacuated people. The G-6 Indicator should be calculated for each disaster event.</t>
  </si>
  <si>
    <t>This output indicator G6 quantifies the impact and effectiveness of early warning information.</t>
  </si>
  <si>
    <t>Sendai Framework Monitor Sub-indicator G-6 Percentage of population exposed to or at risk from disasters protected
through pre-emptive evacuation following early warning.</t>
  </si>
  <si>
    <t>CC.INS.HUM.RCV</t>
  </si>
  <si>
    <t>Red Cross/Crescent volunteers</t>
  </si>
  <si>
    <t>The number of volunteers of the National Red Cross/Crescent Society by administrative area.</t>
  </si>
  <si>
    <t>The National Red Cross/Crescent Societies are usually the first ones to respond to disasters locally.</t>
  </si>
  <si>
    <t>CC.INF.PHY.ROD</t>
  </si>
  <si>
    <t>Road density is the ratio of the length of the region's total road network to the region's land area. The road network includes all roads that connect settlements to each other: motorways, trunks, primary, secondary, tertiary and unclassified roads (based on the definition from http://wiki.openstreetmap.org/wiki/Key:highway)</t>
  </si>
  <si>
    <t>The physical infrastructure component tries to assess the accessibility as well as the redundancy of the systems which are two crucial characteristics in a crisis situation.</t>
  </si>
  <si>
    <t>https://www.redcross.md/</t>
  </si>
  <si>
    <t>Red Cross Society of the Republic of Moldova</t>
  </si>
  <si>
    <t>CC.INF.COM.NETUS</t>
  </si>
  <si>
    <t>Internet Users</t>
  </si>
  <si>
    <t>Internet Users (per 100 people)</t>
  </si>
  <si>
    <t>Internet users are people with access to the worldwide network.</t>
  </si>
  <si>
    <t>The communication component aims to measure the efficiency of dissemination of early warnings through a communication network as well as coordination of preparedness and emergency activities. It is dependent on the dispersion of the communication infrastructure.</t>
  </si>
  <si>
    <t>SDG Target 17.8: Fully operationalize the technology bank and science, technology and innovation capacitybuilding mechanism for least developed countries by 2017 and enhance the use of enabling technology, in particular information and communications technology
Indicator 17.8.1: Proportion of individuals using the Internet</t>
  </si>
  <si>
    <t>CC.INF.COM.CEL</t>
  </si>
  <si>
    <t>Mobile celluar subscriptions</t>
  </si>
  <si>
    <t>Mobile cellular telephone subscriptions are subscriptions to a public mobile telephone service using cellular technology, which provide access to the public switched telephone network. Post-paid and prepaid subscriptions are included.</t>
  </si>
  <si>
    <t>SDG Target 9.c: Significantly increase access to information and communications technology and strive to provide universal and affordable access to the Internet in least developed countries by 2020
Indicator 9.c.1: Proportion of population covered by a mobile network, by technology</t>
  </si>
  <si>
    <t>ANRCETI (National Regulatory Agency for Electronic Communication and Information technology of the Republic of Moldova)</t>
  </si>
  <si>
    <t>https://en.anrceti.md/</t>
  </si>
  <si>
    <t>Physical Infrastructure</t>
  </si>
  <si>
    <t>CC.INF.PHY.STA</t>
  </si>
  <si>
    <t>The percentage of people using at least basic sanitation services, that is, improved sanitation facilities that are not shared with other households.  This indicator encompasses both people using basic sanitation services as well as those using safely managed sanitation services.   Improved sanitation facilities include flush/pour flush to piped sewer systems, septic tanks or pit latrines; ventilated improved pit latrines, compositing toilets or pit latrines with slabs.</t>
  </si>
  <si>
    <t>Access to drinking water and basic sanitation is a fundamental need and a human right vital for the dignity and health of all people. The health and economic benefits of improved sanitation facilities to households and individuals are well documented. Use of an improved sanitation facility is a proxy for the use of basic sanitation.
 An improved sanitation facility is one that likely hygienically separates human excreta from human contact. Improved sanitation facilities include: 
 Ø Flush or pour-flush to piped sewer system, septic tank or pit latrine, 
 Ø Ventilated improved pit latrine, - 
 Ø Pit latrine with slab and 
 Ø Composting toilet However, sanitation facilities are not considered improved when shared with other households, or open to public use. 
 While, unimproved sanitation include: - 
 Ø Flush or pour-flush to elsewhere, 
 Ø Pit latrine without slab or open pit, 
 Ø Bucket, hanging toilet or hanging latrine and 
 Ø No facilities or bush or field (open defecation)
 It is closely linked to mal nutrition.</t>
  </si>
  <si>
    <t>WHO/UNICEF Joint Monitoring Programme (JMP) for Water Supply and Sanitation</t>
  </si>
  <si>
    <t>CC.INF.PHY.H2O</t>
  </si>
  <si>
    <t>The percentage of people using at least basic water services.  This indicator encompasses both people using basic water services as well as those using safely managed water services.  Basic drinking water services is defined as drinking water from an improved source, provided collection time is not more than 30 minutes for a round trip.  Improved water sources include piped water, boreholes or tubewells, protected dug wells, protected springs, and packaged or delivered water.</t>
  </si>
  <si>
    <t>Access to drinking water and basic sanitation is a fundamental need and a human right vital for the dignity and health of all people. The health and economic benefits of improved water supply to households and individuals are well documented. Use of an improved drinking water source is a proxy for the use of safe drinking water.
 An improved drinking water source, by nature of its construction and design, is likely to protect the source from outside contamination, in particular from faecal matter. Improved drinking water sources include:
 Ø Piped water into dwelling, plot or yard 
 Ø Public tap/stand pipe 
 Ø Tube well/borehole 
 Ø Protected dug well 
 Ø Protected spring and 
 Ø Rainwater collection 
 On the other hand, unimproved drinking water sources are: 
 Ø Unprotected drug well, 
 Ø Unprotected spring, 
 Ø Cart with small tank/drum, 
 Ø Tanker truck, 
 Ø Surface water (river, dam, lake, pond, stream, canal, irrigation channel and any other surface water), and 
 Ø Bottled water (if it is not accompanied by another improved source.</t>
  </si>
  <si>
    <t>SDG Target 6.1: By 2030, achieve universal and equitable access to safe and affordable drinking water for all
Indicator 6.1.1: Proportion of population using safely managed drinking water services</t>
  </si>
  <si>
    <t>https://washdata.org/data/household#!/table?geo0=country&amp;geo1=MLD</t>
  </si>
  <si>
    <t>Access to health care (Immunization Coverage)</t>
  </si>
  <si>
    <t>CC.INF.AHC.IMM.DTP3</t>
  </si>
  <si>
    <t>Coverage of DTP3 vaccine</t>
  </si>
  <si>
    <t>Percentage of surviving infants who received the three doses of diphtheria and tetanus toxoid with pertussis containing vaccine in a given year.</t>
  </si>
  <si>
    <t>Coverage of DTP-containing vaccine measures the overall system strength to deliver infant vaccination.</t>
  </si>
  <si>
    <t>SDG Target 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Indicator 3.b.1: Proportion of the target population covered by all vaccines included in their national programme</t>
  </si>
  <si>
    <t>CC.INF.AHC.HEALTH_EXP</t>
  </si>
  <si>
    <t>Current health expenditure per capita</t>
  </si>
  <si>
    <t>Current expenditures on health per capita expressed in international dollars at purchasing power parity (PPP).</t>
  </si>
  <si>
    <t>http://apps.who.int/nha/database</t>
  </si>
  <si>
    <t>Current health expenditure per capita, PPP (current international USD)</t>
  </si>
  <si>
    <t>CC.INF.AHC.PHYS</t>
  </si>
  <si>
    <t>Physicians density</t>
  </si>
  <si>
    <t>Density of physicians per 1,000 population</t>
  </si>
  <si>
    <t>Number of medical doctors (physicians), including generalist and specialist medical practitioners, per 1,000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</si>
  <si>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</si>
  <si>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SDG Target 3.c: Substantially increase health financing and the recruitment, development, training and retention of the health workforce in developing countries, especially in least developed countries and small island developing States
Indicator 3.c.1: Health worker density and distribution</t>
  </si>
  <si>
    <t>CC.INF.AHC.NURS</t>
  </si>
  <si>
    <t>Density of nurses per 1,000 population</t>
  </si>
  <si>
    <t>Number of medical nurses (all profiles, including specialized nurses), per 1,000 population.</t>
  </si>
  <si>
    <t>CC.INF.AHC.HBED</t>
  </si>
  <si>
    <t>Hospital beds</t>
  </si>
  <si>
    <t>Number of hospital beds per 1,000 population</t>
  </si>
  <si>
    <t>Number of hospital beds per 1,000 population in public, private and specialized hospitals.</t>
  </si>
  <si>
    <t>Number of hospital beds is essential for dealing with pandemics and insurement of prompt response to curing diseases, its prevention and control.</t>
  </si>
  <si>
    <t>CC.INF.AHC.MMR</t>
  </si>
  <si>
    <t>Maternal Mortality Ratio</t>
  </si>
  <si>
    <t>Maternal death is the death of a woman while pregnant or within 42 days of termination of pregnancy, irrespective of the duration and site of the pregnancy, from any cause related to or aggravated by the pregnancy or its management but not from accidental or incidental causes. The Maternal Mortality Ratio is defined by the number of maternal deaths per 100,000 live births.</t>
  </si>
  <si>
    <t>The majority (61 percent) of maternal deaths occur in the 35 countries currently affected by a humanitarian crisis or fragile conditions. Maternal mortality is a strong integrated indicator of the status of women, the strength of the health system (especially access to skilled birth attendance and emergency obstetric care),and the presence and functionality of basic infrastructure such as roads and health facilities.</t>
  </si>
  <si>
    <t>SDG Target 3.1: By 2030, reduce the global maternal mortality ratio to less than 70 per 100,000 live births
Indicator 3.1.1: Maternal mortality ratio</t>
  </si>
  <si>
    <t>Measuring maternal mortality accurately is difficult except where comprehensive registration of deaths and of causes of death exists. Elsewhere, census, surveys or models have to be used to estimate levels of maternal mortality.</t>
  </si>
  <si>
    <t>http://data.worldbank.org/indicator/SH.STA.MMRT</t>
  </si>
  <si>
    <t>Common</t>
  </si>
  <si>
    <t>POP</t>
  </si>
  <si>
    <t>Total population</t>
  </si>
  <si>
    <t>Total population (both sexes combined</t>
  </si>
  <si>
    <t>GDP per capita</t>
  </si>
  <si>
    <t>Land area</t>
  </si>
  <si>
    <t>GDP per capita (current LEI)</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</si>
  <si>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Moldovan LEI.</t>
  </si>
  <si>
    <t>Based on estimation of the National Bureau for Statistics of the Republic of Moldova</t>
  </si>
  <si>
    <t>(table of Contents)</t>
  </si>
  <si>
    <t>CONCEPT AND METHODOLOGY</t>
  </si>
  <si>
    <t>Socio-Economic</t>
  </si>
  <si>
    <t>Earthquake
(30%)</t>
  </si>
  <si>
    <t>Landslide
(10%)</t>
  </si>
  <si>
    <t>Flood
(30%)</t>
  </si>
  <si>
    <t>Drought
(30%)</t>
  </si>
  <si>
    <t>Development &amp; Deprivation (50%)</t>
  </si>
  <si>
    <t>Inequality
(25%)</t>
  </si>
  <si>
    <t>Aid Dependency
(25%)</t>
  </si>
  <si>
    <t>People affected by droughts (absolute) (25%)</t>
  </si>
  <si>
    <t>People affected by droughts (relative) (25%)</t>
  </si>
  <si>
    <t>Agriculture Droughts probability (50%)</t>
  </si>
  <si>
    <t>Malnutrition in children under 5</t>
  </si>
  <si>
    <t>Population affected by natural disasters (in the last 3 years)</t>
  </si>
  <si>
    <t>Local disaster response capacity (Red Cross/Crescent volunteers)</t>
  </si>
  <si>
    <t>Improved Sanitation Facilities</t>
  </si>
  <si>
    <t>Improved Water Source</t>
  </si>
  <si>
    <t xml:space="preserve">Disclaimers
</t>
  </si>
  <si>
    <t>SUBNATIONAL INDEX FOR RISK MANAGEMENT (MOLDOVA, 2023)</t>
  </si>
  <si>
    <t>1) The depiction and use of geographic names and related data included in lists and tables on this spreadsheet are not warranted to be error free nor do they necessarily imply official endorsement or acceptance by the United Nations or IGSU.
2) Some areas in the region could not be included in the subnational INFORM model because only partial data and/or incomplete data was available.
3) There were no accurate geographical boundaries available to visualize results of some areas on maps.</t>
  </si>
  <si>
    <t>Refugees, share of population</t>
  </si>
  <si>
    <t>Extreme poverty rate</t>
  </si>
  <si>
    <t>The INFORM initiative began in 2012 as a convergence of interests of UN agencies, donors, NGOs and research institutions to establish a common evidence-base for global humanitarian risk analysis. 
The subnational INFORM model for Moldova was developed by the UNDRR Regional Office for Europe and Central Asia in partnership with Ministry of Internal Affairs, Moldova, General Inspectorate for Emergency Situations (GIES), the United Nations Country Team, Moldova, and the Joint Research Centre - European Commission. This is the first INFORM risk index for Moldova at the subnational admin 1 level.
INFORM identifies areas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risk reduction, management as well as for coordinated actions focused on anticipating, mitigating, and preparing for humanitarian emergencies.
The INFORM index supports a proactive crisis management framework. It will be helpful for an objective allocation of resources for disaster risk reduction, management as well as for coordinated actions focused on anticipating, mitigating, and preparing for humanitarian emergencies.</t>
  </si>
  <si>
    <t>INFORM MOLDOVA: RISK</t>
  </si>
  <si>
    <t>Economic Dependancy</t>
  </si>
  <si>
    <t>Administrative level</t>
  </si>
  <si>
    <t>Gender Parity Index</t>
  </si>
  <si>
    <t>The Gender Parity Index (GPI) indicates parity between girls and boys. A GPI of less than 1 suggests girls are more disadvantaged than boys in learning opportunities and a GPI of greater than 1 suggests the other way around.</t>
  </si>
  <si>
    <t>WHO, Unicef, Government of Moldova</t>
  </si>
  <si>
    <t>https://www.unicef.org/moldova/media/876/file/Multiple-Indicator-Cluster-Survey-2012-English.pdf</t>
  </si>
  <si>
    <t>Public Aid (US$)</t>
  </si>
  <si>
    <t>Population living in rural areas (share in total population)</t>
  </si>
  <si>
    <t>(updated: 30 Nobember 2023)</t>
  </si>
  <si>
    <t>Index of economic deprivation</t>
  </si>
  <si>
    <t>Small Area Deprivation Index (SADI) is a complex indicator calculated on the basis of 48 relative indicators, indicating the placement/occupancy of each locality in the Republic of Moldova depending on the level of socio-economic development. This index is used by public authorities and development partners of the Republic of Moldova for policy making and implementation of local/regional development projects. The SADI is calculated for all rural localities in the Republic of Moldova – 843 municipalities (excluding localities on the left bank of the Dniester River) and includes 8 areas: economic activity and agriculture, physical infrastructure, education, health, demography, social services, public finance, environmental conditions. Separate Indexes are provided for each area, so that users can use them according to need and area of interest.</t>
  </si>
  <si>
    <t>VU.SEV.INQ.DEPR</t>
  </si>
  <si>
    <t>Small Area Deprivation Index (SADI)</t>
  </si>
  <si>
    <t>https://mded.gov.md/en/economic-indicators/social-and-economic-indicators-by-locality/</t>
  </si>
  <si>
    <t>Ministry of Economic Development and Digitalization of the Republic of Moldova</t>
  </si>
  <si>
    <t>Index of Economic Deprivation</t>
  </si>
  <si>
    <t>WHO, UNICEF, Government of Moldova</t>
  </si>
  <si>
    <t>Food consumption in calories and nutritive factors</t>
  </si>
  <si>
    <t>Kcal</t>
  </si>
  <si>
    <t>VU.VGR.OG.FS.MA.KCAL</t>
  </si>
  <si>
    <t>Food consumption in calories and nutritive factors by statistical regions (average daily per capita)</t>
  </si>
  <si>
    <t>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</si>
</sst>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quot;£&quot;* #,##0.00_-;_-&quot;£&quot;* &quot;-&quot;??_-;_-@_-"/>
    <numFmt numFmtId="165" formatCode="_-* #,##0.00_-;\-* #,##0.00_-;_-* &quot;-&quot;??_-;_-@_-"/>
    <numFmt numFmtId="166" formatCode="0.0"/>
    <numFmt numFmtId="167" formatCode="0.000%"/>
    <numFmt numFmtId="168" formatCode="0.000"/>
    <numFmt numFmtId="169" formatCode="#,##0.0"/>
    <numFmt numFmtId="170" formatCode="#,##0.0000"/>
    <numFmt numFmtId="171" formatCode="_-* #,##0_-;\-* #,##0_-;_-* &quot;-&quot;??_-;_-@_-"/>
    <numFmt numFmtId="172" formatCode="0.00000"/>
    <numFmt numFmtId="173" formatCode="0.0000"/>
    <numFmt numFmtId="174" formatCode="#,##0.000"/>
  </numFmts>
  <fonts count="54">
    <font>
      <sz val="11"/>
      <color theme="1"/>
      <name val="Calibri"/>
      <family val="2"/>
      <scheme val="minor"/>
    </font>
    <font>
      <sz val="11"/>
      <color theme="1"/>
      <name val="Calibri"/>
      <family val="2"/>
      <scheme val="minor"/>
    </font>
    <font>
      <sz val="11"/>
      <color theme="1"/>
      <name val="Arial"/>
      <family val="2"/>
    </font>
    <font>
      <sz val="11"/>
      <color theme="1"/>
      <name val="Calibri"/>
      <family val="2"/>
    </font>
    <font>
      <u/>
      <sz val="11"/>
      <color theme="10"/>
      <name val="Arial"/>
      <family val="2"/>
    </font>
    <font>
      <sz val="10"/>
      <color rgb="FF323232"/>
      <name val="Arial"/>
      <family val="2"/>
    </font>
    <font>
      <b/>
      <sz val="10"/>
      <color rgb="FF323232"/>
      <name val="Arial"/>
      <family val="2"/>
    </font>
    <font>
      <sz val="11"/>
      <name val="Arial"/>
      <family val="2"/>
    </font>
    <font>
      <sz val="10"/>
      <color theme="1"/>
      <name val="Arial"/>
      <family val="2"/>
    </font>
    <font>
      <b/>
      <sz val="10"/>
      <color theme="1"/>
      <name val="Arial"/>
      <family val="2"/>
    </font>
    <font>
      <b/>
      <sz val="18"/>
      <color rgb="FF003366"/>
      <name val="Cambria"/>
      <family val="1"/>
    </font>
    <font>
      <sz val="10"/>
      <color rgb="FFF28A00"/>
      <name val="Arial"/>
      <family val="2"/>
    </font>
    <font>
      <b/>
      <sz val="10"/>
      <color rgb="FFF28A00"/>
      <name val="Arial"/>
      <family val="2"/>
    </font>
    <font>
      <b/>
      <sz val="10"/>
      <color rgb="FFD9590C"/>
      <name val="Arial"/>
      <family val="2"/>
    </font>
    <font>
      <sz val="10"/>
      <color rgb="FF3A5D92"/>
      <name val="Arial"/>
      <family val="2"/>
    </font>
    <font>
      <b/>
      <sz val="10"/>
      <color rgb="FF3A5D92"/>
      <name val="Arial"/>
      <family val="2"/>
    </font>
    <font>
      <b/>
      <sz val="10"/>
      <color rgb="FF1F394D"/>
      <name val="Arial"/>
      <family val="2"/>
    </font>
    <font>
      <sz val="10"/>
      <color rgb="FF89963D"/>
      <name val="Arial"/>
      <family val="2"/>
    </font>
    <font>
      <b/>
      <sz val="10"/>
      <color rgb="FF89963D"/>
      <name val="Arial"/>
      <family val="2"/>
    </font>
    <font>
      <b/>
      <sz val="10"/>
      <color rgb="FF506236"/>
      <name val="Arial"/>
      <family val="2"/>
    </font>
    <font>
      <b/>
      <sz val="10"/>
      <color rgb="FF911300"/>
      <name val="Arial"/>
      <family val="2"/>
    </font>
    <font>
      <b/>
      <sz val="13"/>
      <color rgb="FFC21A01"/>
      <name val="Calibri"/>
      <family val="2"/>
    </font>
    <font>
      <b/>
      <sz val="13"/>
      <color rgb="FF7030A0"/>
      <name val="Calibri"/>
      <family val="2"/>
    </font>
    <font>
      <b/>
      <sz val="12"/>
      <color theme="1"/>
      <name val="Calibri"/>
      <family val="2"/>
    </font>
    <font>
      <b/>
      <sz val="9"/>
      <color rgb="FF323232"/>
      <name val="Arial"/>
      <family val="2"/>
    </font>
    <font>
      <b/>
      <sz val="8"/>
      <color rgb="FF323232"/>
      <name val="Arial"/>
      <family val="2"/>
    </font>
    <font>
      <sz val="10"/>
      <color rgb="FF000000"/>
      <name val="Arial"/>
      <family val="2"/>
    </font>
    <font>
      <i/>
      <sz val="10"/>
      <color theme="1"/>
      <name val="Arial"/>
      <family val="2"/>
    </font>
    <font>
      <sz val="9"/>
      <color theme="1"/>
      <name val="Arial"/>
      <family val="2"/>
    </font>
    <font>
      <b/>
      <sz val="10"/>
      <color theme="0"/>
      <name val="Arial"/>
      <family val="2"/>
    </font>
    <font>
      <sz val="10"/>
      <color theme="0"/>
      <name val="Arial"/>
      <family val="2"/>
    </font>
    <font>
      <sz val="10"/>
      <color rgb="FF7F7F7F"/>
      <name val="Arial"/>
      <family val="2"/>
    </font>
    <font>
      <b/>
      <sz val="11"/>
      <color theme="0"/>
      <name val="Calibri"/>
      <family val="2"/>
    </font>
    <font>
      <sz val="11"/>
      <color rgb="FF7F7F7F"/>
      <name val="Calibri"/>
      <family val="2"/>
    </font>
    <font>
      <b/>
      <sz val="11"/>
      <color theme="1"/>
      <name val="Calibri"/>
      <family val="2"/>
    </font>
    <font>
      <sz val="10"/>
      <name val="Calibri"/>
      <family val="2"/>
      <scheme val="minor"/>
    </font>
    <font>
      <sz val="11"/>
      <color rgb="FFFF0000"/>
      <name val="Calibri"/>
      <family val="2"/>
    </font>
    <font>
      <sz val="10"/>
      <color rgb="FFFF0000"/>
      <name val="Arial"/>
      <family val="2"/>
    </font>
    <font>
      <b/>
      <sz val="10"/>
      <color rgb="FFFF0000"/>
      <name val="Arial"/>
      <family val="2"/>
    </font>
    <font>
      <i/>
      <sz val="10"/>
      <color rgb="FFFF0000"/>
      <name val="Arial"/>
      <family val="2"/>
    </font>
    <font>
      <sz val="11"/>
      <color rgb="FFFF0000"/>
      <name val="Arial"/>
      <family val="2"/>
    </font>
    <font>
      <sz val="10"/>
      <name val="Arial"/>
      <family val="2"/>
    </font>
    <font>
      <sz val="11"/>
      <color theme="1"/>
      <name val="Arial"/>
      <family val="2"/>
    </font>
    <font>
      <b/>
      <sz val="13"/>
      <color theme="1"/>
      <name val="Calibri"/>
      <family val="2"/>
    </font>
    <font>
      <sz val="11"/>
      <name val="Calibri"/>
      <family val="2"/>
      <scheme val="minor"/>
    </font>
    <font>
      <b/>
      <sz val="16"/>
      <color rgb="FF323232"/>
      <name val="Arial"/>
      <family val="2"/>
    </font>
    <font>
      <sz val="11"/>
      <color theme="0"/>
      <name val="Calibri"/>
      <family val="2"/>
    </font>
    <font>
      <u/>
      <sz val="10"/>
      <color theme="10"/>
      <name val="Calibri"/>
      <family val="2"/>
    </font>
    <font>
      <b/>
      <sz val="11"/>
      <color rgb="FF323232"/>
      <name val="Arial"/>
      <family val="2"/>
    </font>
    <font>
      <b/>
      <sz val="10"/>
      <color rgb="FFFFFFFF"/>
      <name val="Avenir"/>
      <family val="2"/>
    </font>
    <font>
      <sz val="10"/>
      <color theme="1"/>
      <name val="Avenir"/>
      <family val="2"/>
    </font>
    <font>
      <sz val="10"/>
      <color theme="1"/>
      <name val="Avenir LT Std 35 Light"/>
      <family val="2"/>
    </font>
    <font>
      <sz val="10"/>
      <color theme="1" tint="0.34998626667073579"/>
      <name val="Arial"/>
      <family val="2"/>
    </font>
    <font>
      <sz val="10"/>
      <color theme="1" tint="0.499984740745262"/>
      <name val="Arial"/>
      <family val="2"/>
    </font>
  </fonts>
  <fills count="4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CE3327"/>
        <bgColor rgb="FFCE3327"/>
      </patternFill>
    </fill>
    <fill>
      <patternFill patternType="solid">
        <fgColor rgb="FFFFDEB4"/>
        <bgColor rgb="FFFFDEB4"/>
      </patternFill>
    </fill>
    <fill>
      <patternFill patternType="solid">
        <fgColor rgb="FFBFBFBF"/>
        <bgColor rgb="FFBFBFBF"/>
      </patternFill>
    </fill>
    <fill>
      <patternFill patternType="solid">
        <fgColor rgb="FFDDE5F1"/>
        <bgColor rgb="FFDDE5F1"/>
      </patternFill>
    </fill>
    <fill>
      <patternFill patternType="solid">
        <fgColor rgb="FFDEE4BE"/>
        <bgColor rgb="FFDEE4BE"/>
      </patternFill>
    </fill>
    <fill>
      <patternFill patternType="solid">
        <fgColor rgb="FFF79751"/>
        <bgColor rgb="FFF79751"/>
      </patternFill>
    </fill>
    <fill>
      <patternFill patternType="solid">
        <fgColor rgb="FFFFEED9"/>
        <bgColor rgb="FFFFEED9"/>
      </patternFill>
    </fill>
    <fill>
      <patternFill patternType="solid">
        <fgColor rgb="FFFFCE8E"/>
        <bgColor rgb="FFFFCE8E"/>
      </patternFill>
    </fill>
    <fill>
      <patternFill patternType="solid">
        <fgColor rgb="FFF28A00"/>
        <bgColor rgb="FFF28A00"/>
      </patternFill>
    </fill>
    <fill>
      <patternFill patternType="solid">
        <fgColor theme="0" tint="-4.9989318521683403E-2"/>
        <bgColor indexed="64"/>
      </patternFill>
    </fill>
    <fill>
      <patternFill patternType="solid">
        <fgColor theme="0" tint="-4.9989318521683403E-2"/>
        <bgColor rgb="FFF2F2F2"/>
      </patternFill>
    </fill>
    <fill>
      <patternFill patternType="solid">
        <fgColor rgb="FF386192"/>
        <bgColor rgb="FF386192"/>
      </patternFill>
    </fill>
    <fill>
      <patternFill patternType="solid">
        <fgColor rgb="FFBBCBE3"/>
        <bgColor rgb="FFBBCBE3"/>
      </patternFill>
    </fill>
    <fill>
      <patternFill patternType="solid">
        <fgColor theme="8"/>
        <bgColor theme="8"/>
      </patternFill>
    </fill>
    <fill>
      <patternFill patternType="solid">
        <fgColor rgb="FF7E935B"/>
        <bgColor rgb="FF7E935B"/>
      </patternFill>
    </fill>
    <fill>
      <patternFill patternType="solid">
        <fgColor rgb="FFC4D3B0"/>
        <bgColor rgb="FFC4D3B0"/>
      </patternFill>
    </fill>
    <fill>
      <patternFill patternType="solid">
        <fgColor rgb="FFA7BD89"/>
        <bgColor rgb="FFA7BD89"/>
      </patternFill>
    </fill>
    <fill>
      <patternFill patternType="solid">
        <fgColor rgb="FFE1E9D7"/>
        <bgColor rgb="FFE1E9D7"/>
      </patternFill>
    </fill>
    <fill>
      <patternFill patternType="solid">
        <fgColor theme="0" tint="-4.9989318521683403E-2"/>
        <bgColor rgb="FFFFFF00"/>
      </patternFill>
    </fill>
    <fill>
      <patternFill patternType="solid">
        <fgColor theme="8" tint="-0.499984740745262"/>
        <bgColor theme="9"/>
      </patternFill>
    </fill>
    <fill>
      <patternFill patternType="solid">
        <fgColor theme="9" tint="-0.249977111117893"/>
        <bgColor theme="7"/>
      </patternFill>
    </fill>
    <fill>
      <patternFill patternType="solid">
        <fgColor theme="0"/>
        <bgColor indexed="64"/>
      </patternFill>
    </fill>
    <fill>
      <patternFill patternType="solid">
        <fgColor rgb="FFFF7900"/>
        <bgColor indexed="64"/>
      </patternFill>
    </fill>
    <fill>
      <patternFill patternType="solid">
        <fgColor rgb="FF4AC0DF"/>
        <bgColor indexed="64"/>
      </patternFill>
    </fill>
    <fill>
      <patternFill patternType="solid">
        <fgColor rgb="FF70C396"/>
        <bgColor indexed="64"/>
      </patternFill>
    </fill>
    <fill>
      <patternFill patternType="solid">
        <fgColor rgb="FF4AC0DF"/>
        <bgColor rgb="FF4AC0DF"/>
      </patternFill>
    </fill>
    <fill>
      <patternFill patternType="solid">
        <fgColor rgb="FFB8CED8"/>
        <bgColor rgb="FFB8CED8"/>
      </patternFill>
    </fill>
    <fill>
      <patternFill patternType="solid">
        <fgColor rgb="FF8FB6C0"/>
        <bgColor rgb="FF8FB6C0"/>
      </patternFill>
    </fill>
    <fill>
      <patternFill patternType="solid">
        <fgColor rgb="FFFFFF00"/>
        <bgColor indexed="64"/>
      </patternFill>
    </fill>
    <fill>
      <patternFill patternType="solid">
        <fgColor rgb="FFEA0029"/>
        <bgColor rgb="FFEA0029"/>
      </patternFill>
    </fill>
    <fill>
      <patternFill patternType="solid">
        <fgColor rgb="FFFF7900"/>
        <bgColor rgb="FFFF7900"/>
      </patternFill>
    </fill>
    <fill>
      <patternFill patternType="solid">
        <fgColor rgb="FF70C396"/>
        <bgColor rgb="FF70C396"/>
      </patternFill>
    </fill>
    <fill>
      <patternFill patternType="solid">
        <fgColor rgb="FFCE3327"/>
        <bgColor indexed="64"/>
      </patternFill>
    </fill>
    <fill>
      <patternFill patternType="solid">
        <fgColor rgb="FF9B5747"/>
        <bgColor rgb="FF9B5747"/>
      </patternFill>
    </fill>
    <fill>
      <patternFill patternType="solid">
        <fgColor rgb="FF0E5163"/>
        <bgColor rgb="FF0E5163"/>
      </patternFill>
    </fill>
    <fill>
      <patternFill patternType="solid">
        <fgColor rgb="FF35574A"/>
        <bgColor rgb="FF35574A"/>
      </patternFill>
    </fill>
    <fill>
      <patternFill patternType="solid">
        <fgColor rgb="FFD6724E"/>
        <bgColor rgb="FFD6724E"/>
      </patternFill>
    </fill>
    <fill>
      <patternFill patternType="solid">
        <fgColor rgb="FF18657D"/>
        <bgColor rgb="FF18657D"/>
      </patternFill>
    </fill>
    <fill>
      <patternFill patternType="solid">
        <fgColor rgb="FF397553"/>
        <bgColor rgb="FF397553"/>
      </patternFill>
    </fill>
    <fill>
      <patternFill patternType="solid">
        <fgColor rgb="FFFBBF9A"/>
        <bgColor rgb="FFFBBF9A"/>
      </patternFill>
    </fill>
    <fill>
      <patternFill patternType="solid">
        <fgColor rgb="FFACBDA7"/>
        <bgColor rgb="FFACBDA7"/>
      </patternFill>
    </fill>
    <fill>
      <patternFill patternType="solid">
        <fgColor theme="5" tint="0.79998168889431442"/>
        <bgColor rgb="FFBFBFBF"/>
      </patternFill>
    </fill>
    <fill>
      <patternFill patternType="solid">
        <fgColor rgb="FFEDF1E7"/>
        <bgColor indexed="64"/>
      </patternFill>
    </fill>
    <fill>
      <patternFill patternType="solid">
        <fgColor theme="4" tint="0.39997558519241921"/>
        <bgColor indexed="64"/>
      </patternFill>
    </fill>
  </fills>
  <borders count="34">
    <border>
      <left/>
      <right/>
      <top/>
      <bottom/>
      <diagonal/>
    </border>
    <border>
      <left/>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top/>
      <bottom style="thin">
        <color theme="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theme="1" tint="0.14999847407452621"/>
      </bottom>
      <diagonal/>
    </border>
    <border>
      <left style="medium">
        <color rgb="FF000000"/>
      </left>
      <right style="medium">
        <color rgb="FF000000"/>
      </right>
      <top/>
      <bottom/>
      <diagonal/>
    </border>
    <border>
      <left/>
      <right style="medium">
        <color rgb="FF000000"/>
      </right>
      <top/>
      <bottom/>
      <diagonal/>
    </border>
    <border>
      <left style="medium">
        <color theme="1" tint="0.14999847407452621"/>
      </left>
      <right style="medium">
        <color theme="1" tint="0.14999847407452621"/>
      </right>
      <top/>
      <bottom/>
      <diagonal/>
    </border>
    <border>
      <left style="medium">
        <color rgb="FF000000"/>
      </left>
      <right/>
      <top/>
      <bottom/>
      <diagonal/>
    </border>
    <border>
      <left/>
      <right/>
      <top style="thin">
        <color rgb="FF000000"/>
      </top>
      <bottom style="medium">
        <color rgb="FF000000"/>
      </bottom>
      <diagonal/>
    </border>
    <border>
      <left style="thin">
        <color theme="0"/>
      </left>
      <right style="thin">
        <color theme="0"/>
      </right>
      <top/>
      <bottom style="thin">
        <color indexed="64"/>
      </bottom>
      <diagonal/>
    </border>
    <border>
      <left/>
      <right/>
      <top/>
      <bottom style="thin">
        <color indexed="64"/>
      </bottom>
      <diagonal/>
    </border>
    <border>
      <left/>
      <right/>
      <top/>
      <bottom style="thin">
        <color theme="0"/>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top style="thin">
        <color rgb="FFCCCCCC"/>
      </top>
      <bottom/>
      <diagonal/>
    </border>
    <border>
      <left/>
      <right/>
      <top style="thin">
        <color rgb="FFCCCCCC"/>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0" fontId="4" fillId="0" borderId="0" applyNumberFormat="0" applyFill="0" applyBorder="0" applyAlignment="0" applyProtection="0"/>
    <xf numFmtId="0" fontId="42" fillId="0" borderId="0"/>
    <xf numFmtId="9" fontId="1" fillId="0" borderId="0" applyFont="0" applyFill="0" applyBorder="0" applyAlignment="0" applyProtection="0"/>
  </cellStyleXfs>
  <cellXfs count="293">
    <xf numFmtId="0" fontId="0" fillId="0" borderId="0" xfId="0"/>
    <xf numFmtId="0" fontId="3" fillId="3" borderId="0" xfId="3" applyFont="1" applyFill="1"/>
    <xf numFmtId="0" fontId="2" fillId="0" borderId="0" xfId="3"/>
    <xf numFmtId="0" fontId="8" fillId="3" borderId="0" xfId="3" applyFont="1" applyFill="1" applyAlignment="1">
      <alignment horizontal="left"/>
    </xf>
    <xf numFmtId="0" fontId="10" fillId="4" borderId="0" xfId="3" applyFont="1" applyFill="1"/>
    <xf numFmtId="0" fontId="6" fillId="3" borderId="1" xfId="3" applyFont="1" applyFill="1" applyBorder="1" applyAlignment="1">
      <alignment horizontal="left"/>
    </xf>
    <xf numFmtId="0" fontId="6" fillId="3" borderId="1" xfId="3" applyFont="1" applyFill="1" applyBorder="1"/>
    <xf numFmtId="0" fontId="11" fillId="3" borderId="2" xfId="3" applyFont="1" applyFill="1" applyBorder="1" applyAlignment="1">
      <alignment horizontal="center" textRotation="90" wrapText="1"/>
    </xf>
    <xf numFmtId="0" fontId="12" fillId="3" borderId="2" xfId="3" applyFont="1" applyFill="1" applyBorder="1" applyAlignment="1">
      <alignment horizontal="center" textRotation="90" wrapText="1"/>
    </xf>
    <xf numFmtId="0" fontId="13" fillId="3" borderId="3" xfId="3" applyFont="1" applyFill="1" applyBorder="1" applyAlignment="1">
      <alignment horizontal="center" textRotation="90" wrapText="1"/>
    </xf>
    <xf numFmtId="0" fontId="14" fillId="3" borderId="2" xfId="3" applyFont="1" applyFill="1" applyBorder="1" applyAlignment="1">
      <alignment horizontal="center" textRotation="90" wrapText="1"/>
    </xf>
    <xf numFmtId="0" fontId="15" fillId="3" borderId="2" xfId="3" applyFont="1" applyFill="1" applyBorder="1" applyAlignment="1">
      <alignment horizontal="center" textRotation="90" wrapText="1"/>
    </xf>
    <xf numFmtId="0" fontId="16" fillId="3" borderId="2" xfId="3" applyFont="1" applyFill="1" applyBorder="1" applyAlignment="1">
      <alignment horizontal="center" textRotation="90" wrapText="1"/>
    </xf>
    <xf numFmtId="0" fontId="17" fillId="3" borderId="2" xfId="3" applyFont="1" applyFill="1" applyBorder="1" applyAlignment="1">
      <alignment horizontal="center" textRotation="90" wrapText="1"/>
    </xf>
    <xf numFmtId="0" fontId="18" fillId="3" borderId="2" xfId="3" applyFont="1" applyFill="1" applyBorder="1" applyAlignment="1">
      <alignment horizontal="center" textRotation="90" wrapText="1"/>
    </xf>
    <xf numFmtId="0" fontId="19" fillId="3" borderId="2" xfId="3" applyFont="1" applyFill="1" applyBorder="1" applyAlignment="1">
      <alignment horizontal="center" textRotation="90" wrapText="1"/>
    </xf>
    <xf numFmtId="0" fontId="20" fillId="3" borderId="2" xfId="3" applyFont="1" applyFill="1" applyBorder="1" applyAlignment="1">
      <alignment horizontal="center" textRotation="90" wrapText="1"/>
    </xf>
    <xf numFmtId="0" fontId="20" fillId="3" borderId="0" xfId="3" applyFont="1" applyFill="1" applyAlignment="1">
      <alignment horizontal="center" textRotation="90" wrapText="1"/>
    </xf>
    <xf numFmtId="0" fontId="21" fillId="3" borderId="0" xfId="3" applyFont="1" applyFill="1" applyAlignment="1">
      <alignment horizontal="center" textRotation="90"/>
    </xf>
    <xf numFmtId="0" fontId="22" fillId="3" borderId="0" xfId="3" applyFont="1" applyFill="1" applyAlignment="1">
      <alignment horizontal="center" textRotation="90" wrapText="1"/>
    </xf>
    <xf numFmtId="0" fontId="23" fillId="3" borderId="0" xfId="3" applyFont="1" applyFill="1" applyAlignment="1">
      <alignment horizontal="center" textRotation="90" wrapText="1"/>
    </xf>
    <xf numFmtId="0" fontId="24" fillId="3" borderId="0" xfId="3" applyFont="1" applyFill="1" applyAlignment="1">
      <alignment horizontal="left"/>
    </xf>
    <xf numFmtId="0" fontId="24" fillId="3" borderId="0" xfId="3" applyFont="1" applyFill="1"/>
    <xf numFmtId="0" fontId="24" fillId="3" borderId="0" xfId="3" applyFont="1" applyFill="1" applyAlignment="1">
      <alignment horizontal="center"/>
    </xf>
    <xf numFmtId="0" fontId="25" fillId="3" borderId="0" xfId="3" applyFont="1" applyFill="1" applyAlignment="1">
      <alignment horizontal="center"/>
    </xf>
    <xf numFmtId="0" fontId="5" fillId="3" borderId="4" xfId="3" applyFont="1" applyFill="1" applyBorder="1" applyAlignment="1">
      <alignment horizontal="left"/>
    </xf>
    <xf numFmtId="0" fontId="8" fillId="3" borderId="0" xfId="3" applyFont="1" applyFill="1" applyAlignment="1">
      <alignment horizontal="left" vertical="center"/>
    </xf>
    <xf numFmtId="166" fontId="26" fillId="5" borderId="5" xfId="3" applyNumberFormat="1" applyFont="1" applyFill="1" applyBorder="1" applyAlignment="1">
      <alignment horizontal="center" vertical="center"/>
    </xf>
    <xf numFmtId="166" fontId="26" fillId="6" borderId="5" xfId="3" applyNumberFormat="1" applyFont="1" applyFill="1" applyBorder="1" applyAlignment="1">
      <alignment horizontal="center" vertical="center"/>
    </xf>
    <xf numFmtId="166" fontId="26" fillId="7" borderId="5" xfId="3" applyNumberFormat="1" applyFont="1" applyFill="1" applyBorder="1" applyAlignment="1">
      <alignment horizontal="center" vertical="center"/>
    </xf>
    <xf numFmtId="166" fontId="26" fillId="8" borderId="5" xfId="3" applyNumberFormat="1" applyFont="1" applyFill="1" applyBorder="1" applyAlignment="1">
      <alignment horizontal="center" vertical="center"/>
    </xf>
    <xf numFmtId="166" fontId="26" fillId="6" borderId="6" xfId="3" applyNumberFormat="1" applyFont="1" applyFill="1" applyBorder="1" applyAlignment="1">
      <alignment horizontal="center" vertical="center"/>
    </xf>
    <xf numFmtId="166" fontId="26" fillId="6" borderId="7" xfId="3" applyNumberFormat="1" applyFont="1" applyFill="1" applyBorder="1" applyAlignment="1">
      <alignment horizontal="center" vertical="center"/>
    </xf>
    <xf numFmtId="0" fontId="27" fillId="3" borderId="0" xfId="3" applyFont="1" applyFill="1" applyAlignment="1">
      <alignment horizontal="center"/>
    </xf>
    <xf numFmtId="166" fontId="9" fillId="3" borderId="0" xfId="3" applyNumberFormat="1" applyFont="1" applyFill="1" applyAlignment="1">
      <alignment horizontal="center"/>
    </xf>
    <xf numFmtId="0" fontId="8" fillId="3" borderId="0" xfId="3" applyFont="1" applyFill="1" applyAlignment="1">
      <alignment horizontal="center"/>
    </xf>
    <xf numFmtId="9" fontId="8" fillId="3" borderId="0" xfId="3" applyNumberFormat="1" applyFont="1" applyFill="1"/>
    <xf numFmtId="2" fontId="8" fillId="3" borderId="0" xfId="3" applyNumberFormat="1" applyFont="1" applyFill="1"/>
    <xf numFmtId="0" fontId="8" fillId="3" borderId="0" xfId="3" applyFont="1" applyFill="1"/>
    <xf numFmtId="0" fontId="8" fillId="0" borderId="0" xfId="3" applyFont="1" applyAlignment="1">
      <alignment horizontal="left"/>
    </xf>
    <xf numFmtId="0" fontId="28" fillId="9" borderId="0" xfId="3" applyFont="1" applyFill="1"/>
    <xf numFmtId="0" fontId="8" fillId="5" borderId="9" xfId="3" applyFont="1" applyFill="1" applyBorder="1" applyAlignment="1">
      <alignment horizontal="center" textRotation="90" wrapText="1"/>
    </xf>
    <xf numFmtId="0" fontId="8" fillId="5" borderId="10" xfId="3" applyFont="1" applyFill="1" applyBorder="1" applyAlignment="1">
      <alignment horizontal="center" textRotation="90" wrapText="1"/>
    </xf>
    <xf numFmtId="0" fontId="8" fillId="10" borderId="9" xfId="3" applyFont="1" applyFill="1" applyBorder="1" applyAlignment="1">
      <alignment horizontal="center" textRotation="90" wrapText="1"/>
    </xf>
    <xf numFmtId="0" fontId="8" fillId="10" borderId="10" xfId="3" applyFont="1" applyFill="1" applyBorder="1" applyAlignment="1">
      <alignment horizontal="center" textRotation="90" wrapText="1"/>
    </xf>
    <xf numFmtId="0" fontId="29" fillId="11" borderId="10" xfId="3" applyFont="1" applyFill="1" applyBorder="1" applyAlignment="1">
      <alignment horizontal="center" textRotation="90" wrapText="1"/>
    </xf>
    <xf numFmtId="0" fontId="27" fillId="5" borderId="10" xfId="3" applyFont="1" applyFill="1" applyBorder="1" applyAlignment="1">
      <alignment horizontal="center" textRotation="90" wrapText="1"/>
    </xf>
    <xf numFmtId="0" fontId="29" fillId="11" borderId="11" xfId="3" applyFont="1" applyFill="1" applyBorder="1" applyAlignment="1">
      <alignment horizontal="center" textRotation="90" wrapText="1"/>
    </xf>
    <xf numFmtId="0" fontId="29" fillId="12" borderId="10" xfId="3" applyFont="1" applyFill="1" applyBorder="1" applyAlignment="1">
      <alignment horizontal="center" textRotation="90" wrapText="1"/>
    </xf>
    <xf numFmtId="166" fontId="8" fillId="5" borderId="12" xfId="3" applyNumberFormat="1" applyFont="1" applyFill="1" applyBorder="1" applyAlignment="1">
      <alignment horizontal="center" vertical="center"/>
    </xf>
    <xf numFmtId="10" fontId="8" fillId="10" borderId="13" xfId="3" applyNumberFormat="1" applyFont="1" applyFill="1" applyBorder="1" applyAlignment="1">
      <alignment horizontal="center" vertical="center"/>
    </xf>
    <xf numFmtId="166" fontId="30" fillId="11" borderId="0" xfId="3" applyNumberFormat="1" applyFont="1" applyFill="1" applyAlignment="1">
      <alignment horizontal="center" vertical="center"/>
    </xf>
    <xf numFmtId="167" fontId="8" fillId="10" borderId="13" xfId="3" applyNumberFormat="1" applyFont="1" applyFill="1" applyBorder="1" applyAlignment="1">
      <alignment horizontal="center" vertical="center"/>
    </xf>
    <xf numFmtId="166" fontId="30" fillId="11" borderId="14" xfId="3" applyNumberFormat="1" applyFont="1" applyFill="1" applyBorder="1" applyAlignment="1">
      <alignment horizontal="center" vertical="center"/>
    </xf>
    <xf numFmtId="166" fontId="29" fillId="12" borderId="13" xfId="3" applyNumberFormat="1" applyFont="1" applyFill="1" applyBorder="1" applyAlignment="1">
      <alignment horizontal="center"/>
    </xf>
    <xf numFmtId="166" fontId="29" fillId="12" borderId="12" xfId="3" applyNumberFormat="1" applyFont="1" applyFill="1" applyBorder="1" applyAlignment="1">
      <alignment horizontal="center"/>
    </xf>
    <xf numFmtId="1" fontId="31" fillId="0" borderId="0" xfId="3" applyNumberFormat="1" applyFont="1" applyAlignment="1">
      <alignment horizontal="right"/>
    </xf>
    <xf numFmtId="166" fontId="8" fillId="5" borderId="13" xfId="3" applyNumberFormat="1" applyFont="1" applyFill="1" applyBorder="1" applyAlignment="1">
      <alignment horizontal="center" vertical="center"/>
    </xf>
    <xf numFmtId="0" fontId="32" fillId="3" borderId="0" xfId="3" applyFont="1" applyFill="1"/>
    <xf numFmtId="0" fontId="33" fillId="3" borderId="0" xfId="3" applyFont="1" applyFill="1"/>
    <xf numFmtId="0" fontId="34" fillId="3" borderId="0" xfId="3" applyFont="1" applyFill="1"/>
    <xf numFmtId="0" fontId="3" fillId="15" borderId="0" xfId="3" applyFont="1" applyFill="1"/>
    <xf numFmtId="0" fontId="8" fillId="16" borderId="10" xfId="3" applyFont="1" applyFill="1" applyBorder="1" applyAlignment="1">
      <alignment horizontal="center" textRotation="90" wrapText="1"/>
    </xf>
    <xf numFmtId="0" fontId="8" fillId="16" borderId="9" xfId="3" applyFont="1" applyFill="1" applyBorder="1" applyAlignment="1">
      <alignment horizontal="center" textRotation="90" wrapText="1"/>
    </xf>
    <xf numFmtId="0" fontId="30" fillId="17" borderId="9" xfId="3" applyFont="1" applyFill="1" applyBorder="1" applyAlignment="1">
      <alignment horizontal="center" textRotation="90" wrapText="1"/>
    </xf>
    <xf numFmtId="0" fontId="8" fillId="7" borderId="10" xfId="3" applyFont="1" applyFill="1" applyBorder="1" applyAlignment="1">
      <alignment horizontal="center" textRotation="90" wrapText="1"/>
    </xf>
    <xf numFmtId="166" fontId="8" fillId="16" borderId="12" xfId="3" applyNumberFormat="1" applyFont="1" applyFill="1" applyBorder="1" applyAlignment="1">
      <alignment horizontal="center" vertical="center"/>
    </xf>
    <xf numFmtId="166" fontId="8" fillId="16" borderId="13" xfId="3" applyNumberFormat="1" applyFont="1" applyFill="1" applyBorder="1" applyAlignment="1">
      <alignment horizontal="center" vertical="center"/>
    </xf>
    <xf numFmtId="166" fontId="30" fillId="17" borderId="13" xfId="3" applyNumberFormat="1" applyFont="1" applyFill="1" applyBorder="1" applyAlignment="1">
      <alignment horizontal="center" vertical="center"/>
    </xf>
    <xf numFmtId="169" fontId="8" fillId="7" borderId="12" xfId="3" applyNumberFormat="1" applyFont="1" applyFill="1" applyBorder="1" applyAlignment="1">
      <alignment horizontal="right" vertical="center"/>
    </xf>
    <xf numFmtId="0" fontId="8" fillId="18" borderId="0" xfId="3" applyFont="1" applyFill="1"/>
    <xf numFmtId="0" fontId="8" fillId="19" borderId="10" xfId="3" applyFont="1" applyFill="1" applyBorder="1" applyAlignment="1">
      <alignment horizontal="center" textRotation="90" wrapText="1"/>
    </xf>
    <xf numFmtId="0" fontId="29" fillId="20" borderId="10" xfId="3" applyFont="1" applyFill="1" applyBorder="1" applyAlignment="1">
      <alignment horizontal="center" textRotation="90" wrapText="1"/>
    </xf>
    <xf numFmtId="0" fontId="8" fillId="21" borderId="10" xfId="3" applyFont="1" applyFill="1" applyBorder="1" applyAlignment="1">
      <alignment horizontal="center" textRotation="90" wrapText="1"/>
    </xf>
    <xf numFmtId="0" fontId="29" fillId="20" borderId="16" xfId="3" applyFont="1" applyFill="1" applyBorder="1" applyAlignment="1">
      <alignment horizontal="center" textRotation="90" wrapText="1"/>
    </xf>
    <xf numFmtId="166" fontId="8" fillId="19" borderId="13" xfId="3" applyNumberFormat="1" applyFont="1" applyFill="1" applyBorder="1" applyAlignment="1">
      <alignment horizontal="center" vertical="center"/>
    </xf>
    <xf numFmtId="166" fontId="29" fillId="20" borderId="12" xfId="3" applyNumberFormat="1" applyFont="1" applyFill="1" applyBorder="1" applyAlignment="1">
      <alignment horizontal="center" vertical="center"/>
    </xf>
    <xf numFmtId="166" fontId="8" fillId="19" borderId="12" xfId="3" applyNumberFormat="1" applyFont="1" applyFill="1" applyBorder="1" applyAlignment="1">
      <alignment horizontal="center" vertical="center"/>
    </xf>
    <xf numFmtId="167" fontId="3" fillId="21" borderId="12" xfId="3" applyNumberFormat="1" applyFont="1" applyFill="1" applyBorder="1" applyAlignment="1">
      <alignment horizontal="center" vertical="center"/>
    </xf>
    <xf numFmtId="166" fontId="29" fillId="20" borderId="0" xfId="3" applyNumberFormat="1" applyFont="1" applyFill="1" applyAlignment="1">
      <alignment horizontal="center" vertical="center"/>
    </xf>
    <xf numFmtId="166" fontId="3" fillId="21" borderId="12" xfId="3" applyNumberFormat="1" applyFont="1" applyFill="1" applyBorder="1" applyAlignment="1">
      <alignment horizontal="center" vertical="center"/>
    </xf>
    <xf numFmtId="2" fontId="3" fillId="3" borderId="0" xfId="3" applyNumberFormat="1" applyFont="1" applyFill="1"/>
    <xf numFmtId="0" fontId="8" fillId="0" borderId="0" xfId="3" applyFont="1"/>
    <xf numFmtId="0" fontId="27" fillId="0" borderId="0" xfId="3" applyFont="1" applyAlignment="1">
      <alignment horizontal="center" vertical="center" wrapText="1"/>
    </xf>
    <xf numFmtId="2" fontId="31" fillId="0" borderId="0" xfId="3" applyNumberFormat="1" applyFont="1" applyAlignment="1">
      <alignment horizontal="right"/>
    </xf>
    <xf numFmtId="2" fontId="31" fillId="0" borderId="0" xfId="3" applyNumberFormat="1" applyFont="1"/>
    <xf numFmtId="166" fontId="31" fillId="0" borderId="0" xfId="3" applyNumberFormat="1" applyFont="1" applyAlignment="1">
      <alignment horizontal="right"/>
    </xf>
    <xf numFmtId="168" fontId="31" fillId="0" borderId="0" xfId="3" applyNumberFormat="1" applyFont="1" applyAlignment="1">
      <alignment horizontal="right"/>
    </xf>
    <xf numFmtId="166" fontId="31" fillId="0" borderId="0" xfId="3" applyNumberFormat="1" applyFont="1"/>
    <xf numFmtId="0" fontId="31" fillId="0" borderId="0" xfId="3" applyFont="1"/>
    <xf numFmtId="1" fontId="31" fillId="0" borderId="0" xfId="3" applyNumberFormat="1" applyFont="1"/>
    <xf numFmtId="0" fontId="5" fillId="3" borderId="8" xfId="3" applyFont="1" applyFill="1" applyBorder="1" applyAlignment="1">
      <alignment horizontal="left"/>
    </xf>
    <xf numFmtId="168" fontId="31" fillId="0" borderId="0" xfId="3" applyNumberFormat="1" applyFont="1"/>
    <xf numFmtId="4" fontId="3" fillId="3" borderId="0" xfId="3" applyNumberFormat="1" applyFont="1" applyFill="1"/>
    <xf numFmtId="170" fontId="3" fillId="3" borderId="0" xfId="3" applyNumberFormat="1" applyFont="1" applyFill="1"/>
    <xf numFmtId="0" fontId="5" fillId="3" borderId="17" xfId="3" applyFont="1" applyFill="1" applyBorder="1" applyAlignment="1">
      <alignment horizontal="left"/>
    </xf>
    <xf numFmtId="0" fontId="2" fillId="0" borderId="18" xfId="3" applyBorder="1"/>
    <xf numFmtId="0" fontId="8" fillId="3" borderId="18" xfId="3" applyFont="1" applyFill="1" applyBorder="1" applyAlignment="1">
      <alignment horizontal="left"/>
    </xf>
    <xf numFmtId="0" fontId="8" fillId="3" borderId="18" xfId="3" applyFont="1" applyFill="1" applyBorder="1"/>
    <xf numFmtId="0" fontId="27" fillId="3" borderId="18" xfId="3" applyFont="1" applyFill="1" applyBorder="1" applyAlignment="1">
      <alignment horizontal="center"/>
    </xf>
    <xf numFmtId="2" fontId="8" fillId="3" borderId="18" xfId="3" applyNumberFormat="1" applyFont="1" applyFill="1" applyBorder="1"/>
    <xf numFmtId="0" fontId="8" fillId="3" borderId="8" xfId="3" applyFont="1" applyFill="1" applyBorder="1" applyAlignment="1">
      <alignment horizontal="left"/>
    </xf>
    <xf numFmtId="0" fontId="8" fillId="3" borderId="19" xfId="3" applyFont="1" applyFill="1" applyBorder="1"/>
    <xf numFmtId="0" fontId="27" fillId="3" borderId="19" xfId="3" applyFont="1" applyFill="1" applyBorder="1" applyAlignment="1">
      <alignment horizontal="center"/>
    </xf>
    <xf numFmtId="166" fontId="9" fillId="3" borderId="19" xfId="3" applyNumberFormat="1" applyFont="1" applyFill="1" applyBorder="1" applyAlignment="1">
      <alignment horizontal="center"/>
    </xf>
    <xf numFmtId="0" fontId="8" fillId="3" borderId="19" xfId="3" applyFont="1" applyFill="1" applyBorder="1" applyAlignment="1">
      <alignment horizontal="center"/>
    </xf>
    <xf numFmtId="9" fontId="8" fillId="3" borderId="19" xfId="3" applyNumberFormat="1" applyFont="1" applyFill="1" applyBorder="1"/>
    <xf numFmtId="2" fontId="8" fillId="3" borderId="19" xfId="3" applyNumberFormat="1" applyFont="1" applyFill="1" applyBorder="1"/>
    <xf numFmtId="0" fontId="8" fillId="3" borderId="19" xfId="3" applyFont="1" applyFill="1" applyBorder="1" applyAlignment="1">
      <alignment horizontal="left" vertical="center"/>
    </xf>
    <xf numFmtId="166" fontId="8" fillId="5" borderId="20" xfId="3" applyNumberFormat="1" applyFont="1" applyFill="1" applyBorder="1" applyAlignment="1">
      <alignment horizontal="center" vertical="center"/>
    </xf>
    <xf numFmtId="166" fontId="29" fillId="23" borderId="0" xfId="3" applyNumberFormat="1" applyFont="1" applyFill="1" applyAlignment="1">
      <alignment horizontal="center" vertical="center"/>
    </xf>
    <xf numFmtId="0" fontId="29" fillId="23" borderId="16" xfId="3" applyFont="1" applyFill="1" applyBorder="1" applyAlignment="1">
      <alignment horizontal="center" textRotation="90" wrapText="1"/>
    </xf>
    <xf numFmtId="166" fontId="29" fillId="23" borderId="15" xfId="3" applyNumberFormat="1" applyFont="1" applyFill="1" applyBorder="1" applyAlignment="1">
      <alignment horizontal="center" vertical="center"/>
    </xf>
    <xf numFmtId="0" fontId="29" fillId="24" borderId="16" xfId="3" applyFont="1" applyFill="1" applyBorder="1" applyAlignment="1">
      <alignment horizontal="center" textRotation="90" wrapText="1"/>
    </xf>
    <xf numFmtId="166" fontId="29" fillId="24" borderId="0" xfId="3" applyNumberFormat="1" applyFont="1" applyFill="1" applyAlignment="1">
      <alignment horizontal="center" vertical="center"/>
    </xf>
    <xf numFmtId="0" fontId="8" fillId="0" borderId="19" xfId="3" applyFont="1" applyBorder="1" applyAlignment="1">
      <alignment horizontal="left"/>
    </xf>
    <xf numFmtId="0" fontId="8" fillId="0" borderId="19" xfId="3" applyFont="1" applyBorder="1"/>
    <xf numFmtId="0" fontId="27" fillId="25" borderId="0" xfId="0" applyFont="1" applyFill="1" applyAlignment="1">
      <alignment horizontal="center" vertical="center" wrapText="1"/>
    </xf>
    <xf numFmtId="0" fontId="27" fillId="13" borderId="0" xfId="0" applyFont="1" applyFill="1" applyAlignment="1">
      <alignment horizontal="center" vertical="center" wrapText="1"/>
    </xf>
    <xf numFmtId="0" fontId="27" fillId="13" borderId="0" xfId="0" applyFont="1" applyFill="1" applyAlignment="1">
      <alignment horizontal="left" vertical="center"/>
    </xf>
    <xf numFmtId="0" fontId="35" fillId="26" borderId="21" xfId="0" applyFont="1" applyFill="1" applyBorder="1" applyAlignment="1">
      <alignment horizontal="center" vertical="top" wrapText="1"/>
    </xf>
    <xf numFmtId="0" fontId="35" fillId="27" borderId="21" xfId="0" applyFont="1" applyFill="1" applyBorder="1" applyAlignment="1">
      <alignment horizontal="center" vertical="top" wrapText="1"/>
    </xf>
    <xf numFmtId="0" fontId="35" fillId="28" borderId="21" xfId="0" applyFont="1" applyFill="1" applyBorder="1" applyAlignment="1">
      <alignment horizontal="center" vertical="top" wrapText="1"/>
    </xf>
    <xf numFmtId="171" fontId="31" fillId="0" borderId="0" xfId="1" applyNumberFormat="1" applyFont="1"/>
    <xf numFmtId="171" fontId="31" fillId="0" borderId="0" xfId="1" applyNumberFormat="1" applyFont="1" applyBorder="1"/>
    <xf numFmtId="0" fontId="36" fillId="3" borderId="0" xfId="3" applyFont="1" applyFill="1"/>
    <xf numFmtId="0" fontId="38" fillId="14" borderId="0" xfId="3" applyFont="1" applyFill="1" applyAlignment="1">
      <alignment horizontal="center" vertical="center" wrapText="1"/>
    </xf>
    <xf numFmtId="1" fontId="37" fillId="14" borderId="0" xfId="3" applyNumberFormat="1" applyFont="1" applyFill="1" applyAlignment="1">
      <alignment horizontal="center" vertical="center" wrapText="1"/>
    </xf>
    <xf numFmtId="1" fontId="37" fillId="22" borderId="0" xfId="3" applyNumberFormat="1" applyFont="1" applyFill="1" applyAlignment="1">
      <alignment horizontal="center" vertical="center" wrapText="1"/>
    </xf>
    <xf numFmtId="166" fontId="39" fillId="14" borderId="0" xfId="3" applyNumberFormat="1" applyFont="1" applyFill="1" applyAlignment="1">
      <alignment horizontal="center" vertical="center" wrapText="1"/>
    </xf>
    <xf numFmtId="0" fontId="38" fillId="2" borderId="0" xfId="3" applyFont="1" applyFill="1" applyAlignment="1">
      <alignment horizontal="center" vertical="center" wrapText="1"/>
    </xf>
    <xf numFmtId="2" fontId="36" fillId="3" borderId="0" xfId="3" applyNumberFormat="1" applyFont="1" applyFill="1"/>
    <xf numFmtId="0" fontId="40" fillId="0" borderId="0" xfId="3" applyFont="1"/>
    <xf numFmtId="0" fontId="37" fillId="14" borderId="0" xfId="3" applyFont="1" applyFill="1" applyAlignment="1">
      <alignment horizontal="center" vertical="center" wrapText="1"/>
    </xf>
    <xf numFmtId="166" fontId="41" fillId="22" borderId="0" xfId="3" applyNumberFormat="1" applyFont="1" applyFill="1" applyAlignment="1">
      <alignment horizontal="center" vertical="center" wrapText="1"/>
    </xf>
    <xf numFmtId="1" fontId="41" fillId="14" borderId="0" xfId="3" applyNumberFormat="1" applyFont="1" applyFill="1" applyAlignment="1">
      <alignment horizontal="center" vertical="center" wrapText="1"/>
    </xf>
    <xf numFmtId="166" fontId="37" fillId="14" borderId="0" xfId="3" applyNumberFormat="1" applyFont="1" applyFill="1" applyAlignment="1">
      <alignment horizontal="center" vertical="center" wrapText="1"/>
    </xf>
    <xf numFmtId="166" fontId="41" fillId="14" borderId="0" xfId="3" applyNumberFormat="1" applyFont="1" applyFill="1" applyAlignment="1">
      <alignment horizontal="center" vertical="center" wrapText="1"/>
    </xf>
    <xf numFmtId="172" fontId="41" fillId="14" borderId="0" xfId="3" applyNumberFormat="1" applyFont="1" applyFill="1" applyAlignment="1">
      <alignment horizontal="center" vertical="center" wrapText="1"/>
    </xf>
    <xf numFmtId="166" fontId="41" fillId="14" borderId="0" xfId="2" applyNumberFormat="1" applyFont="1" applyFill="1" applyAlignment="1">
      <alignment horizontal="center" vertical="center" wrapText="1"/>
    </xf>
    <xf numFmtId="0" fontId="41" fillId="22" borderId="0" xfId="3" applyFont="1" applyFill="1" applyAlignment="1">
      <alignment horizontal="center" vertical="center" wrapText="1"/>
    </xf>
    <xf numFmtId="0" fontId="37" fillId="13" borderId="0" xfId="3" applyFont="1" applyFill="1" applyAlignment="1">
      <alignment horizontal="center" vertical="center"/>
    </xf>
    <xf numFmtId="0" fontId="37" fillId="14" borderId="0" xfId="3" applyFont="1" applyFill="1" applyAlignment="1">
      <alignment horizontal="center" vertical="center"/>
    </xf>
    <xf numFmtId="0" fontId="41" fillId="13" borderId="0" xfId="3" applyFont="1" applyFill="1" applyAlignment="1">
      <alignment horizontal="center" vertical="center"/>
    </xf>
    <xf numFmtId="2" fontId="41" fillId="13" borderId="0" xfId="3" applyNumberFormat="1" applyFont="1" applyFill="1" applyAlignment="1">
      <alignment horizontal="center" vertical="center"/>
    </xf>
    <xf numFmtId="0" fontId="3" fillId="29" borderId="0" xfId="0" applyFont="1" applyFill="1" applyAlignment="1">
      <alignment horizontal="center"/>
    </xf>
    <xf numFmtId="0" fontId="8" fillId="30" borderId="10" xfId="0" applyFont="1" applyFill="1" applyBorder="1" applyAlignment="1">
      <alignment horizontal="center" textRotation="90" wrapText="1"/>
    </xf>
    <xf numFmtId="0" fontId="8" fillId="31" borderId="10" xfId="0" applyFont="1" applyFill="1" applyBorder="1" applyAlignment="1">
      <alignment horizontal="center" textRotation="90" wrapText="1"/>
    </xf>
    <xf numFmtId="1" fontId="8" fillId="30" borderId="12" xfId="0" applyNumberFormat="1" applyFont="1" applyFill="1" applyBorder="1" applyAlignment="1">
      <alignment horizontal="center" vertical="center"/>
    </xf>
    <xf numFmtId="166" fontId="8" fillId="31" borderId="12" xfId="0" applyNumberFormat="1" applyFont="1" applyFill="1" applyBorder="1" applyAlignment="1">
      <alignment horizontal="center" vertical="center"/>
    </xf>
    <xf numFmtId="166" fontId="8" fillId="31" borderId="13" xfId="0" applyNumberFormat="1" applyFont="1" applyFill="1" applyBorder="1" applyAlignment="1">
      <alignment horizontal="center" vertical="center"/>
    </xf>
    <xf numFmtId="0" fontId="32" fillId="3" borderId="0" xfId="0" applyFont="1" applyFill="1" applyAlignment="1">
      <alignment horizontal="center"/>
    </xf>
    <xf numFmtId="0" fontId="3" fillId="3" borderId="0" xfId="0" applyFont="1" applyFill="1"/>
    <xf numFmtId="0" fontId="29" fillId="23" borderId="10" xfId="3" applyFont="1" applyFill="1" applyBorder="1" applyAlignment="1">
      <alignment horizontal="center" textRotation="90" wrapText="1"/>
    </xf>
    <xf numFmtId="166" fontId="29" fillId="23" borderId="12" xfId="3" applyNumberFormat="1" applyFont="1" applyFill="1" applyBorder="1" applyAlignment="1">
      <alignment horizontal="center" vertical="center"/>
    </xf>
    <xf numFmtId="4" fontId="8" fillId="7" borderId="12" xfId="3" applyNumberFormat="1" applyFont="1" applyFill="1" applyBorder="1" applyAlignment="1">
      <alignment horizontal="right" vertical="center"/>
    </xf>
    <xf numFmtId="1" fontId="41" fillId="13" borderId="0" xfId="3" applyNumberFormat="1" applyFont="1" applyFill="1" applyAlignment="1">
      <alignment horizontal="center" vertical="center"/>
    </xf>
    <xf numFmtId="166" fontId="37" fillId="13" borderId="0" xfId="3" applyNumberFormat="1" applyFont="1" applyFill="1" applyAlignment="1">
      <alignment horizontal="center" vertical="center" wrapText="1"/>
    </xf>
    <xf numFmtId="166" fontId="37" fillId="13" borderId="0" xfId="3" applyNumberFormat="1" applyFont="1" applyFill="1" applyAlignment="1">
      <alignment horizontal="center" vertical="center" textRotation="90" wrapText="1"/>
    </xf>
    <xf numFmtId="1" fontId="37" fillId="13" borderId="0" xfId="3" applyNumberFormat="1" applyFont="1" applyFill="1" applyAlignment="1">
      <alignment horizontal="center" vertical="center" wrapText="1"/>
    </xf>
    <xf numFmtId="166" fontId="37" fillId="14" borderId="0" xfId="3" applyNumberFormat="1" applyFont="1" applyFill="1" applyAlignment="1">
      <alignment horizontal="center" vertical="center"/>
    </xf>
    <xf numFmtId="0" fontId="37" fillId="2" borderId="0" xfId="3" applyFont="1" applyFill="1" applyAlignment="1">
      <alignment horizontal="center" vertical="center"/>
    </xf>
    <xf numFmtId="1" fontId="37" fillId="14" borderId="0" xfId="3" applyNumberFormat="1" applyFont="1" applyFill="1" applyAlignment="1">
      <alignment horizontal="center" vertical="center"/>
    </xf>
    <xf numFmtId="166" fontId="41" fillId="13" borderId="0" xfId="3" applyNumberFormat="1" applyFont="1" applyFill="1" applyAlignment="1">
      <alignment horizontal="center" vertical="center" wrapText="1"/>
    </xf>
    <xf numFmtId="1" fontId="41" fillId="13" borderId="0" xfId="3" applyNumberFormat="1" applyFont="1" applyFill="1" applyAlignment="1">
      <alignment horizontal="center" vertical="center" wrapText="1"/>
    </xf>
    <xf numFmtId="168" fontId="41" fillId="13" borderId="0" xfId="3" applyNumberFormat="1" applyFont="1" applyFill="1" applyAlignment="1">
      <alignment horizontal="center" vertical="center" wrapText="1"/>
    </xf>
    <xf numFmtId="2" fontId="41" fillId="13" borderId="0" xfId="3" applyNumberFormat="1" applyFont="1" applyFill="1" applyAlignment="1">
      <alignment horizontal="center" vertical="center" wrapText="1"/>
    </xf>
    <xf numFmtId="0" fontId="27" fillId="0" borderId="0" xfId="0" applyFont="1" applyAlignment="1">
      <alignment horizontal="left" vertical="center"/>
    </xf>
    <xf numFmtId="0" fontId="3" fillId="0" borderId="0" xfId="3" applyFont="1"/>
    <xf numFmtId="0" fontId="3" fillId="3" borderId="0" xfId="3" applyFont="1" applyFill="1" applyAlignment="1">
      <alignment horizontal="center"/>
    </xf>
    <xf numFmtId="0" fontId="31" fillId="3" borderId="0" xfId="3" applyFont="1" applyFill="1" applyAlignment="1">
      <alignment horizontal="center"/>
    </xf>
    <xf numFmtId="0" fontId="31" fillId="0" borderId="0" xfId="3" applyFont="1" applyAlignment="1">
      <alignment horizontal="center"/>
    </xf>
    <xf numFmtId="0" fontId="27" fillId="0" borderId="0" xfId="3" applyFont="1" applyAlignment="1">
      <alignment horizontal="left"/>
    </xf>
    <xf numFmtId="0" fontId="8" fillId="4" borderId="0" xfId="3" applyFont="1" applyFill="1"/>
    <xf numFmtId="0" fontId="27" fillId="0" borderId="0" xfId="3" applyFont="1" applyAlignment="1">
      <alignment horizontal="left" vertical="center"/>
    </xf>
    <xf numFmtId="0" fontId="27" fillId="3" borderId="0" xfId="3" applyFont="1" applyFill="1" applyAlignment="1">
      <alignment horizontal="center" vertical="center" wrapText="1"/>
    </xf>
    <xf numFmtId="0" fontId="34" fillId="0" borderId="0" xfId="3" applyFont="1" applyAlignment="1">
      <alignment horizontal="center" wrapText="1"/>
    </xf>
    <xf numFmtId="0" fontId="3" fillId="0" borderId="0" xfId="3" applyFont="1" applyAlignment="1">
      <alignment horizontal="center" textRotation="90" wrapText="1"/>
    </xf>
    <xf numFmtId="0" fontId="3" fillId="3" borderId="0" xfId="3" applyFont="1" applyFill="1" applyAlignment="1">
      <alignment wrapText="1"/>
    </xf>
    <xf numFmtId="9" fontId="3" fillId="3" borderId="0" xfId="3" applyNumberFormat="1" applyFont="1" applyFill="1" applyAlignment="1">
      <alignment horizontal="center"/>
    </xf>
    <xf numFmtId="166" fontId="3" fillId="3" borderId="0" xfId="3" applyNumberFormat="1" applyFont="1" applyFill="1" applyAlignment="1">
      <alignment horizontal="center"/>
    </xf>
    <xf numFmtId="0" fontId="8" fillId="4" borderId="0" xfId="0" applyFont="1" applyFill="1"/>
    <xf numFmtId="0" fontId="8" fillId="0" borderId="0" xfId="0" applyFont="1" applyAlignment="1">
      <alignment horizontal="left"/>
    </xf>
    <xf numFmtId="0" fontId="8" fillId="0" borderId="0" xfId="0" applyFont="1"/>
    <xf numFmtId="0" fontId="27" fillId="0" borderId="0" xfId="0" applyFont="1" applyAlignment="1">
      <alignment horizontal="left"/>
    </xf>
    <xf numFmtId="0" fontId="8" fillId="0" borderId="0" xfId="3" applyFont="1" applyAlignment="1">
      <alignment horizontal="center" textRotation="90" wrapText="1"/>
    </xf>
    <xf numFmtId="0" fontId="8" fillId="4" borderId="0" xfId="5" applyFont="1" applyFill="1"/>
    <xf numFmtId="0" fontId="42" fillId="0" borderId="0" xfId="5"/>
    <xf numFmtId="0" fontId="8" fillId="0" borderId="0" xfId="5" applyFont="1" applyAlignment="1">
      <alignment horizontal="left"/>
    </xf>
    <xf numFmtId="0" fontId="8" fillId="0" borderId="0" xfId="5" applyFont="1"/>
    <xf numFmtId="0" fontId="27" fillId="0" borderId="0" xfId="5" applyFont="1" applyAlignment="1">
      <alignment horizontal="left"/>
    </xf>
    <xf numFmtId="0" fontId="27" fillId="0" borderId="0" xfId="5" applyFont="1" applyAlignment="1">
      <alignment horizontal="center" vertical="center" wrapText="1"/>
    </xf>
    <xf numFmtId="0" fontId="27" fillId="0" borderId="0" xfId="5" applyFont="1" applyAlignment="1">
      <alignment horizontal="left" vertical="center"/>
    </xf>
    <xf numFmtId="0" fontId="27" fillId="3" borderId="0" xfId="5" applyFont="1" applyFill="1" applyAlignment="1">
      <alignment horizontal="center" vertical="center" wrapText="1"/>
    </xf>
    <xf numFmtId="49" fontId="31" fillId="0" borderId="0" xfId="5" applyNumberFormat="1" applyFont="1" applyAlignment="1">
      <alignment horizontal="center"/>
    </xf>
    <xf numFmtId="0" fontId="3" fillId="3" borderId="0" xfId="5" applyFont="1" applyFill="1"/>
    <xf numFmtId="0" fontId="31" fillId="0" borderId="0" xfId="3" applyFont="1" applyAlignment="1">
      <alignment horizontal="right"/>
    </xf>
    <xf numFmtId="1" fontId="31" fillId="0" borderId="0" xfId="3" applyNumberFormat="1" applyFont="1" applyAlignment="1">
      <alignment horizontal="center"/>
    </xf>
    <xf numFmtId="0" fontId="43" fillId="3" borderId="0" xfId="5" applyFont="1" applyFill="1" applyAlignment="1">
      <alignment horizontal="center" textRotation="90" wrapText="1"/>
    </xf>
    <xf numFmtId="0" fontId="3" fillId="0" borderId="0" xfId="5" applyFont="1"/>
    <xf numFmtId="166" fontId="3" fillId="0" borderId="0" xfId="5" applyNumberFormat="1" applyFont="1"/>
    <xf numFmtId="2" fontId="3" fillId="0" borderId="0" xfId="5" applyNumberFormat="1" applyFont="1"/>
    <xf numFmtId="173" fontId="3" fillId="0" borderId="0" xfId="5" applyNumberFormat="1" applyFont="1"/>
    <xf numFmtId="0" fontId="3" fillId="32" borderId="0" xfId="5" applyFont="1" applyFill="1"/>
    <xf numFmtId="0" fontId="43" fillId="0" borderId="0" xfId="5" applyFont="1" applyAlignment="1">
      <alignment horizontal="center" textRotation="90" wrapText="1"/>
    </xf>
    <xf numFmtId="0" fontId="3" fillId="0" borderId="0" xfId="0" applyFont="1" applyAlignment="1">
      <alignment horizontal="center"/>
    </xf>
    <xf numFmtId="1" fontId="3" fillId="0" borderId="0" xfId="0" applyNumberFormat="1" applyFont="1" applyAlignment="1">
      <alignment horizontal="center"/>
    </xf>
    <xf numFmtId="0" fontId="0" fillId="0" borderId="0" xfId="0" applyAlignment="1">
      <alignment wrapText="1"/>
    </xf>
    <xf numFmtId="0" fontId="35" fillId="13" borderId="21" xfId="0" applyFont="1" applyFill="1" applyBorder="1" applyAlignment="1">
      <alignment horizontal="center" vertical="top" wrapText="1"/>
    </xf>
    <xf numFmtId="0" fontId="5" fillId="0" borderId="25" xfId="0" applyFont="1" applyBorder="1" applyAlignment="1">
      <alignment horizontal="left" vertical="top" wrapText="1"/>
    </xf>
    <xf numFmtId="0" fontId="5" fillId="0" borderId="21" xfId="0" applyFont="1" applyBorder="1" applyAlignment="1">
      <alignment horizontal="left" vertical="top" wrapText="1" indent="1"/>
    </xf>
    <xf numFmtId="0" fontId="5" fillId="29" borderId="25" xfId="0" applyFont="1" applyFill="1" applyBorder="1" applyAlignment="1">
      <alignment horizontal="left" vertical="top" wrapText="1"/>
    </xf>
    <xf numFmtId="0" fontId="5" fillId="0" borderId="24" xfId="0" applyFont="1" applyBorder="1" applyAlignment="1">
      <alignment horizontal="left" vertical="top" wrapText="1"/>
    </xf>
    <xf numFmtId="0" fontId="5" fillId="0" borderId="26" xfId="0" applyFont="1" applyBorder="1" applyAlignment="1">
      <alignment horizontal="left" vertical="top" wrapText="1"/>
    </xf>
    <xf numFmtId="0" fontId="8" fillId="33" borderId="22" xfId="0" applyFont="1" applyFill="1" applyBorder="1"/>
    <xf numFmtId="0" fontId="8" fillId="33" borderId="22" xfId="0" applyFont="1" applyFill="1" applyBorder="1" applyAlignment="1">
      <alignment wrapText="1"/>
    </xf>
    <xf numFmtId="0" fontId="6" fillId="0" borderId="23" xfId="0" applyFont="1" applyBorder="1" applyAlignment="1">
      <alignment horizontal="center"/>
    </xf>
    <xf numFmtId="0" fontId="6" fillId="0" borderId="23" xfId="0" applyFont="1" applyBorder="1" applyAlignment="1">
      <alignment horizontal="center" wrapText="1"/>
    </xf>
    <xf numFmtId="0" fontId="5" fillId="34" borderId="24" xfId="0" applyFont="1" applyFill="1" applyBorder="1" applyAlignment="1">
      <alignment horizontal="left" vertical="top" wrapText="1"/>
    </xf>
    <xf numFmtId="0" fontId="5" fillId="34" borderId="25" xfId="0" applyFont="1" applyFill="1" applyBorder="1" applyAlignment="1">
      <alignment horizontal="left" vertical="top" wrapText="1"/>
    </xf>
    <xf numFmtId="0" fontId="8" fillId="3" borderId="0" xfId="0" applyFont="1" applyFill="1"/>
    <xf numFmtId="0" fontId="41" fillId="25" borderId="0" xfId="0" applyFont="1" applyFill="1"/>
    <xf numFmtId="0" fontId="8" fillId="0" borderId="0" xfId="0" applyFont="1" applyAlignment="1">
      <alignment wrapText="1"/>
    </xf>
    <xf numFmtId="0" fontId="44" fillId="25" borderId="0" xfId="0" applyFont="1" applyFill="1"/>
    <xf numFmtId="0" fontId="5" fillId="35" borderId="25" xfId="0" applyFont="1" applyFill="1" applyBorder="1" applyAlignment="1">
      <alignment horizontal="left" vertical="top" wrapText="1"/>
    </xf>
    <xf numFmtId="0" fontId="5" fillId="0" borderId="27" xfId="0" applyFont="1" applyBorder="1" applyAlignment="1">
      <alignment horizontal="left" vertical="top" wrapText="1"/>
    </xf>
    <xf numFmtId="0" fontId="5" fillId="0" borderId="21" xfId="0" applyFont="1" applyBorder="1" applyAlignment="1">
      <alignment horizontal="left" vertical="top" wrapText="1"/>
    </xf>
    <xf numFmtId="0" fontId="48" fillId="3" borderId="0" xfId="0" applyFont="1" applyFill="1" applyAlignment="1">
      <alignment horizontal="left" vertical="center"/>
    </xf>
    <xf numFmtId="0" fontId="8" fillId="31" borderId="28" xfId="0" applyFont="1" applyFill="1" applyBorder="1" applyAlignment="1">
      <alignment textRotation="90" wrapText="1"/>
    </xf>
    <xf numFmtId="0" fontId="8" fillId="44" borderId="28" xfId="0" applyFont="1" applyFill="1" applyBorder="1" applyAlignment="1">
      <alignment horizontal="center" textRotation="90" wrapText="1"/>
    </xf>
    <xf numFmtId="0" fontId="0" fillId="0" borderId="0" xfId="0" applyAlignment="1">
      <alignment textRotation="90"/>
    </xf>
    <xf numFmtId="166" fontId="26" fillId="45" borderId="28" xfId="0" applyNumberFormat="1" applyFont="1" applyFill="1" applyBorder="1" applyAlignment="1">
      <alignment horizontal="right" vertical="top" textRotation="90"/>
    </xf>
    <xf numFmtId="0" fontId="51" fillId="46" borderId="28" xfId="0" applyFont="1" applyFill="1" applyBorder="1" applyAlignment="1">
      <alignment horizontal="left" vertical="top" textRotation="90" wrapText="1"/>
    </xf>
    <xf numFmtId="0" fontId="0" fillId="0" borderId="0" xfId="0" applyAlignment="1">
      <alignment textRotation="90" wrapText="1"/>
    </xf>
    <xf numFmtId="0" fontId="0" fillId="25" borderId="0" xfId="0" applyFill="1"/>
    <xf numFmtId="0" fontId="50" fillId="47" borderId="28" xfId="0" applyFont="1" applyFill="1" applyBorder="1" applyAlignment="1">
      <alignment horizontal="center" vertical="top" textRotation="90" wrapText="1"/>
    </xf>
    <xf numFmtId="0" fontId="8" fillId="31" borderId="30" xfId="0" applyFont="1" applyFill="1" applyBorder="1" applyAlignment="1">
      <alignment textRotation="90" wrapText="1"/>
    </xf>
    <xf numFmtId="166" fontId="9" fillId="3" borderId="18" xfId="3" applyNumberFormat="1" applyFont="1" applyFill="1" applyBorder="1" applyAlignment="1">
      <alignment horizontal="center"/>
    </xf>
    <xf numFmtId="0" fontId="8" fillId="3" borderId="18" xfId="3" applyFont="1" applyFill="1" applyBorder="1" applyAlignment="1">
      <alignment horizontal="center"/>
    </xf>
    <xf numFmtId="9" fontId="8" fillId="3" borderId="18" xfId="3" applyNumberFormat="1" applyFont="1" applyFill="1" applyBorder="1"/>
    <xf numFmtId="10" fontId="53" fillId="13" borderId="0" xfId="6" applyNumberFormat="1" applyFont="1" applyFill="1" applyBorder="1" applyAlignment="1">
      <alignment horizontal="center" vertical="center" wrapText="1"/>
    </xf>
    <xf numFmtId="0" fontId="8" fillId="0" borderId="0" xfId="3" applyFont="1" applyAlignment="1">
      <alignment wrapText="1"/>
    </xf>
    <xf numFmtId="0" fontId="27" fillId="13" borderId="0" xfId="0" applyFont="1" applyFill="1" applyAlignment="1">
      <alignment vertical="center"/>
    </xf>
    <xf numFmtId="174" fontId="3" fillId="3" borderId="0" xfId="3" applyNumberFormat="1" applyFont="1" applyFill="1"/>
    <xf numFmtId="173" fontId="31" fillId="0" borderId="0" xfId="3" applyNumberFormat="1" applyFont="1" applyAlignment="1">
      <alignment horizontal="right"/>
    </xf>
    <xf numFmtId="166" fontId="41" fillId="13" borderId="0" xfId="3" applyNumberFormat="1" applyFont="1" applyFill="1" applyAlignment="1">
      <alignment horizontal="center" vertical="center"/>
    </xf>
    <xf numFmtId="3" fontId="3" fillId="3" borderId="0" xfId="3" applyNumberFormat="1" applyFont="1" applyFill="1"/>
    <xf numFmtId="0" fontId="8" fillId="43" borderId="28" xfId="0" applyFont="1" applyFill="1" applyBorder="1" applyAlignment="1">
      <alignment horizontal="center" textRotation="90"/>
    </xf>
    <xf numFmtId="9" fontId="41" fillId="13" borderId="0" xfId="6" applyFont="1" applyFill="1" applyAlignment="1">
      <alignment horizontal="center" vertical="center" wrapText="1"/>
    </xf>
    <xf numFmtId="0" fontId="0" fillId="47" borderId="0" xfId="0" applyFill="1"/>
    <xf numFmtId="168" fontId="41" fillId="13" borderId="0" xfId="3" applyNumberFormat="1" applyFont="1" applyFill="1" applyAlignment="1">
      <alignment horizontal="center" vertical="center"/>
    </xf>
    <xf numFmtId="0" fontId="8" fillId="31" borderId="29" xfId="0" applyFont="1" applyFill="1" applyBorder="1" applyAlignment="1">
      <alignment horizontal="center" textRotation="90" wrapText="1"/>
    </xf>
    <xf numFmtId="0" fontId="8" fillId="31" borderId="31" xfId="0" applyFont="1" applyFill="1" applyBorder="1" applyAlignment="1">
      <alignment horizontal="center" textRotation="90" wrapText="1"/>
    </xf>
    <xf numFmtId="0" fontId="8" fillId="31" borderId="30" xfId="0" applyFont="1" applyFill="1" applyBorder="1" applyAlignment="1">
      <alignment horizontal="center" textRotation="90" wrapText="1"/>
    </xf>
    <xf numFmtId="0" fontId="49" fillId="36" borderId="28" xfId="0" applyFont="1" applyFill="1" applyBorder="1" applyAlignment="1">
      <alignment horizontal="center" vertical="center" wrapText="1"/>
    </xf>
    <xf numFmtId="0" fontId="45" fillId="2" borderId="0" xfId="0" applyFont="1" applyFill="1" applyAlignment="1">
      <alignment horizontal="center" vertical="center" wrapText="1"/>
    </xf>
    <xf numFmtId="0" fontId="40" fillId="2" borderId="0" xfId="0" applyFont="1" applyFill="1" applyAlignment="1">
      <alignment horizontal="left" wrapText="1"/>
    </xf>
    <xf numFmtId="0" fontId="46" fillId="3" borderId="0" xfId="0" applyFont="1" applyFill="1" applyAlignment="1">
      <alignment horizontal="center" wrapText="1"/>
    </xf>
    <xf numFmtId="0" fontId="47" fillId="0" borderId="0" xfId="0" applyFont="1" applyAlignment="1">
      <alignment horizontal="left" vertical="center" wrapText="1"/>
    </xf>
    <xf numFmtId="0" fontId="52" fillId="3" borderId="0" xfId="0" applyFont="1" applyFill="1" applyAlignment="1">
      <alignment horizontal="left" vertical="top" wrapText="1"/>
    </xf>
    <xf numFmtId="0" fontId="29" fillId="37" borderId="28" xfId="0" applyFont="1" applyFill="1" applyBorder="1" applyAlignment="1">
      <alignment horizontal="center" wrapText="1"/>
    </xf>
    <xf numFmtId="0" fontId="29" fillId="38" borderId="28" xfId="0" applyFont="1" applyFill="1" applyBorder="1" applyAlignment="1">
      <alignment horizontal="center" vertical="center" wrapText="1"/>
    </xf>
    <xf numFmtId="0" fontId="29" fillId="39" borderId="28" xfId="0" applyFont="1" applyFill="1" applyBorder="1" applyAlignment="1">
      <alignment horizontal="center" wrapText="1"/>
    </xf>
    <xf numFmtId="0" fontId="29" fillId="41" borderId="28" xfId="0" applyFont="1" applyFill="1" applyBorder="1" applyAlignment="1">
      <alignment horizontal="center" wrapText="1"/>
    </xf>
    <xf numFmtId="0" fontId="29" fillId="42" borderId="29" xfId="0" applyFont="1" applyFill="1" applyBorder="1" applyAlignment="1">
      <alignment horizontal="center" wrapText="1"/>
    </xf>
    <xf numFmtId="0" fontId="29" fillId="42" borderId="30" xfId="0" applyFont="1" applyFill="1" applyBorder="1" applyAlignment="1">
      <alignment horizontal="center" wrapText="1"/>
    </xf>
    <xf numFmtId="0" fontId="29" fillId="42" borderId="31" xfId="0" applyFont="1" applyFill="1" applyBorder="1" applyAlignment="1">
      <alignment horizontal="center" wrapText="1"/>
    </xf>
    <xf numFmtId="0" fontId="29" fillId="42" borderId="28" xfId="0" applyFont="1" applyFill="1" applyBorder="1" applyAlignment="1">
      <alignment horizontal="center" wrapText="1"/>
    </xf>
    <xf numFmtId="0" fontId="29" fillId="40" borderId="29" xfId="0" applyFont="1" applyFill="1" applyBorder="1" applyAlignment="1">
      <alignment horizontal="center" wrapText="1"/>
    </xf>
    <xf numFmtId="0" fontId="29" fillId="40" borderId="30" xfId="0" applyFont="1" applyFill="1" applyBorder="1" applyAlignment="1">
      <alignment horizontal="center" wrapText="1"/>
    </xf>
    <xf numFmtId="0" fontId="29" fillId="41" borderId="29" xfId="0" applyFont="1" applyFill="1" applyBorder="1" applyAlignment="1">
      <alignment horizontal="center" wrapText="1"/>
    </xf>
    <xf numFmtId="0" fontId="29" fillId="41" borderId="30" xfId="0" applyFont="1" applyFill="1" applyBorder="1" applyAlignment="1">
      <alignment horizontal="center" wrapText="1"/>
    </xf>
    <xf numFmtId="0" fontId="29" fillId="41" borderId="31" xfId="0" applyFont="1" applyFill="1" applyBorder="1" applyAlignment="1">
      <alignment horizontal="center" wrapText="1"/>
    </xf>
    <xf numFmtId="0" fontId="8" fillId="3" borderId="0" xfId="0" applyFont="1" applyFill="1" applyAlignment="1">
      <alignment horizontal="left" vertical="top" wrapText="1"/>
    </xf>
    <xf numFmtId="0" fontId="8" fillId="44" borderId="29" xfId="0" applyFont="1" applyFill="1" applyBorder="1" applyAlignment="1">
      <alignment horizontal="center" textRotation="90" wrapText="1"/>
    </xf>
    <xf numFmtId="0" fontId="8" fillId="44" borderId="30" xfId="0" applyFont="1" applyFill="1" applyBorder="1" applyAlignment="1">
      <alignment horizontal="center" textRotation="90" wrapText="1"/>
    </xf>
    <xf numFmtId="0" fontId="8" fillId="44" borderId="31" xfId="0" applyFont="1" applyFill="1" applyBorder="1" applyAlignment="1">
      <alignment horizontal="center" textRotation="90" wrapText="1"/>
    </xf>
    <xf numFmtId="0" fontId="8" fillId="44" borderId="28" xfId="0" applyFont="1" applyFill="1" applyBorder="1" applyAlignment="1">
      <alignment horizontal="center" textRotation="90" wrapText="1"/>
    </xf>
    <xf numFmtId="0" fontId="8" fillId="31" borderId="28" xfId="0" applyFont="1" applyFill="1" applyBorder="1" applyAlignment="1">
      <alignment horizontal="center" textRotation="90" wrapText="1"/>
    </xf>
    <xf numFmtId="0" fontId="8" fillId="43" borderId="28" xfId="0" applyFont="1" applyFill="1" applyBorder="1" applyAlignment="1">
      <alignment horizontal="center" textRotation="90"/>
    </xf>
    <xf numFmtId="0" fontId="8" fillId="43" borderId="29" xfId="0" applyFont="1" applyFill="1" applyBorder="1" applyAlignment="1">
      <alignment horizontal="center" textRotation="90"/>
    </xf>
    <xf numFmtId="0" fontId="8" fillId="43" borderId="31" xfId="0" applyFont="1" applyFill="1" applyBorder="1" applyAlignment="1">
      <alignment horizontal="center" textRotation="90"/>
    </xf>
    <xf numFmtId="0" fontId="8" fillId="43" borderId="29" xfId="0" applyFont="1" applyFill="1" applyBorder="1" applyAlignment="1">
      <alignment horizontal="center" textRotation="90" wrapText="1"/>
    </xf>
    <xf numFmtId="0" fontId="8" fillId="43" borderId="31" xfId="0" applyFont="1" applyFill="1" applyBorder="1" applyAlignment="1">
      <alignment horizontal="center" textRotation="90" wrapText="1"/>
    </xf>
    <xf numFmtId="0" fontId="8" fillId="43" borderId="30" xfId="0" applyFont="1" applyFill="1" applyBorder="1" applyAlignment="1">
      <alignment horizontal="center" textRotation="90"/>
    </xf>
    <xf numFmtId="0" fontId="6" fillId="3" borderId="32" xfId="0" applyFont="1" applyFill="1" applyBorder="1" applyAlignment="1">
      <alignment horizontal="left" vertical="top" wrapText="1"/>
    </xf>
    <xf numFmtId="0" fontId="6" fillId="3" borderId="33" xfId="0" applyFont="1" applyFill="1" applyBorder="1" applyAlignment="1">
      <alignment horizontal="left" vertical="top" wrapText="1"/>
    </xf>
    <xf numFmtId="0" fontId="3" fillId="3" borderId="0" xfId="3" applyFont="1" applyFill="1" applyAlignment="1">
      <alignment horizontal="left" wrapText="1"/>
    </xf>
    <xf numFmtId="0" fontId="7" fillId="0" borderId="0" xfId="3" applyFont="1"/>
    <xf numFmtId="0" fontId="36" fillId="3" borderId="0" xfId="3" applyFont="1" applyFill="1" applyAlignment="1">
      <alignment horizontal="left" wrapText="1"/>
    </xf>
    <xf numFmtId="0" fontId="40" fillId="0" borderId="0" xfId="3" applyFont="1"/>
    <xf numFmtId="0" fontId="27" fillId="0" borderId="0" xfId="0" applyFont="1" applyAlignment="1">
      <alignment horizontal="left" vertical="center"/>
    </xf>
    <xf numFmtId="0" fontId="27" fillId="13" borderId="0" xfId="0" applyFont="1" applyFill="1" applyAlignment="1">
      <alignment horizontal="left" vertical="center"/>
    </xf>
  </cellXfs>
  <cellStyles count="7">
    <cellStyle name="Comma" xfId="1" builtinId="3"/>
    <cellStyle name="Currency" xfId="2" builtinId="4"/>
    <cellStyle name="Hyperlink 2" xfId="4" xr:uid="{0592BE68-FF4F-474A-94C0-618BC8A91F10}"/>
    <cellStyle name="Normal" xfId="0" builtinId="0"/>
    <cellStyle name="Normal 2" xfId="3" xr:uid="{D0C505CD-B4C5-456F-8C5E-3C12CDBC3FC0}"/>
    <cellStyle name="Normal 3" xfId="5" xr:uid="{D512092A-7156-4A13-99B4-9A3DA272E325}"/>
    <cellStyle name="Percent" xfId="6" builtinId="5"/>
  </cellStyles>
  <dxfs count="65">
    <dxf>
      <font>
        <b/>
      </font>
      <fill>
        <patternFill patternType="solid">
          <fgColor rgb="FFFEC8C0"/>
          <bgColor rgb="FFFEC8C0"/>
        </patternFill>
      </fill>
    </dxf>
    <dxf>
      <font>
        <b/>
      </font>
      <fill>
        <patternFill patternType="solid">
          <fgColor rgb="FFFE9181"/>
          <bgColor rgb="FFFE9181"/>
        </patternFill>
      </fill>
    </dxf>
    <dxf>
      <font>
        <b/>
      </font>
      <fill>
        <patternFill patternType="solid">
          <fgColor rgb="FFFE5B42"/>
          <bgColor rgb="FFFE5B42"/>
        </patternFill>
      </fill>
    </dxf>
    <dxf>
      <font>
        <b/>
        <color theme="0"/>
      </font>
      <fill>
        <patternFill patternType="solid">
          <fgColor rgb="FF911300"/>
          <bgColor rgb="FF911300"/>
        </patternFill>
      </fill>
    </dxf>
    <dxf>
      <font>
        <b/>
        <color theme="0"/>
      </font>
      <fill>
        <patternFill patternType="solid">
          <fgColor rgb="FF610D00"/>
          <bgColor rgb="FF610D00"/>
        </patternFill>
      </fill>
    </dxf>
    <dxf>
      <font>
        <b/>
      </font>
      <fill>
        <patternFill patternType="solid">
          <fgColor rgb="FFFEC8C0"/>
          <bgColor rgb="FFFEC8C0"/>
        </patternFill>
      </fill>
    </dxf>
    <dxf>
      <font>
        <b/>
      </font>
      <fill>
        <patternFill patternType="solid">
          <fgColor rgb="FFFE9181"/>
          <bgColor rgb="FFFE9181"/>
        </patternFill>
      </fill>
    </dxf>
    <dxf>
      <font>
        <b/>
      </font>
      <fill>
        <patternFill patternType="solid">
          <fgColor rgb="FFFE5B42"/>
          <bgColor rgb="FFFE5B42"/>
        </patternFill>
      </fill>
    </dxf>
    <dxf>
      <font>
        <b/>
        <color theme="0"/>
      </font>
      <fill>
        <patternFill patternType="solid">
          <fgColor rgb="FF911300"/>
          <bgColor rgb="FF911300"/>
        </patternFill>
      </fill>
    </dxf>
    <dxf>
      <font>
        <b/>
        <color theme="0"/>
      </font>
      <fill>
        <patternFill patternType="solid">
          <fgColor rgb="FF610D00"/>
          <bgColor rgb="FF610D00"/>
        </patternFill>
      </fill>
    </dxf>
    <dxf>
      <font>
        <b/>
      </font>
      <fill>
        <patternFill patternType="solid">
          <fgColor rgb="FFA7BD88"/>
          <bgColor rgb="FFA7BD88"/>
        </patternFill>
      </fill>
    </dxf>
    <dxf>
      <font>
        <b/>
      </font>
      <fill>
        <patternFill patternType="solid">
          <fgColor rgb="FFC4D2B0"/>
          <bgColor rgb="FFC4D2B0"/>
        </patternFill>
      </fill>
    </dxf>
    <dxf>
      <font>
        <b/>
      </font>
      <fill>
        <patternFill patternType="solid">
          <fgColor rgb="FFE1E9D8"/>
          <bgColor rgb="FFE1E9D8"/>
        </patternFill>
      </fill>
    </dxf>
    <dxf>
      <font>
        <b/>
        <color theme="0"/>
      </font>
      <fill>
        <patternFill patternType="solid">
          <fgColor rgb="FF506237"/>
          <bgColor rgb="FF506237"/>
        </patternFill>
      </fill>
    </dxf>
    <dxf>
      <font>
        <b/>
        <color theme="0"/>
      </font>
      <fill>
        <patternFill patternType="solid">
          <fgColor rgb="FF354224"/>
          <bgColor rgb="FF354224"/>
        </patternFill>
      </fill>
    </dxf>
    <dxf>
      <font>
        <b/>
      </font>
      <fill>
        <patternFill patternType="solid">
          <fgColor rgb="FFCED79E"/>
          <bgColor rgb="FFCED79E"/>
        </patternFill>
      </fill>
    </dxf>
    <dxf>
      <font>
        <b/>
      </font>
      <fill>
        <patternFill patternType="solid">
          <fgColor rgb="FFDEE4BE"/>
          <bgColor rgb="FFDEE4BE"/>
        </patternFill>
      </fill>
    </dxf>
    <dxf>
      <font>
        <b/>
      </font>
      <fill>
        <patternFill patternType="solid">
          <fgColor rgb="FFEEF1DE"/>
          <bgColor rgb="FFEEF1DE"/>
        </patternFill>
      </fill>
    </dxf>
    <dxf>
      <font>
        <b/>
        <color theme="0"/>
      </font>
      <fill>
        <patternFill patternType="solid">
          <fgColor rgb="FF5B6429"/>
          <bgColor rgb="FF5B6429"/>
        </patternFill>
      </fill>
    </dxf>
    <dxf>
      <font>
        <b/>
        <color theme="0"/>
      </font>
      <fill>
        <patternFill patternType="solid">
          <fgColor rgb="FF89963D"/>
          <bgColor rgb="FF89963D"/>
        </patternFill>
      </fill>
    </dxf>
    <dxf>
      <font>
        <b/>
      </font>
      <fill>
        <patternFill patternType="solid">
          <fgColor rgb="FFEEF1DE"/>
          <bgColor rgb="FFEEF1DE"/>
        </patternFill>
      </fill>
    </dxf>
    <dxf>
      <font>
        <b/>
      </font>
      <fill>
        <patternFill patternType="solid">
          <fgColor rgb="FFDFE4BE"/>
          <bgColor rgb="FFDFE4BE"/>
        </patternFill>
      </fill>
    </dxf>
    <dxf>
      <font>
        <b/>
      </font>
      <fill>
        <patternFill patternType="solid">
          <fgColor rgb="FFCED79D"/>
          <bgColor rgb="FFCED79D"/>
        </patternFill>
      </fill>
    </dxf>
    <dxf>
      <font>
        <b/>
        <color theme="0"/>
      </font>
      <fill>
        <patternFill patternType="solid">
          <fgColor rgb="FF88953E"/>
          <bgColor rgb="FF88953E"/>
        </patternFill>
      </fill>
    </dxf>
    <dxf>
      <font>
        <b/>
        <color theme="0"/>
      </font>
      <fill>
        <patternFill patternType="solid">
          <fgColor rgb="FF5B6428"/>
          <bgColor rgb="FF5B6428"/>
        </patternFill>
      </fill>
    </dxf>
    <dxf>
      <font>
        <b/>
      </font>
      <fill>
        <patternFill patternType="solid">
          <fgColor theme="8" tint="0.39991454817346722"/>
          <bgColor theme="8" tint="0.39994506668294322"/>
        </patternFill>
      </fill>
    </dxf>
    <dxf>
      <font>
        <b/>
      </font>
      <fill>
        <patternFill patternType="solid">
          <fgColor rgb="FFCCDAEE"/>
          <bgColor theme="8" tint="0.79998168889431442"/>
        </patternFill>
      </fill>
    </dxf>
    <dxf>
      <font>
        <b/>
      </font>
      <fill>
        <patternFill patternType="solid">
          <fgColor rgb="FF9AB5DC"/>
          <bgColor theme="8" tint="0.59996337778862885"/>
        </patternFill>
      </fill>
    </dxf>
    <dxf>
      <font>
        <b/>
        <color theme="0"/>
      </font>
      <fill>
        <patternFill patternType="solid">
          <fgColor theme="8" tint="-0.24994659260841701"/>
          <bgColor theme="8" tint="-0.24994659260841701"/>
        </patternFill>
      </fill>
    </dxf>
    <dxf>
      <font>
        <b/>
        <color theme="0"/>
      </font>
      <fill>
        <patternFill patternType="solid">
          <fgColor theme="8" tint="-0.499984740745262"/>
          <bgColor theme="8" tint="-0.499984740745262"/>
        </patternFill>
      </fill>
    </dxf>
    <dxf>
      <font>
        <b/>
      </font>
      <fill>
        <patternFill patternType="solid">
          <fgColor rgb="FFDDE5F1"/>
          <bgColor rgb="FFDDE5F1"/>
        </patternFill>
      </fill>
    </dxf>
    <dxf>
      <font>
        <b/>
      </font>
      <fill>
        <patternFill patternType="solid">
          <fgColor rgb="FFBBCBE3"/>
          <bgColor rgb="FFBBCBE3"/>
        </patternFill>
      </fill>
    </dxf>
    <dxf>
      <font>
        <b/>
      </font>
      <fill>
        <patternFill patternType="solid">
          <fgColor rgb="FF99B1D6"/>
          <bgColor rgb="FF99B1D6"/>
        </patternFill>
      </fill>
    </dxf>
    <dxf>
      <font>
        <b/>
        <color theme="0"/>
      </font>
      <fill>
        <patternFill patternType="solid">
          <fgColor rgb="FF3A5D92"/>
          <bgColor rgb="FF3A5D92"/>
        </patternFill>
      </fill>
    </dxf>
    <dxf>
      <font>
        <b/>
        <color theme="0"/>
      </font>
      <fill>
        <patternFill patternType="solid">
          <fgColor theme="4" tint="-0.499984740745262"/>
          <bgColor rgb="FF273E61"/>
        </patternFill>
      </fill>
    </dxf>
    <dxf>
      <font>
        <b/>
      </font>
      <fill>
        <patternFill patternType="solid">
          <fgColor rgb="FF98B0D6"/>
          <bgColor rgb="FF98B0D6"/>
        </patternFill>
      </fill>
    </dxf>
    <dxf>
      <font>
        <b/>
        <color theme="0"/>
      </font>
      <fill>
        <patternFill patternType="solid">
          <fgColor rgb="FF3A5E92"/>
          <bgColor rgb="FF3A5E92"/>
        </patternFill>
      </fill>
    </dxf>
    <dxf>
      <font>
        <b/>
        <color theme="0"/>
      </font>
      <fill>
        <patternFill patternType="solid">
          <fgColor rgb="FF273F61"/>
          <bgColor rgb="FF273F61"/>
        </patternFill>
      </fill>
    </dxf>
    <dxf>
      <font>
        <b/>
      </font>
      <fill>
        <patternFill patternType="solid">
          <fgColor rgb="FFDCE4F1"/>
          <bgColor rgb="FFDCE4F1"/>
        </patternFill>
      </fill>
    </dxf>
    <dxf>
      <font>
        <b/>
      </font>
      <fill>
        <patternFill patternType="solid">
          <fgColor rgb="FFBBCBE3"/>
          <bgColor rgb="FFBBCBE3"/>
        </patternFill>
      </fill>
    </dxf>
    <dxf>
      <font>
        <b/>
      </font>
      <fill>
        <patternFill patternType="solid">
          <fgColor rgb="FFFACDB2"/>
          <bgColor rgb="FFFACDB2"/>
        </patternFill>
      </fill>
    </dxf>
    <dxf>
      <font>
        <b/>
      </font>
      <fill>
        <patternFill patternType="solid">
          <fgColor rgb="FFF9B48A"/>
          <bgColor rgb="FFF9B48A"/>
        </patternFill>
      </fill>
    </dxf>
    <dxf>
      <font>
        <b/>
        <color theme="0"/>
      </font>
      <fill>
        <patternFill patternType="solid">
          <fgColor rgb="FFD9590C"/>
          <bgColor rgb="FFD9590C"/>
        </patternFill>
      </fill>
    </dxf>
    <dxf>
      <font>
        <b/>
        <color theme="0"/>
      </font>
      <fill>
        <patternFill patternType="solid">
          <fgColor rgb="FF913C09"/>
          <bgColor rgb="FF913C09"/>
        </patternFill>
      </fill>
    </dxf>
    <dxf>
      <font>
        <b/>
      </font>
      <fill>
        <patternFill patternType="solid">
          <fgColor rgb="FFFCE6D8"/>
          <bgColor rgb="FFFCE6D8"/>
        </patternFill>
      </fill>
    </dxf>
    <dxf>
      <font>
        <b/>
      </font>
      <fill>
        <patternFill patternType="solid">
          <fgColor rgb="FFFFCE8E"/>
          <bgColor rgb="FFFFCE8E"/>
        </patternFill>
      </fill>
    </dxf>
    <dxf>
      <font>
        <b/>
      </font>
      <fill>
        <patternFill patternType="solid">
          <fgColor rgb="FFFFDEB4"/>
          <bgColor rgb="FFFFDEB4"/>
        </patternFill>
      </fill>
    </dxf>
    <dxf>
      <font>
        <b/>
      </font>
      <fill>
        <patternFill patternType="solid">
          <fgColor rgb="FFFFEFD9"/>
          <bgColor rgb="FFFFEFD9"/>
        </patternFill>
      </fill>
    </dxf>
    <dxf>
      <font>
        <b/>
        <color theme="0"/>
      </font>
      <fill>
        <patternFill patternType="solid">
          <fgColor rgb="FFA15C00"/>
          <bgColor rgb="FFA15C00"/>
        </patternFill>
      </fill>
    </dxf>
    <dxf>
      <font>
        <b/>
        <color theme="0"/>
      </font>
      <fill>
        <patternFill patternType="solid">
          <fgColor rgb="FFF28A00"/>
          <bgColor rgb="FFF28A00"/>
        </patternFill>
      </fill>
    </dxf>
    <dxf>
      <font>
        <b/>
        <color theme="0"/>
      </font>
      <fill>
        <patternFill patternType="solid">
          <fgColor rgb="FFF28A00"/>
          <bgColor rgb="FFF28A00"/>
        </patternFill>
      </fill>
    </dxf>
    <dxf>
      <font>
        <b/>
        <color theme="0"/>
      </font>
      <fill>
        <patternFill patternType="solid">
          <fgColor rgb="FFA15C00"/>
          <bgColor rgb="FFA15C00"/>
        </patternFill>
      </fill>
    </dxf>
    <dxf>
      <font>
        <b/>
      </font>
      <fill>
        <patternFill patternType="solid">
          <fgColor rgb="FFFFCE8E"/>
          <bgColor rgb="FFFFCE8E"/>
        </patternFill>
      </fill>
    </dxf>
    <dxf>
      <font>
        <b/>
      </font>
      <fill>
        <patternFill patternType="solid">
          <fgColor rgb="FFFFDEB4"/>
          <bgColor rgb="FFFFDEB4"/>
        </patternFill>
      </fill>
    </dxf>
    <dxf>
      <font>
        <b/>
      </font>
      <fill>
        <patternFill patternType="solid">
          <fgColor rgb="FFFFEED9"/>
          <bgColor rgb="FFFFEED9"/>
        </patternFill>
      </fill>
    </dxf>
    <dxf>
      <font>
        <b/>
      </font>
      <fill>
        <patternFill patternType="solid">
          <fgColor rgb="FFFEC8C0"/>
          <bgColor rgb="FFFEC8C0"/>
        </patternFill>
      </fill>
    </dxf>
    <dxf>
      <font>
        <b/>
      </font>
      <fill>
        <patternFill patternType="solid">
          <fgColor rgb="FFFE9181"/>
          <bgColor rgb="FFFE9181"/>
        </patternFill>
      </fill>
    </dxf>
    <dxf>
      <font>
        <b/>
      </font>
      <fill>
        <patternFill patternType="solid">
          <fgColor rgb="FFFE5B42"/>
          <bgColor rgb="FFFE5B42"/>
        </patternFill>
      </fill>
    </dxf>
    <dxf>
      <font>
        <b/>
        <color theme="0"/>
      </font>
      <fill>
        <patternFill patternType="solid">
          <fgColor rgb="FF911300"/>
          <bgColor rgb="FF911300"/>
        </patternFill>
      </fill>
    </dxf>
    <dxf>
      <font>
        <b/>
        <color theme="0"/>
      </font>
      <fill>
        <patternFill patternType="solid">
          <fgColor rgb="FF610D00"/>
          <bgColor rgb="FF610D00"/>
        </patternFill>
      </fill>
    </dxf>
    <dxf>
      <font>
        <b/>
      </font>
      <fill>
        <patternFill patternType="solid">
          <fgColor rgb="FFFADCCD"/>
          <bgColor rgb="FFFADCCD"/>
        </patternFill>
      </fill>
    </dxf>
    <dxf>
      <font>
        <b/>
      </font>
      <fill>
        <patternFill patternType="solid">
          <fgColor rgb="FFFBBF9A"/>
          <bgColor rgb="FFFBBF9A"/>
        </patternFill>
      </fill>
    </dxf>
    <dxf>
      <font>
        <b/>
      </font>
      <fill>
        <patternFill patternType="solid">
          <fgColor rgb="FFF7946D"/>
          <bgColor rgb="FFF7946D"/>
        </patternFill>
      </fill>
    </dxf>
    <dxf>
      <font>
        <b/>
        <color theme="0"/>
      </font>
      <fill>
        <patternFill patternType="solid">
          <fgColor rgb="FFD6724E"/>
          <bgColor rgb="FFD6724E"/>
        </patternFill>
      </fill>
    </dxf>
    <dxf>
      <font>
        <b/>
        <color theme="0"/>
      </font>
      <fill>
        <patternFill patternType="solid">
          <fgColor rgb="FF9B5747"/>
          <bgColor rgb="FF9B57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248047</xdr:colOff>
      <xdr:row>1</xdr:row>
      <xdr:rowOff>218281</xdr:rowOff>
    </xdr:from>
    <xdr:to>
      <xdr:col>1</xdr:col>
      <xdr:colOff>534913</xdr:colOff>
      <xdr:row>1</xdr:row>
      <xdr:rowOff>821756</xdr:rowOff>
    </xdr:to>
    <xdr:pic>
      <xdr:nvPicPr>
        <xdr:cNvPr id="2" name="Picture 1">
          <a:extLst>
            <a:ext uri="{FF2B5EF4-FFF2-40B4-BE49-F238E27FC236}">
              <a16:creationId xmlns:a16="http://schemas.microsoft.com/office/drawing/2014/main" id="{38993573-E8FA-4FB5-BC99-2CE4D6E5BF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047" y="418306"/>
          <a:ext cx="1286991" cy="60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195385</xdr:colOff>
      <xdr:row>1</xdr:row>
      <xdr:rowOff>219807</xdr:rowOff>
    </xdr:from>
    <xdr:to>
      <xdr:col>1</xdr:col>
      <xdr:colOff>483014</xdr:colOff>
      <xdr:row>1</xdr:row>
      <xdr:rowOff>823282</xdr:rowOff>
    </xdr:to>
    <xdr:pic>
      <xdr:nvPicPr>
        <xdr:cNvPr id="2" name="Picture 1">
          <a:extLst>
            <a:ext uri="{FF2B5EF4-FFF2-40B4-BE49-F238E27FC236}">
              <a16:creationId xmlns:a16="http://schemas.microsoft.com/office/drawing/2014/main" id="{3339E1C6-56B4-4764-8360-B3B56EA875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385" y="410307"/>
          <a:ext cx="1292883" cy="60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136072</xdr:colOff>
      <xdr:row>1</xdr:row>
      <xdr:rowOff>247403</xdr:rowOff>
    </xdr:from>
    <xdr:to>
      <xdr:col>1</xdr:col>
      <xdr:colOff>423066</xdr:colOff>
      <xdr:row>1</xdr:row>
      <xdr:rowOff>850878</xdr:rowOff>
    </xdr:to>
    <xdr:pic>
      <xdr:nvPicPr>
        <xdr:cNvPr id="2" name="Picture 1">
          <a:extLst>
            <a:ext uri="{FF2B5EF4-FFF2-40B4-BE49-F238E27FC236}">
              <a16:creationId xmlns:a16="http://schemas.microsoft.com/office/drawing/2014/main" id="{23AC85A5-1E45-4858-8025-812468C672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2" y="437903"/>
          <a:ext cx="1292686" cy="603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xdr:row>
      <xdr:rowOff>209550</xdr:rowOff>
    </xdr:from>
    <xdr:to>
      <xdr:col>1</xdr:col>
      <xdr:colOff>441250</xdr:colOff>
      <xdr:row>1</xdr:row>
      <xdr:rowOff>813025</xdr:rowOff>
    </xdr:to>
    <xdr:pic>
      <xdr:nvPicPr>
        <xdr:cNvPr id="2" name="Picture 1">
          <a:extLst>
            <a:ext uri="{FF2B5EF4-FFF2-40B4-BE49-F238E27FC236}">
              <a16:creationId xmlns:a16="http://schemas.microsoft.com/office/drawing/2014/main" id="{CD7DDEA7-697D-4774-A193-55C5ADE1F1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400050"/>
          <a:ext cx="1288975" cy="603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160812</xdr:colOff>
      <xdr:row>1</xdr:row>
      <xdr:rowOff>222663</xdr:rowOff>
    </xdr:from>
    <xdr:to>
      <xdr:col>1</xdr:col>
      <xdr:colOff>559138</xdr:colOff>
      <xdr:row>1</xdr:row>
      <xdr:rowOff>826138</xdr:rowOff>
    </xdr:to>
    <xdr:pic>
      <xdr:nvPicPr>
        <xdr:cNvPr id="2" name="Picture 1">
          <a:extLst>
            <a:ext uri="{FF2B5EF4-FFF2-40B4-BE49-F238E27FC236}">
              <a16:creationId xmlns:a16="http://schemas.microsoft.com/office/drawing/2014/main" id="{A9BF25F9-B7E2-471A-8161-49BCF5223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812" y="403638"/>
          <a:ext cx="1293676" cy="60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149186</xdr:colOff>
      <xdr:row>1</xdr:row>
      <xdr:rowOff>218042</xdr:rowOff>
    </xdr:from>
    <xdr:ext cx="1288975" cy="603475"/>
    <xdr:pic>
      <xdr:nvPicPr>
        <xdr:cNvPr id="2" name="Picture 1">
          <a:extLst>
            <a:ext uri="{FF2B5EF4-FFF2-40B4-BE49-F238E27FC236}">
              <a16:creationId xmlns:a16="http://schemas.microsoft.com/office/drawing/2014/main" id="{95AC96D5-B861-4119-AFB5-D0B98768C9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186" y="360917"/>
          <a:ext cx="1288975" cy="6034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143982</xdr:colOff>
      <xdr:row>1</xdr:row>
      <xdr:rowOff>232587</xdr:rowOff>
    </xdr:from>
    <xdr:to>
      <xdr:col>0</xdr:col>
      <xdr:colOff>1432957</xdr:colOff>
      <xdr:row>1</xdr:row>
      <xdr:rowOff>836062</xdr:rowOff>
    </xdr:to>
    <xdr:pic>
      <xdr:nvPicPr>
        <xdr:cNvPr id="2" name="Picture 1">
          <a:extLst>
            <a:ext uri="{FF2B5EF4-FFF2-40B4-BE49-F238E27FC236}">
              <a16:creationId xmlns:a16="http://schemas.microsoft.com/office/drawing/2014/main" id="{D74F180E-3F5C-414F-AD2E-120CF33CF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982" y="413562"/>
          <a:ext cx="1288975" cy="603475"/>
        </a:xfrm>
        <a:prstGeom prst="rect">
          <a:avLst/>
        </a:prstGeom>
      </xdr:spPr>
    </xdr:pic>
    <xdr:clientData/>
  </xdr:twoCellAnchor>
  <xdr:oneCellAnchor>
    <xdr:from>
      <xdr:col>0</xdr:col>
      <xdr:colOff>149186</xdr:colOff>
      <xdr:row>1</xdr:row>
      <xdr:rowOff>218042</xdr:rowOff>
    </xdr:from>
    <xdr:ext cx="1288975" cy="603475"/>
    <xdr:pic>
      <xdr:nvPicPr>
        <xdr:cNvPr id="3" name="Picture 2">
          <a:extLst>
            <a:ext uri="{FF2B5EF4-FFF2-40B4-BE49-F238E27FC236}">
              <a16:creationId xmlns:a16="http://schemas.microsoft.com/office/drawing/2014/main" id="{0878CA42-AB11-45E5-82C8-70AE11AA6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186" y="399017"/>
          <a:ext cx="1288975" cy="603475"/>
        </a:xfrm>
        <a:prstGeom prst="rect">
          <a:avLst/>
        </a:prstGeom>
      </xdr:spPr>
    </xdr:pic>
    <xdr:clientData/>
  </xdr:oneCellAnchor>
  <xdr:twoCellAnchor editAs="oneCell">
    <xdr:from>
      <xdr:col>0</xdr:col>
      <xdr:colOff>143982</xdr:colOff>
      <xdr:row>1</xdr:row>
      <xdr:rowOff>232587</xdr:rowOff>
    </xdr:from>
    <xdr:to>
      <xdr:col>0</xdr:col>
      <xdr:colOff>1432957</xdr:colOff>
      <xdr:row>1</xdr:row>
      <xdr:rowOff>836062</xdr:rowOff>
    </xdr:to>
    <xdr:pic>
      <xdr:nvPicPr>
        <xdr:cNvPr id="6" name="Picture 5">
          <a:extLst>
            <a:ext uri="{FF2B5EF4-FFF2-40B4-BE49-F238E27FC236}">
              <a16:creationId xmlns:a16="http://schemas.microsoft.com/office/drawing/2014/main" id="{EFB0D5F5-8FE8-4979-A254-0EBEB66ADB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982" y="413562"/>
          <a:ext cx="1288975" cy="603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351518</xdr:colOff>
      <xdr:row>1</xdr:row>
      <xdr:rowOff>272143</xdr:rowOff>
    </xdr:from>
    <xdr:to>
      <xdr:col>0</xdr:col>
      <xdr:colOff>1640493</xdr:colOff>
      <xdr:row>1</xdr:row>
      <xdr:rowOff>875618</xdr:rowOff>
    </xdr:to>
    <xdr:pic>
      <xdr:nvPicPr>
        <xdr:cNvPr id="2" name="Picture 1">
          <a:extLst>
            <a:ext uri="{FF2B5EF4-FFF2-40B4-BE49-F238E27FC236}">
              <a16:creationId xmlns:a16="http://schemas.microsoft.com/office/drawing/2014/main" id="{2ADFDE85-DAC0-4271-B87D-E8AE32D67D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518" y="462643"/>
          <a:ext cx="1288975" cy="603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197470</xdr:colOff>
      <xdr:row>1</xdr:row>
      <xdr:rowOff>139390</xdr:rowOff>
    </xdr:from>
    <xdr:to>
      <xdr:col>0</xdr:col>
      <xdr:colOff>1486445</xdr:colOff>
      <xdr:row>1</xdr:row>
      <xdr:rowOff>742865</xdr:rowOff>
    </xdr:to>
    <xdr:pic>
      <xdr:nvPicPr>
        <xdr:cNvPr id="2" name="Picture 1">
          <a:extLst>
            <a:ext uri="{FF2B5EF4-FFF2-40B4-BE49-F238E27FC236}">
              <a16:creationId xmlns:a16="http://schemas.microsoft.com/office/drawing/2014/main" id="{813E2F34-32B3-4303-932C-D9E97EC2B2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470" y="320365"/>
          <a:ext cx="1288975" cy="603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cko/Desktop/INFORM_SEE_2021_v0.1_1011202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Table of Contents"/>
      <sheetName val="INFORM SEE 2021 results"/>
      <sheetName val="Hazard &amp; Exposure"/>
      <sheetName val="Vulnerability"/>
      <sheetName val="Lack of Coping Capacity"/>
      <sheetName val="Indicator Data"/>
      <sheetName val="Indicator Metadata"/>
      <sheetName val="Indicator Date"/>
      <sheetName val="Indicator Date hidden2"/>
      <sheetName val="Indicator Source"/>
      <sheetName val="Indicator Geographical level"/>
      <sheetName val="Indicator Data imputation"/>
      <sheetName val="Imputed and missing data hidden"/>
      <sheetName val="Lack of Reliability Index"/>
    </sheetNames>
    <sheetDataSet>
      <sheetData sheetId="0"/>
      <sheetData sheetId="1"/>
      <sheetData sheetId="2"/>
      <sheetData sheetId="3"/>
      <sheetData sheetId="4"/>
      <sheetData sheetId="5"/>
      <sheetData sheetId="6"/>
      <sheetData sheetId="7"/>
      <sheetData sheetId="8"/>
      <sheetData sheetId="9">
        <row r="3">
          <cell r="BO3">
            <v>0.64516129032258063</v>
          </cell>
        </row>
        <row r="4">
          <cell r="BO4">
            <v>0.64516129032258063</v>
          </cell>
        </row>
        <row r="5">
          <cell r="BO5">
            <v>0.64516129032258063</v>
          </cell>
        </row>
        <row r="6">
          <cell r="BO6">
            <v>0.64516129032258063</v>
          </cell>
        </row>
        <row r="7">
          <cell r="BO7">
            <v>0.64516129032258063</v>
          </cell>
        </row>
        <row r="8">
          <cell r="BO8">
            <v>0.64516129032258063</v>
          </cell>
        </row>
        <row r="9">
          <cell r="BO9">
            <v>0.64516129032258063</v>
          </cell>
        </row>
        <row r="10">
          <cell r="BO10">
            <v>0.64516129032258063</v>
          </cell>
        </row>
        <row r="11">
          <cell r="BO11">
            <v>0.64516129032258063</v>
          </cell>
        </row>
        <row r="12">
          <cell r="BO12">
            <v>0.64516129032258063</v>
          </cell>
        </row>
        <row r="13">
          <cell r="BO13">
            <v>0.64516129032258063</v>
          </cell>
        </row>
        <row r="14">
          <cell r="BO14">
            <v>0.64516129032258063</v>
          </cell>
        </row>
        <row r="15">
          <cell r="BO15">
            <v>0.46551724137931033</v>
          </cell>
        </row>
        <row r="16">
          <cell r="BO16">
            <v>0.43103448275862066</v>
          </cell>
        </row>
        <row r="17">
          <cell r="BO17">
            <v>0.43103448275862066</v>
          </cell>
        </row>
        <row r="18">
          <cell r="BO18">
            <v>0.43103448275862066</v>
          </cell>
        </row>
        <row r="19">
          <cell r="BO19">
            <v>0.43859649122807015</v>
          </cell>
        </row>
        <row r="20">
          <cell r="BO20">
            <v>0.43103448275862066</v>
          </cell>
        </row>
        <row r="21">
          <cell r="BO21">
            <v>0.42105263157894735</v>
          </cell>
        </row>
        <row r="22">
          <cell r="BO22">
            <v>0.49152542372881358</v>
          </cell>
        </row>
        <row r="23">
          <cell r="BO23">
            <v>0.46551724137931033</v>
          </cell>
        </row>
        <row r="24">
          <cell r="BO24">
            <v>0.43103448275862066</v>
          </cell>
        </row>
        <row r="25">
          <cell r="BO25">
            <v>0.43103448275862066</v>
          </cell>
        </row>
        <row r="26">
          <cell r="BO26">
            <v>0.43103448275862066</v>
          </cell>
        </row>
        <row r="27">
          <cell r="BO27">
            <v>0.4576271186440678</v>
          </cell>
        </row>
        <row r="28">
          <cell r="BO28">
            <v>0.4576271186440678</v>
          </cell>
        </row>
        <row r="29">
          <cell r="BO29">
            <v>0.43103448275862066</v>
          </cell>
        </row>
        <row r="30">
          <cell r="BO30">
            <v>0.4576271186440678</v>
          </cell>
        </row>
        <row r="31">
          <cell r="BO31">
            <v>0.4576271186440678</v>
          </cell>
        </row>
        <row r="32">
          <cell r="BO32">
            <v>0.43859649122807015</v>
          </cell>
        </row>
        <row r="33">
          <cell r="BO33">
            <v>0.43859649122807015</v>
          </cell>
        </row>
        <row r="34">
          <cell r="BO34">
            <v>0.43103448275862066</v>
          </cell>
        </row>
        <row r="35">
          <cell r="BO35">
            <v>0.43859649122807015</v>
          </cell>
        </row>
        <row r="36">
          <cell r="BO36">
            <v>0.45454545454545453</v>
          </cell>
        </row>
        <row r="37">
          <cell r="BO37">
            <v>0.45454545454545453</v>
          </cell>
        </row>
        <row r="38">
          <cell r="BO38">
            <v>0.48148148148148145</v>
          </cell>
        </row>
        <row r="39">
          <cell r="BO39">
            <v>0.84615384615384615</v>
          </cell>
        </row>
      </sheetData>
      <sheetData sheetId="10"/>
      <sheetData sheetId="11">
        <row r="5">
          <cell r="BW5">
            <v>1.4444444444444444</v>
          </cell>
        </row>
        <row r="6">
          <cell r="BW6">
            <v>1.4444444444444444</v>
          </cell>
        </row>
        <row r="7">
          <cell r="BW7">
            <v>1.4444444444444444</v>
          </cell>
        </row>
        <row r="8">
          <cell r="BW8">
            <v>1.4444444444444444</v>
          </cell>
        </row>
        <row r="9">
          <cell r="BW9">
            <v>1.4444444444444444</v>
          </cell>
        </row>
        <row r="10">
          <cell r="BW10">
            <v>1.4444444444444444</v>
          </cell>
        </row>
        <row r="11">
          <cell r="BW11">
            <v>1.4444444444444444</v>
          </cell>
        </row>
        <row r="12">
          <cell r="BW12">
            <v>1.4444444444444444</v>
          </cell>
        </row>
        <row r="13">
          <cell r="BW13">
            <v>1.4444444444444444</v>
          </cell>
        </row>
        <row r="14">
          <cell r="BW14">
            <v>1.4444444444444444</v>
          </cell>
        </row>
        <row r="15">
          <cell r="BW15">
            <v>1.4444444444444444</v>
          </cell>
        </row>
        <row r="16">
          <cell r="BW16">
            <v>1.4444444444444444</v>
          </cell>
        </row>
        <row r="17">
          <cell r="BW17">
            <v>1.2962962962962963</v>
          </cell>
        </row>
        <row r="18">
          <cell r="BW18">
            <v>1.2962962962962963</v>
          </cell>
        </row>
        <row r="19">
          <cell r="BW19">
            <v>1.2962962962962963</v>
          </cell>
        </row>
        <row r="20">
          <cell r="BW20">
            <v>1.2962962962962963</v>
          </cell>
        </row>
        <row r="21">
          <cell r="BW21">
            <v>1.2592592592592593</v>
          </cell>
        </row>
        <row r="22">
          <cell r="BW22">
            <v>1.2962962962962963</v>
          </cell>
        </row>
        <row r="23">
          <cell r="BW23">
            <v>1.3461538461538463</v>
          </cell>
        </row>
        <row r="24">
          <cell r="BW24">
            <v>1.3333333333333333</v>
          </cell>
        </row>
        <row r="25">
          <cell r="BW25">
            <v>1.2962962962962963</v>
          </cell>
        </row>
        <row r="26">
          <cell r="BW26">
            <v>1.2962962962962963</v>
          </cell>
        </row>
        <row r="27">
          <cell r="BW27">
            <v>1.2962962962962963</v>
          </cell>
        </row>
        <row r="28">
          <cell r="BW28">
            <v>1.2962962962962963</v>
          </cell>
        </row>
        <row r="29">
          <cell r="BW29">
            <v>1.3333333333333333</v>
          </cell>
        </row>
        <row r="30">
          <cell r="BW30">
            <v>1.3333333333333333</v>
          </cell>
        </row>
        <row r="31">
          <cell r="BW31">
            <v>1.2962962962962963</v>
          </cell>
        </row>
        <row r="32">
          <cell r="BW32">
            <v>1.3333333333333333</v>
          </cell>
        </row>
        <row r="33">
          <cell r="BW33">
            <v>1.2962962962962963</v>
          </cell>
        </row>
        <row r="34">
          <cell r="BW34">
            <v>1.2592592592592593</v>
          </cell>
        </row>
        <row r="35">
          <cell r="BW35">
            <v>1.2592592592592593</v>
          </cell>
        </row>
        <row r="36">
          <cell r="BW36">
            <v>1.2962962962962963</v>
          </cell>
        </row>
        <row r="37">
          <cell r="BW37">
            <v>1.2592592592592593</v>
          </cell>
        </row>
        <row r="38">
          <cell r="BW38">
            <v>1.1851851851851851</v>
          </cell>
        </row>
        <row r="39">
          <cell r="BW39">
            <v>1.1851851851851851</v>
          </cell>
        </row>
        <row r="40">
          <cell r="BW40">
            <v>1.1481481481481481</v>
          </cell>
        </row>
        <row r="41">
          <cell r="BW41">
            <v>1.8</v>
          </cell>
        </row>
      </sheetData>
      <sheetData sheetId="12"/>
      <sheetData sheetId="13">
        <row r="2">
          <cell r="BR2">
            <v>3</v>
          </cell>
        </row>
        <row r="3">
          <cell r="BR3">
            <v>3</v>
          </cell>
        </row>
        <row r="4">
          <cell r="BR4">
            <v>2</v>
          </cell>
        </row>
        <row r="5">
          <cell r="BR5">
            <v>3</v>
          </cell>
        </row>
        <row r="6">
          <cell r="BR6">
            <v>3</v>
          </cell>
        </row>
        <row r="7">
          <cell r="BR7">
            <v>3</v>
          </cell>
        </row>
        <row r="8">
          <cell r="BR8">
            <v>3</v>
          </cell>
        </row>
        <row r="9">
          <cell r="BR9">
            <v>3</v>
          </cell>
        </row>
        <row r="10">
          <cell r="BR10">
            <v>2</v>
          </cell>
        </row>
        <row r="11">
          <cell r="BR11">
            <v>3</v>
          </cell>
        </row>
        <row r="12">
          <cell r="BR12">
            <v>2</v>
          </cell>
        </row>
        <row r="13">
          <cell r="BR13">
            <v>3</v>
          </cell>
        </row>
        <row r="14">
          <cell r="BR14">
            <v>10</v>
          </cell>
        </row>
        <row r="15">
          <cell r="BR15">
            <v>10</v>
          </cell>
        </row>
        <row r="16">
          <cell r="BR16">
            <v>12</v>
          </cell>
        </row>
        <row r="17">
          <cell r="BR17">
            <v>9</v>
          </cell>
        </row>
        <row r="18">
          <cell r="BR18">
            <v>11</v>
          </cell>
        </row>
        <row r="19">
          <cell r="BR19">
            <v>9</v>
          </cell>
        </row>
        <row r="20">
          <cell r="BR20">
            <v>10</v>
          </cell>
        </row>
        <row r="21">
          <cell r="BR21">
            <v>8</v>
          </cell>
        </row>
        <row r="22">
          <cell r="BR22">
            <v>10</v>
          </cell>
        </row>
        <row r="23">
          <cell r="BR23">
            <v>10</v>
          </cell>
        </row>
        <row r="24">
          <cell r="BR24">
            <v>10</v>
          </cell>
        </row>
        <row r="25">
          <cell r="BR25">
            <v>9</v>
          </cell>
        </row>
        <row r="26">
          <cell r="BR26">
            <v>11</v>
          </cell>
        </row>
        <row r="27">
          <cell r="BR27">
            <v>9</v>
          </cell>
        </row>
        <row r="28">
          <cell r="BR28">
            <v>9</v>
          </cell>
        </row>
        <row r="29">
          <cell r="BR29">
            <v>10</v>
          </cell>
        </row>
        <row r="30">
          <cell r="BR30">
            <v>8</v>
          </cell>
        </row>
        <row r="31">
          <cell r="BR31">
            <v>10</v>
          </cell>
        </row>
        <row r="32">
          <cell r="BR32">
            <v>11</v>
          </cell>
        </row>
        <row r="33">
          <cell r="BR33">
            <v>10</v>
          </cell>
        </row>
        <row r="34">
          <cell r="BR34">
            <v>11</v>
          </cell>
        </row>
        <row r="35">
          <cell r="BR35">
            <v>15</v>
          </cell>
        </row>
        <row r="36">
          <cell r="BR36">
            <v>15</v>
          </cell>
        </row>
        <row r="37">
          <cell r="BR37">
            <v>15</v>
          </cell>
        </row>
        <row r="38">
          <cell r="BR38">
            <v>12</v>
          </cell>
        </row>
      </sheetData>
      <sheetData sheetId="14">
        <row r="2">
          <cell r="A2" t="str">
            <v>AL01</v>
          </cell>
          <cell r="B2">
            <v>3</v>
          </cell>
          <cell r="C2">
            <v>2</v>
          </cell>
          <cell r="D2">
            <v>0.64516129032258063</v>
          </cell>
          <cell r="E2">
            <v>4.7032258064516119</v>
          </cell>
          <cell r="F2">
            <v>1.4444444444444444</v>
          </cell>
          <cell r="G2">
            <v>4.4444444444444455</v>
          </cell>
          <cell r="H2">
            <v>3.8</v>
          </cell>
        </row>
        <row r="3">
          <cell r="A3" t="str">
            <v>AL02</v>
          </cell>
          <cell r="B3">
            <v>3</v>
          </cell>
          <cell r="C3">
            <v>2</v>
          </cell>
          <cell r="D3">
            <v>0.64516129032258063</v>
          </cell>
          <cell r="E3">
            <v>4.7032258064516119</v>
          </cell>
          <cell r="F3">
            <v>1.4444444444444444</v>
          </cell>
          <cell r="G3">
            <v>4.4444444444444455</v>
          </cell>
          <cell r="H3">
            <v>3.8</v>
          </cell>
        </row>
        <row r="4">
          <cell r="A4" t="str">
            <v>AL03</v>
          </cell>
          <cell r="B4">
            <v>2</v>
          </cell>
          <cell r="C4">
            <v>1.3333333333333321</v>
          </cell>
          <cell r="D4">
            <v>0.64516129032258063</v>
          </cell>
          <cell r="E4">
            <v>4.7032258064516119</v>
          </cell>
          <cell r="F4">
            <v>1.4444444444444444</v>
          </cell>
          <cell r="G4">
            <v>4.4444444444444455</v>
          </cell>
          <cell r="H4">
            <v>3.6</v>
          </cell>
        </row>
        <row r="5">
          <cell r="A5" t="str">
            <v>AL04</v>
          </cell>
          <cell r="B5">
            <v>3</v>
          </cell>
          <cell r="C5">
            <v>2</v>
          </cell>
          <cell r="D5">
            <v>0.64516129032258063</v>
          </cell>
          <cell r="E5">
            <v>4.7032258064516119</v>
          </cell>
          <cell r="F5">
            <v>1.4444444444444444</v>
          </cell>
          <cell r="G5">
            <v>4.4444444444444455</v>
          </cell>
          <cell r="H5">
            <v>3.8</v>
          </cell>
        </row>
        <row r="6">
          <cell r="A6" t="str">
            <v>AL05</v>
          </cell>
          <cell r="B6">
            <v>3</v>
          </cell>
          <cell r="C6">
            <v>2</v>
          </cell>
          <cell r="D6">
            <v>0.64516129032258063</v>
          </cell>
          <cell r="E6">
            <v>4.7032258064516119</v>
          </cell>
          <cell r="F6">
            <v>1.4444444444444444</v>
          </cell>
          <cell r="G6">
            <v>4.4444444444444455</v>
          </cell>
          <cell r="H6">
            <v>3.8</v>
          </cell>
        </row>
        <row r="7">
          <cell r="A7" t="str">
            <v>AL06</v>
          </cell>
          <cell r="B7">
            <v>3</v>
          </cell>
          <cell r="C7">
            <v>2</v>
          </cell>
          <cell r="D7">
            <v>0.64516129032258063</v>
          </cell>
          <cell r="E7">
            <v>4.7032258064516119</v>
          </cell>
          <cell r="F7">
            <v>1.4444444444444444</v>
          </cell>
          <cell r="G7">
            <v>4.4444444444444455</v>
          </cell>
          <cell r="H7">
            <v>3.8</v>
          </cell>
        </row>
        <row r="8">
          <cell r="A8" t="str">
            <v>AL07</v>
          </cell>
          <cell r="B8">
            <v>3</v>
          </cell>
          <cell r="C8">
            <v>2</v>
          </cell>
          <cell r="D8">
            <v>0.64516129032258063</v>
          </cell>
          <cell r="E8">
            <v>4.7032258064516119</v>
          </cell>
          <cell r="F8">
            <v>1.4444444444444444</v>
          </cell>
          <cell r="G8">
            <v>4.4444444444444455</v>
          </cell>
          <cell r="H8">
            <v>3.8</v>
          </cell>
        </row>
        <row r="9">
          <cell r="A9" t="str">
            <v>AL08</v>
          </cell>
          <cell r="B9">
            <v>3</v>
          </cell>
          <cell r="C9">
            <v>2</v>
          </cell>
          <cell r="D9">
            <v>0.64516129032258063</v>
          </cell>
          <cell r="E9">
            <v>4.7032258064516119</v>
          </cell>
          <cell r="F9">
            <v>1.4444444444444444</v>
          </cell>
          <cell r="G9">
            <v>4.4444444444444455</v>
          </cell>
          <cell r="H9">
            <v>3.8</v>
          </cell>
        </row>
        <row r="10">
          <cell r="A10" t="str">
            <v>AL09</v>
          </cell>
          <cell r="B10">
            <v>2</v>
          </cell>
          <cell r="C10">
            <v>1.3333333333333321</v>
          </cell>
          <cell r="D10">
            <v>0.64516129032258063</v>
          </cell>
          <cell r="E10">
            <v>4.7032258064516119</v>
          </cell>
          <cell r="F10">
            <v>1.4444444444444444</v>
          </cell>
          <cell r="G10">
            <v>4.4444444444444455</v>
          </cell>
          <cell r="H10">
            <v>3.6</v>
          </cell>
        </row>
        <row r="11">
          <cell r="A11" t="str">
            <v>AL10</v>
          </cell>
          <cell r="B11">
            <v>3</v>
          </cell>
          <cell r="C11">
            <v>2</v>
          </cell>
          <cell r="D11">
            <v>0.64516129032258063</v>
          </cell>
          <cell r="E11">
            <v>4.7032258064516119</v>
          </cell>
          <cell r="F11">
            <v>1.4444444444444444</v>
          </cell>
          <cell r="G11">
            <v>4.4444444444444455</v>
          </cell>
          <cell r="H11">
            <v>3.8</v>
          </cell>
        </row>
        <row r="12">
          <cell r="A12" t="str">
            <v>AL11</v>
          </cell>
          <cell r="B12">
            <v>2</v>
          </cell>
          <cell r="C12">
            <v>1.3333333333333321</v>
          </cell>
          <cell r="D12">
            <v>0.64516129032258063</v>
          </cell>
          <cell r="E12">
            <v>4.7032258064516119</v>
          </cell>
          <cell r="F12">
            <v>1.4444444444444444</v>
          </cell>
          <cell r="G12">
            <v>4.4444444444444455</v>
          </cell>
          <cell r="H12">
            <v>3.6</v>
          </cell>
        </row>
        <row r="13">
          <cell r="A13" t="str">
            <v>AL12</v>
          </cell>
          <cell r="B13">
            <v>3</v>
          </cell>
          <cell r="C13">
            <v>2</v>
          </cell>
          <cell r="D13">
            <v>0.64516129032258063</v>
          </cell>
          <cell r="E13">
            <v>4.7032258064516119</v>
          </cell>
          <cell r="F13">
            <v>1.4444444444444444</v>
          </cell>
          <cell r="G13">
            <v>4.4444444444444455</v>
          </cell>
          <cell r="H13">
            <v>3.8</v>
          </cell>
        </row>
        <row r="14">
          <cell r="A14" t="str">
            <v>ME01</v>
          </cell>
          <cell r="B14">
            <v>10</v>
          </cell>
          <cell r="C14">
            <v>6.666666666666667</v>
          </cell>
          <cell r="D14">
            <v>0.46551724137931033</v>
          </cell>
          <cell r="E14">
            <v>1.1103448275862053</v>
          </cell>
          <cell r="F14">
            <v>1.2962962962962963</v>
          </cell>
          <cell r="G14">
            <v>6.2962962962962967</v>
          </cell>
          <cell r="H14">
            <v>5.0999999999999996</v>
          </cell>
        </row>
        <row r="15">
          <cell r="A15" t="str">
            <v>ME02</v>
          </cell>
          <cell r="B15">
            <v>10</v>
          </cell>
          <cell r="C15">
            <v>6.666666666666667</v>
          </cell>
          <cell r="D15">
            <v>0.43103448275862066</v>
          </cell>
          <cell r="E15">
            <v>0.42068965517241352</v>
          </cell>
          <cell r="F15">
            <v>1.2962962962962963</v>
          </cell>
          <cell r="G15">
            <v>6.2962962962962967</v>
          </cell>
          <cell r="H15">
            <v>5</v>
          </cell>
        </row>
        <row r="16">
          <cell r="A16" t="str">
            <v>ME03</v>
          </cell>
          <cell r="B16">
            <v>12</v>
          </cell>
          <cell r="C16">
            <v>8</v>
          </cell>
          <cell r="D16">
            <v>0.43103448275862066</v>
          </cell>
          <cell r="E16">
            <v>0.42068965517241352</v>
          </cell>
          <cell r="F16">
            <v>1.2962962962962963</v>
          </cell>
          <cell r="G16">
            <v>6.2962962962962967</v>
          </cell>
          <cell r="H16">
            <v>5.7</v>
          </cell>
        </row>
        <row r="17">
          <cell r="A17" t="str">
            <v>ME04</v>
          </cell>
          <cell r="B17">
            <v>9</v>
          </cell>
          <cell r="C17">
            <v>6</v>
          </cell>
          <cell r="D17">
            <v>0.43103448275862066</v>
          </cell>
          <cell r="E17">
            <v>0.42068965517241352</v>
          </cell>
          <cell r="F17">
            <v>1.2962962962962963</v>
          </cell>
          <cell r="G17">
            <v>6.2962962962962967</v>
          </cell>
          <cell r="H17">
            <v>4.7</v>
          </cell>
        </row>
        <row r="18">
          <cell r="A18" t="str">
            <v>ME05</v>
          </cell>
          <cell r="B18">
            <v>11</v>
          </cell>
          <cell r="C18">
            <v>7.3333333333333339</v>
          </cell>
          <cell r="D18">
            <v>0.43859649122807015</v>
          </cell>
          <cell r="E18">
            <v>0.57192982456140307</v>
          </cell>
          <cell r="F18">
            <v>1.2592592592592593</v>
          </cell>
          <cell r="G18">
            <v>6.7592592592592595</v>
          </cell>
          <cell r="H18">
            <v>5.5</v>
          </cell>
        </row>
        <row r="19">
          <cell r="A19" t="str">
            <v>ME06</v>
          </cell>
          <cell r="B19">
            <v>9</v>
          </cell>
          <cell r="C19">
            <v>6</v>
          </cell>
          <cell r="D19">
            <v>0.43103448275862066</v>
          </cell>
          <cell r="E19">
            <v>0.42068965517241352</v>
          </cell>
          <cell r="F19">
            <v>1.2962962962962963</v>
          </cell>
          <cell r="G19">
            <v>6.2962962962962967</v>
          </cell>
          <cell r="H19">
            <v>4.7</v>
          </cell>
        </row>
        <row r="20">
          <cell r="A20" t="str">
            <v>ME07</v>
          </cell>
          <cell r="B20">
            <v>10</v>
          </cell>
          <cell r="C20">
            <v>6.666666666666667</v>
          </cell>
          <cell r="D20">
            <v>0.42105263157894735</v>
          </cell>
          <cell r="E20">
            <v>0.22105263157894584</v>
          </cell>
          <cell r="F20">
            <v>1.3461538461538463</v>
          </cell>
          <cell r="G20">
            <v>5.6730769230769216</v>
          </cell>
          <cell r="H20">
            <v>4.7</v>
          </cell>
        </row>
        <row r="21">
          <cell r="A21" t="str">
            <v>ME08</v>
          </cell>
          <cell r="B21">
            <v>8</v>
          </cell>
          <cell r="C21">
            <v>5.333333333333333</v>
          </cell>
          <cell r="D21">
            <v>0.49152542372881358</v>
          </cell>
          <cell r="E21">
            <v>1.6305084745762706</v>
          </cell>
          <cell r="F21">
            <v>1.3333333333333333</v>
          </cell>
          <cell r="G21">
            <v>5.8333333333333348</v>
          </cell>
          <cell r="H21">
            <v>4.5</v>
          </cell>
        </row>
        <row r="22">
          <cell r="A22" t="str">
            <v>ME09</v>
          </cell>
          <cell r="B22">
            <v>10</v>
          </cell>
          <cell r="C22">
            <v>6.666666666666667</v>
          </cell>
          <cell r="D22">
            <v>0.46551724137931033</v>
          </cell>
          <cell r="E22">
            <v>1.1103448275862053</v>
          </cell>
          <cell r="F22">
            <v>1.2962962962962963</v>
          </cell>
          <cell r="G22">
            <v>6.2962962962962967</v>
          </cell>
          <cell r="H22">
            <v>5.0999999999999996</v>
          </cell>
        </row>
        <row r="23">
          <cell r="A23" t="str">
            <v>ME10</v>
          </cell>
          <cell r="B23">
            <v>10</v>
          </cell>
          <cell r="C23">
            <v>6.666666666666667</v>
          </cell>
          <cell r="D23">
            <v>0.43103448275862066</v>
          </cell>
          <cell r="E23">
            <v>0.42068965517241352</v>
          </cell>
          <cell r="F23">
            <v>1.2962962962962963</v>
          </cell>
          <cell r="G23">
            <v>6.2962962962962967</v>
          </cell>
          <cell r="H23">
            <v>5</v>
          </cell>
        </row>
        <row r="24">
          <cell r="A24" t="str">
            <v>ME11</v>
          </cell>
          <cell r="B24">
            <v>10</v>
          </cell>
          <cell r="C24">
            <v>6.666666666666667</v>
          </cell>
          <cell r="D24">
            <v>0.43103448275862066</v>
          </cell>
          <cell r="E24">
            <v>0.42068965517241352</v>
          </cell>
          <cell r="F24">
            <v>1.2962962962962963</v>
          </cell>
          <cell r="G24">
            <v>6.2962962962962967</v>
          </cell>
          <cell r="H24">
            <v>5</v>
          </cell>
        </row>
        <row r="25">
          <cell r="A25" t="str">
            <v>ME12</v>
          </cell>
          <cell r="B25">
            <v>9</v>
          </cell>
          <cell r="C25">
            <v>6</v>
          </cell>
          <cell r="D25">
            <v>0.43103448275862066</v>
          </cell>
          <cell r="E25">
            <v>0.42068965517241352</v>
          </cell>
          <cell r="F25">
            <v>1.2962962962962963</v>
          </cell>
          <cell r="G25">
            <v>6.2962962962962967</v>
          </cell>
          <cell r="H25">
            <v>4.7</v>
          </cell>
        </row>
        <row r="26">
          <cell r="A26" t="str">
            <v>ME13</v>
          </cell>
          <cell r="B26">
            <v>11</v>
          </cell>
          <cell r="C26">
            <v>7.3333333333333339</v>
          </cell>
          <cell r="D26">
            <v>0.4576271186440678</v>
          </cell>
          <cell r="E26">
            <v>0.95254237288135535</v>
          </cell>
          <cell r="F26">
            <v>1.3333333333333333</v>
          </cell>
          <cell r="G26">
            <v>5.8333333333333348</v>
          </cell>
          <cell r="H26">
            <v>5.2</v>
          </cell>
        </row>
        <row r="27">
          <cell r="A27" t="str">
            <v>ME14</v>
          </cell>
          <cell r="B27">
            <v>9</v>
          </cell>
          <cell r="C27">
            <v>6</v>
          </cell>
          <cell r="D27">
            <v>0.4576271186440678</v>
          </cell>
          <cell r="E27">
            <v>0.95254237288135535</v>
          </cell>
          <cell r="F27">
            <v>1.3333333333333333</v>
          </cell>
          <cell r="G27">
            <v>5.8333333333333348</v>
          </cell>
          <cell r="H27">
            <v>4.5999999999999996</v>
          </cell>
        </row>
        <row r="28">
          <cell r="A28" t="str">
            <v>ME15</v>
          </cell>
          <cell r="B28">
            <v>9</v>
          </cell>
          <cell r="C28">
            <v>6</v>
          </cell>
          <cell r="D28">
            <v>0.43103448275862066</v>
          </cell>
          <cell r="E28">
            <v>0.42068965517241352</v>
          </cell>
          <cell r="F28">
            <v>1.2962962962962963</v>
          </cell>
          <cell r="G28">
            <v>6.2962962962962967</v>
          </cell>
          <cell r="H28">
            <v>4.7</v>
          </cell>
        </row>
        <row r="29">
          <cell r="A29" t="str">
            <v>ME16</v>
          </cell>
          <cell r="B29">
            <v>10</v>
          </cell>
          <cell r="C29">
            <v>6.666666666666667</v>
          </cell>
          <cell r="D29">
            <v>0.4576271186440678</v>
          </cell>
          <cell r="E29">
            <v>0.95254237288135535</v>
          </cell>
          <cell r="F29">
            <v>1.3333333333333333</v>
          </cell>
          <cell r="G29">
            <v>5.8333333333333348</v>
          </cell>
          <cell r="H29">
            <v>4.9000000000000004</v>
          </cell>
        </row>
        <row r="30">
          <cell r="A30" t="str">
            <v>ME17</v>
          </cell>
          <cell r="B30">
            <v>8</v>
          </cell>
          <cell r="C30">
            <v>5.333333333333333</v>
          </cell>
          <cell r="D30">
            <v>0.4576271186440678</v>
          </cell>
          <cell r="E30">
            <v>0.95254237288135535</v>
          </cell>
          <cell r="F30">
            <v>1.2962962962962963</v>
          </cell>
          <cell r="G30">
            <v>6.2962962962962967</v>
          </cell>
          <cell r="H30">
            <v>4.5</v>
          </cell>
        </row>
        <row r="31">
          <cell r="A31" t="str">
            <v>ME18</v>
          </cell>
          <cell r="B31">
            <v>10</v>
          </cell>
          <cell r="C31">
            <v>6.666666666666667</v>
          </cell>
          <cell r="D31">
            <v>0.43859649122807015</v>
          </cell>
          <cell r="E31">
            <v>0.57192982456140307</v>
          </cell>
          <cell r="F31">
            <v>1.2592592592592593</v>
          </cell>
          <cell r="G31">
            <v>6.7592592592592595</v>
          </cell>
          <cell r="H31">
            <v>5.2</v>
          </cell>
        </row>
        <row r="32">
          <cell r="A32" t="str">
            <v>ME19</v>
          </cell>
          <cell r="B32">
            <v>11</v>
          </cell>
          <cell r="C32">
            <v>7.3333333333333339</v>
          </cell>
          <cell r="D32">
            <v>0.43859649122807015</v>
          </cell>
          <cell r="E32">
            <v>0.57192982456140307</v>
          </cell>
          <cell r="F32">
            <v>1.2592592592592593</v>
          </cell>
          <cell r="G32">
            <v>6.7592592592592595</v>
          </cell>
          <cell r="H32">
            <v>5.5</v>
          </cell>
        </row>
        <row r="33">
          <cell r="A33" t="str">
            <v>ME20</v>
          </cell>
          <cell r="B33">
            <v>10</v>
          </cell>
          <cell r="C33">
            <v>6.666666666666667</v>
          </cell>
          <cell r="D33">
            <v>0.43103448275862066</v>
          </cell>
          <cell r="E33">
            <v>0.42068965517241352</v>
          </cell>
          <cell r="F33">
            <v>1.2962962962962963</v>
          </cell>
          <cell r="G33">
            <v>6.2962962962962967</v>
          </cell>
          <cell r="H33">
            <v>5</v>
          </cell>
        </row>
        <row r="34">
          <cell r="A34" t="str">
            <v>ME21</v>
          </cell>
          <cell r="B34">
            <v>11</v>
          </cell>
          <cell r="C34">
            <v>7.3333333333333339</v>
          </cell>
          <cell r="D34">
            <v>0.43859649122807015</v>
          </cell>
          <cell r="E34">
            <v>0.57192982456140307</v>
          </cell>
          <cell r="F34">
            <v>1.2592592592592593</v>
          </cell>
          <cell r="G34">
            <v>6.7592592592592595</v>
          </cell>
          <cell r="H34">
            <v>5.5</v>
          </cell>
        </row>
        <row r="35">
          <cell r="A35" t="str">
            <v>ME22</v>
          </cell>
          <cell r="B35">
            <v>15</v>
          </cell>
          <cell r="C35">
            <v>10</v>
          </cell>
          <cell r="D35">
            <v>0.45454545454545453</v>
          </cell>
          <cell r="E35">
            <v>0.89090909090909065</v>
          </cell>
          <cell r="F35">
            <v>1.1851851851851851</v>
          </cell>
          <cell r="G35">
            <v>7.685185185185186</v>
          </cell>
          <cell r="H35">
            <v>7.7</v>
          </cell>
        </row>
        <row r="36">
          <cell r="A36" t="str">
            <v>ME23</v>
          </cell>
          <cell r="B36">
            <v>15</v>
          </cell>
          <cell r="C36">
            <v>10</v>
          </cell>
          <cell r="D36">
            <v>0.45454545454545453</v>
          </cell>
          <cell r="E36">
            <v>0.89090909090909065</v>
          </cell>
          <cell r="F36">
            <v>1.1851851851851851</v>
          </cell>
          <cell r="G36">
            <v>7.685185185185186</v>
          </cell>
          <cell r="H36">
            <v>7.7</v>
          </cell>
        </row>
        <row r="37">
          <cell r="A37" t="str">
            <v>ME24</v>
          </cell>
          <cell r="B37">
            <v>15</v>
          </cell>
          <cell r="C37">
            <v>10</v>
          </cell>
          <cell r="D37">
            <v>0.48148148148148145</v>
          </cell>
          <cell r="E37">
            <v>1.4296296296296287</v>
          </cell>
          <cell r="F37">
            <v>1.1481481481481481</v>
          </cell>
          <cell r="G37">
            <v>8.1481481481481488</v>
          </cell>
          <cell r="H37">
            <v>7.9</v>
          </cell>
        </row>
        <row r="38">
          <cell r="A38" t="str">
            <v>MK01</v>
          </cell>
          <cell r="B38">
            <v>12</v>
          </cell>
          <cell r="C38">
            <v>8</v>
          </cell>
          <cell r="D38">
            <v>0.84615384615384615</v>
          </cell>
          <cell r="E38">
            <v>8.7230769230769223</v>
          </cell>
          <cell r="F38">
            <v>1.8</v>
          </cell>
          <cell r="G38">
            <v>0</v>
          </cell>
          <cell r="H38">
            <v>6.8</v>
          </cell>
        </row>
        <row r="39">
          <cell r="A39" t="str">
            <v>MK02</v>
          </cell>
          <cell r="B39">
            <v>12</v>
          </cell>
          <cell r="C39">
            <v>8</v>
          </cell>
          <cell r="D39">
            <v>0.84615384615384615</v>
          </cell>
          <cell r="E39">
            <v>8.7230769230769223</v>
          </cell>
          <cell r="F39">
            <v>1.8</v>
          </cell>
          <cell r="G39">
            <v>0</v>
          </cell>
          <cell r="H39">
            <v>6.8</v>
          </cell>
        </row>
        <row r="40">
          <cell r="A40" t="str">
            <v>MK03</v>
          </cell>
          <cell r="B40">
            <v>12</v>
          </cell>
          <cell r="C40">
            <v>8</v>
          </cell>
          <cell r="D40">
            <v>0.84615384615384615</v>
          </cell>
          <cell r="E40">
            <v>8.7230769230769223</v>
          </cell>
          <cell r="F40">
            <v>1.8</v>
          </cell>
          <cell r="G40">
            <v>0</v>
          </cell>
          <cell r="H40">
            <v>6.8</v>
          </cell>
        </row>
        <row r="41">
          <cell r="A41" t="str">
            <v>MK04</v>
          </cell>
          <cell r="B41">
            <v>12</v>
          </cell>
          <cell r="C41">
            <v>8</v>
          </cell>
          <cell r="D41">
            <v>0.84615384615384615</v>
          </cell>
          <cell r="E41">
            <v>8.7230769230769223</v>
          </cell>
          <cell r="F41">
            <v>1.8</v>
          </cell>
          <cell r="G41">
            <v>0</v>
          </cell>
          <cell r="H41">
            <v>6.8</v>
          </cell>
        </row>
        <row r="42">
          <cell r="A42" t="str">
            <v>MK05</v>
          </cell>
          <cell r="B42">
            <v>12</v>
          </cell>
          <cell r="C42">
            <v>8</v>
          </cell>
          <cell r="D42">
            <v>0.84615384615384615</v>
          </cell>
          <cell r="E42">
            <v>8.7230769230769223</v>
          </cell>
          <cell r="F42">
            <v>1.8</v>
          </cell>
          <cell r="G42">
            <v>0</v>
          </cell>
          <cell r="H42">
            <v>6.8</v>
          </cell>
        </row>
        <row r="43">
          <cell r="A43" t="str">
            <v>MK06</v>
          </cell>
          <cell r="B43">
            <v>12</v>
          </cell>
          <cell r="C43">
            <v>8</v>
          </cell>
          <cell r="D43">
            <v>0.84615384615384615</v>
          </cell>
          <cell r="E43">
            <v>8.7230769230769223</v>
          </cell>
          <cell r="F43">
            <v>1.8</v>
          </cell>
          <cell r="G43">
            <v>0</v>
          </cell>
          <cell r="H43">
            <v>6.8</v>
          </cell>
        </row>
        <row r="44">
          <cell r="A44" t="str">
            <v>MK07</v>
          </cell>
          <cell r="B44">
            <v>12</v>
          </cell>
          <cell r="C44">
            <v>8</v>
          </cell>
          <cell r="D44">
            <v>0.84615384615384615</v>
          </cell>
          <cell r="E44">
            <v>8.7230769230769223</v>
          </cell>
          <cell r="F44">
            <v>1.8</v>
          </cell>
          <cell r="G44">
            <v>0</v>
          </cell>
          <cell r="H44">
            <v>6.8</v>
          </cell>
        </row>
        <row r="45">
          <cell r="A45" t="str">
            <v>MK08</v>
          </cell>
          <cell r="B45">
            <v>12</v>
          </cell>
          <cell r="C45">
            <v>8</v>
          </cell>
          <cell r="D45">
            <v>0.84615384615384615</v>
          </cell>
          <cell r="E45">
            <v>8.7230769230769223</v>
          </cell>
          <cell r="F45">
            <v>1.8</v>
          </cell>
          <cell r="G45">
            <v>0</v>
          </cell>
          <cell r="H45">
            <v>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se.md/sites/default/files/statistic_documents/Analiza_Incendii_si_SE_10_ani.pdf" TargetMode="External"/><Relationship Id="rId7" Type="http://schemas.openxmlformats.org/officeDocument/2006/relationships/printerSettings" Target="../printerSettings/printerSettings4.bin"/><Relationship Id="rId2" Type="http://schemas.openxmlformats.org/officeDocument/2006/relationships/hyperlink" Target="https://public.emdat.be/" TargetMode="External"/><Relationship Id="rId1" Type="http://schemas.openxmlformats.org/officeDocument/2006/relationships/hyperlink" Target="https://public.emdat.be/" TargetMode="External"/><Relationship Id="rId6" Type="http://schemas.openxmlformats.org/officeDocument/2006/relationships/hyperlink" Target="http://data.worldbank.org/indicator/SH.STA.MMRT" TargetMode="External"/><Relationship Id="rId5" Type="http://schemas.openxmlformats.org/officeDocument/2006/relationships/hyperlink" Target="https://www.dse.md/ro/date_statistice" TargetMode="External"/><Relationship Id="rId4" Type="http://schemas.openxmlformats.org/officeDocument/2006/relationships/hyperlink" Target="https://www.oie.int/wahis_2/public/wahid.php/Countryinformation/Veterinarians"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05B12-44CB-4D9F-BFB9-9A09BA5DE9E6}">
  <sheetPr codeName="Sheet1"/>
  <dimension ref="A1:BN920"/>
  <sheetViews>
    <sheetView tabSelected="1" zoomScale="106" workbookViewId="0">
      <selection activeCell="AX12" sqref="AX12"/>
    </sheetView>
  </sheetViews>
  <sheetFormatPr defaultColWidth="14.42578125" defaultRowHeight="15" customHeight="1"/>
  <cols>
    <col min="1" max="56" width="2.42578125" customWidth="1"/>
    <col min="57" max="57" width="2.85546875" style="234" customWidth="1"/>
    <col min="58" max="66" width="2.42578125" customWidth="1"/>
  </cols>
  <sheetData>
    <row r="1" spans="1:66" ht="42" customHeight="1">
      <c r="A1" s="255" t="s">
        <v>772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row>
    <row r="2" spans="1:66" ht="15" customHeight="1">
      <c r="A2" s="256" t="s">
        <v>786</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row>
    <row r="3" spans="1:66" ht="7.5"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row>
    <row r="4" spans="1:66" ht="6.75" customHeight="1">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row>
    <row r="5" spans="1:66" ht="18.75" customHeight="1">
      <c r="A5" s="258" t="s">
        <v>753</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row>
    <row r="6" spans="1:66" ht="26.25" customHeight="1">
      <c r="A6" s="227" t="s">
        <v>754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row>
    <row r="7" spans="1:66" ht="216.75" customHeight="1">
      <c r="A7" s="259" t="s">
        <v>776</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row>
    <row r="8" spans="1:66" ht="18.75" customHeight="1">
      <c r="A8" s="254" t="s">
        <v>777</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row>
    <row r="9" spans="1:66" ht="14.25" customHeight="1">
      <c r="A9" s="260" t="s">
        <v>12</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1" t="s">
        <v>24</v>
      </c>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2" t="s">
        <v>32</v>
      </c>
      <c r="AZ9" s="262"/>
      <c r="BA9" s="262"/>
      <c r="BB9" s="262"/>
      <c r="BC9" s="262"/>
      <c r="BD9" s="262"/>
      <c r="BE9" s="262"/>
      <c r="BF9" s="262"/>
      <c r="BG9" s="262"/>
      <c r="BH9" s="262"/>
      <c r="BI9" s="262"/>
      <c r="BJ9" s="262"/>
      <c r="BK9" s="262"/>
      <c r="BL9" s="262"/>
      <c r="BM9" s="262"/>
      <c r="BN9" s="262"/>
    </row>
    <row r="10" spans="1:66" ht="14.25" customHeight="1">
      <c r="A10" s="268" t="s">
        <v>9</v>
      </c>
      <c r="B10" s="269"/>
      <c r="C10" s="269"/>
      <c r="D10" s="269"/>
      <c r="E10" s="269"/>
      <c r="F10" s="269"/>
      <c r="G10" s="269"/>
      <c r="H10" s="269"/>
      <c r="I10" s="269"/>
      <c r="J10" s="269"/>
      <c r="K10" s="269"/>
      <c r="L10" s="269"/>
      <c r="M10" s="269"/>
      <c r="N10" s="269"/>
      <c r="O10" s="269"/>
      <c r="P10" s="269"/>
      <c r="Q10" s="269"/>
      <c r="R10" s="269"/>
      <c r="S10" s="269"/>
      <c r="T10" s="269"/>
      <c r="U10" s="269"/>
      <c r="V10" s="269"/>
      <c r="W10" s="268" t="s">
        <v>11</v>
      </c>
      <c r="X10" s="269"/>
      <c r="Y10" s="269"/>
      <c r="Z10" s="269"/>
      <c r="AA10" s="270" t="s">
        <v>755</v>
      </c>
      <c r="AB10" s="271"/>
      <c r="AC10" s="271"/>
      <c r="AD10" s="271"/>
      <c r="AE10" s="271"/>
      <c r="AF10" s="271"/>
      <c r="AG10" s="271"/>
      <c r="AH10" s="271"/>
      <c r="AI10" s="271"/>
      <c r="AJ10" s="271"/>
      <c r="AK10" s="271"/>
      <c r="AL10" s="272"/>
      <c r="AM10" s="263" t="s">
        <v>23</v>
      </c>
      <c r="AN10" s="263"/>
      <c r="AO10" s="263"/>
      <c r="AP10" s="263"/>
      <c r="AQ10" s="263"/>
      <c r="AR10" s="263"/>
      <c r="AS10" s="263"/>
      <c r="AT10" s="263"/>
      <c r="AU10" s="263"/>
      <c r="AV10" s="263"/>
      <c r="AW10" s="263"/>
      <c r="AX10" s="263"/>
      <c r="AY10" s="264" t="s">
        <v>28</v>
      </c>
      <c r="AZ10" s="265"/>
      <c r="BA10" s="265"/>
      <c r="BB10" s="265"/>
      <c r="BC10" s="265"/>
      <c r="BD10" s="265"/>
      <c r="BE10" s="266"/>
      <c r="BF10" s="267" t="s">
        <v>31</v>
      </c>
      <c r="BG10" s="267"/>
      <c r="BH10" s="267"/>
      <c r="BI10" s="267"/>
      <c r="BJ10" s="267"/>
      <c r="BK10" s="267"/>
      <c r="BL10" s="267"/>
      <c r="BM10" s="267"/>
      <c r="BN10" s="267"/>
    </row>
    <row r="11" spans="1:66" s="230" customFormat="1" ht="158.25" customHeight="1">
      <c r="A11" s="247" t="s">
        <v>756</v>
      </c>
      <c r="B11" s="279" t="s">
        <v>757</v>
      </c>
      <c r="C11" s="279"/>
      <c r="D11" s="279" t="s">
        <v>758</v>
      </c>
      <c r="E11" s="279"/>
      <c r="F11" s="279" t="s">
        <v>759</v>
      </c>
      <c r="G11" s="279"/>
      <c r="H11" s="279"/>
      <c r="I11" s="280" t="s">
        <v>440</v>
      </c>
      <c r="J11" s="281"/>
      <c r="K11" s="280" t="s">
        <v>8</v>
      </c>
      <c r="L11" s="284"/>
      <c r="M11" s="284"/>
      <c r="N11" s="284"/>
      <c r="O11" s="284"/>
      <c r="P11" s="284"/>
      <c r="Q11" s="284"/>
      <c r="R11" s="284"/>
      <c r="S11" s="284"/>
      <c r="T11" s="284"/>
      <c r="U11" s="284"/>
      <c r="V11" s="281"/>
      <c r="W11" s="282" t="s">
        <v>100</v>
      </c>
      <c r="X11" s="283"/>
      <c r="Y11" s="279" t="s">
        <v>312</v>
      </c>
      <c r="Z11" s="279"/>
      <c r="AA11" s="278" t="s">
        <v>760</v>
      </c>
      <c r="AB11" s="278"/>
      <c r="AC11" s="278"/>
      <c r="AD11" s="278" t="s">
        <v>761</v>
      </c>
      <c r="AE11" s="278"/>
      <c r="AF11" s="278"/>
      <c r="AG11" s="251" t="s">
        <v>762</v>
      </c>
      <c r="AH11" s="252"/>
      <c r="AI11" s="251" t="s">
        <v>778</v>
      </c>
      <c r="AJ11" s="253"/>
      <c r="AK11" s="253"/>
      <c r="AL11" s="252"/>
      <c r="AM11" s="278" t="s">
        <v>17</v>
      </c>
      <c r="AN11" s="278"/>
      <c r="AO11" s="251" t="s">
        <v>18</v>
      </c>
      <c r="AP11" s="253"/>
      <c r="AQ11" s="252"/>
      <c r="AR11" s="228" t="s">
        <v>19</v>
      </c>
      <c r="AS11" s="228" t="s">
        <v>20</v>
      </c>
      <c r="AT11" s="251" t="s">
        <v>125</v>
      </c>
      <c r="AU11" s="253"/>
      <c r="AV11" s="253"/>
      <c r="AW11" s="252"/>
      <c r="AX11" s="236" t="s">
        <v>636</v>
      </c>
      <c r="AY11" s="229" t="s">
        <v>25</v>
      </c>
      <c r="AZ11" s="229" t="s">
        <v>27</v>
      </c>
      <c r="BA11" s="274" t="s">
        <v>26</v>
      </c>
      <c r="BB11" s="275"/>
      <c r="BC11" s="275"/>
      <c r="BD11" s="275"/>
      <c r="BE11" s="276"/>
      <c r="BF11" s="229" t="s">
        <v>301</v>
      </c>
      <c r="BG11" s="277" t="s">
        <v>29</v>
      </c>
      <c r="BH11" s="277"/>
      <c r="BI11" s="277"/>
      <c r="BJ11" s="277" t="s">
        <v>30</v>
      </c>
      <c r="BK11" s="277"/>
      <c r="BL11" s="277"/>
      <c r="BM11" s="277"/>
      <c r="BN11" s="277"/>
    </row>
    <row r="12" spans="1:66" s="233" customFormat="1" ht="303" customHeight="1">
      <c r="A12" s="231" t="s">
        <v>50</v>
      </c>
      <c r="B12" s="231" t="s">
        <v>54</v>
      </c>
      <c r="C12" s="231" t="s">
        <v>63</v>
      </c>
      <c r="D12" s="231" t="s">
        <v>51</v>
      </c>
      <c r="E12" s="231" t="s">
        <v>57</v>
      </c>
      <c r="F12" s="231" t="s">
        <v>763</v>
      </c>
      <c r="G12" s="231" t="s">
        <v>764</v>
      </c>
      <c r="H12" s="231" t="s">
        <v>765</v>
      </c>
      <c r="I12" s="231" t="s">
        <v>74</v>
      </c>
      <c r="J12" s="231" t="s">
        <v>238</v>
      </c>
      <c r="K12" s="231" t="s">
        <v>81</v>
      </c>
      <c r="L12" s="231" t="s">
        <v>82</v>
      </c>
      <c r="M12" s="231" t="s">
        <v>83</v>
      </c>
      <c r="N12" s="231" t="s">
        <v>84</v>
      </c>
      <c r="O12" s="231" t="s">
        <v>85</v>
      </c>
      <c r="P12" s="231" t="s">
        <v>86</v>
      </c>
      <c r="Q12" s="231" t="s">
        <v>87</v>
      </c>
      <c r="R12" s="231" t="s">
        <v>88</v>
      </c>
      <c r="S12" s="231" t="s">
        <v>90</v>
      </c>
      <c r="T12" s="231" t="s">
        <v>92</v>
      </c>
      <c r="U12" s="231" t="s">
        <v>93</v>
      </c>
      <c r="V12" s="231" t="s">
        <v>94</v>
      </c>
      <c r="W12" s="231" t="s">
        <v>98</v>
      </c>
      <c r="X12" s="231" t="s">
        <v>99</v>
      </c>
      <c r="Y12" s="231" t="s">
        <v>244</v>
      </c>
      <c r="Z12" s="231" t="s">
        <v>245</v>
      </c>
      <c r="AA12" s="235" t="s">
        <v>102</v>
      </c>
      <c r="AB12" s="235" t="s">
        <v>103</v>
      </c>
      <c r="AC12" s="235" t="s">
        <v>775</v>
      </c>
      <c r="AD12" s="235" t="s">
        <v>793</v>
      </c>
      <c r="AE12" s="235" t="s">
        <v>780</v>
      </c>
      <c r="AF12" s="235" t="s">
        <v>105</v>
      </c>
      <c r="AG12" s="235" t="s">
        <v>305</v>
      </c>
      <c r="AH12" s="235" t="s">
        <v>306</v>
      </c>
      <c r="AI12" s="235" t="s">
        <v>106</v>
      </c>
      <c r="AJ12" s="235" t="s">
        <v>107</v>
      </c>
      <c r="AK12" s="235" t="s">
        <v>253</v>
      </c>
      <c r="AL12" s="235" t="s">
        <v>108</v>
      </c>
      <c r="AM12" s="235" t="s">
        <v>774</v>
      </c>
      <c r="AN12" s="235" t="s">
        <v>587</v>
      </c>
      <c r="AO12" s="235" t="s">
        <v>113</v>
      </c>
      <c r="AP12" s="235" t="s">
        <v>114</v>
      </c>
      <c r="AQ12" s="235" t="s">
        <v>115</v>
      </c>
      <c r="AR12" s="235" t="s">
        <v>766</v>
      </c>
      <c r="AS12" s="235" t="s">
        <v>767</v>
      </c>
      <c r="AT12" s="235" t="s">
        <v>785</v>
      </c>
      <c r="AU12" s="235" t="s">
        <v>122</v>
      </c>
      <c r="AV12" s="235" t="s">
        <v>123</v>
      </c>
      <c r="AW12" s="235" t="s">
        <v>124</v>
      </c>
      <c r="AX12" s="235" t="s">
        <v>795</v>
      </c>
      <c r="AY12" s="232" t="s">
        <v>128</v>
      </c>
      <c r="AZ12" s="232" t="s">
        <v>768</v>
      </c>
      <c r="BA12" s="232" t="s">
        <v>129</v>
      </c>
      <c r="BB12" s="232" t="s">
        <v>130</v>
      </c>
      <c r="BC12" s="232" t="s">
        <v>131</v>
      </c>
      <c r="BD12" s="232" t="s">
        <v>132</v>
      </c>
      <c r="BE12" s="232" t="s">
        <v>133</v>
      </c>
      <c r="BF12" s="232" t="s">
        <v>300</v>
      </c>
      <c r="BG12" s="232" t="s">
        <v>769</v>
      </c>
      <c r="BH12" s="232" t="s">
        <v>770</v>
      </c>
      <c r="BI12" s="232" t="s">
        <v>137</v>
      </c>
      <c r="BJ12" s="232" t="s">
        <v>139</v>
      </c>
      <c r="BK12" s="232" t="s">
        <v>140</v>
      </c>
      <c r="BL12" s="232" t="s">
        <v>141</v>
      </c>
      <c r="BM12" s="232" t="s">
        <v>142</v>
      </c>
      <c r="BN12" s="232" t="s">
        <v>143</v>
      </c>
    </row>
    <row r="13" spans="1:66" ht="15" customHeight="1">
      <c r="A13" s="285" t="s">
        <v>771</v>
      </c>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row>
    <row r="14" spans="1:66" ht="68.25" customHeight="1">
      <c r="A14" s="273" t="s">
        <v>773</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row>
    <row r="15" spans="1:66" ht="15.75" customHeight="1">
      <c r="A15" s="152"/>
      <c r="B15" s="152"/>
      <c r="C15" s="152"/>
      <c r="D15" s="152"/>
      <c r="E15" s="152"/>
      <c r="F15" s="152"/>
      <c r="G15" s="152"/>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F15" s="234"/>
      <c r="BG15" s="234"/>
      <c r="BH15" s="234"/>
      <c r="BI15" s="234"/>
      <c r="BJ15" s="234"/>
      <c r="BK15" s="234"/>
      <c r="BL15" s="234"/>
      <c r="BM15" s="234"/>
      <c r="BN15" s="234"/>
    </row>
    <row r="16" spans="1:66" ht="15.75" customHeight="1">
      <c r="A16" s="152"/>
      <c r="B16" s="152"/>
      <c r="C16" s="152"/>
      <c r="D16" s="152"/>
      <c r="E16" s="152"/>
      <c r="F16" s="152"/>
      <c r="G16" s="152"/>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F16" s="234"/>
      <c r="BG16" s="234"/>
      <c r="BH16" s="234"/>
      <c r="BI16" s="234"/>
      <c r="BJ16" s="234"/>
      <c r="BK16" s="234"/>
      <c r="BL16" s="234"/>
      <c r="BM16" s="234"/>
      <c r="BN16" s="234"/>
    </row>
    <row r="17" spans="1:66" ht="15.75" customHeight="1">
      <c r="A17" s="152"/>
      <c r="B17" s="152"/>
      <c r="C17" s="152"/>
      <c r="D17" s="152"/>
      <c r="E17" s="152"/>
      <c r="F17" s="152"/>
      <c r="G17" s="152"/>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F17" s="234"/>
      <c r="BG17" s="234"/>
      <c r="BH17" s="234"/>
      <c r="BI17" s="234"/>
      <c r="BJ17" s="234"/>
      <c r="BK17" s="234"/>
      <c r="BL17" s="234"/>
      <c r="BM17" s="234"/>
      <c r="BN17" s="234"/>
    </row>
    <row r="18" spans="1:66" ht="15.75" customHeight="1">
      <c r="A18" s="152"/>
      <c r="B18" s="152"/>
      <c r="C18" s="152"/>
      <c r="D18" s="152"/>
      <c r="E18" s="152"/>
      <c r="F18" s="152"/>
      <c r="G18" s="152"/>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F18" s="234"/>
      <c r="BG18" s="234"/>
      <c r="BH18" s="234"/>
      <c r="BI18" s="234"/>
      <c r="BJ18" s="234"/>
      <c r="BK18" s="234"/>
      <c r="BL18" s="234"/>
      <c r="BM18" s="234"/>
      <c r="BN18" s="234"/>
    </row>
    <row r="19" spans="1:66" ht="15.75" customHeight="1">
      <c r="A19" s="152"/>
      <c r="B19" s="152"/>
      <c r="C19" s="152"/>
      <c r="D19" s="152"/>
      <c r="E19" s="152"/>
      <c r="F19" s="152"/>
      <c r="G19" s="152"/>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F19" s="234"/>
      <c r="BG19" s="234"/>
      <c r="BH19" s="234"/>
      <c r="BI19" s="234"/>
      <c r="BJ19" s="234"/>
      <c r="BK19" s="234"/>
      <c r="BL19" s="234"/>
      <c r="BM19" s="234"/>
      <c r="BN19" s="234"/>
    </row>
    <row r="20" spans="1:66" ht="15.75" customHeight="1">
      <c r="A20" s="152"/>
      <c r="B20" s="152"/>
      <c r="C20" s="152"/>
      <c r="D20" s="152"/>
      <c r="E20" s="152"/>
      <c r="F20" s="152"/>
      <c r="G20" s="152"/>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F20" s="234"/>
      <c r="BG20" s="234"/>
      <c r="BH20" s="234"/>
      <c r="BI20" s="234"/>
      <c r="BJ20" s="234"/>
      <c r="BK20" s="234"/>
      <c r="BL20" s="234"/>
      <c r="BM20" s="234"/>
      <c r="BN20" s="234"/>
    </row>
    <row r="21" spans="1:66" ht="15.75" customHeight="1">
      <c r="A21" s="152"/>
      <c r="B21" s="152"/>
      <c r="C21" s="152"/>
      <c r="D21" s="152"/>
      <c r="E21" s="152"/>
      <c r="F21" s="152"/>
      <c r="G21" s="152"/>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F21" s="234"/>
      <c r="BG21" s="234"/>
      <c r="BH21" s="234"/>
      <c r="BI21" s="234"/>
      <c r="BJ21" s="234"/>
      <c r="BK21" s="234"/>
      <c r="BL21" s="234"/>
      <c r="BM21" s="234"/>
      <c r="BN21" s="234"/>
    </row>
    <row r="22" spans="1:66" ht="15.75" customHeight="1">
      <c r="A22" s="152"/>
      <c r="B22" s="152"/>
      <c r="C22" s="152"/>
      <c r="D22" s="152"/>
      <c r="E22" s="152"/>
      <c r="F22" s="152"/>
      <c r="G22" s="152"/>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F22" s="234"/>
      <c r="BG22" s="234"/>
      <c r="BH22" s="234"/>
      <c r="BI22" s="234"/>
      <c r="BJ22" s="234"/>
      <c r="BK22" s="234"/>
      <c r="BL22" s="234"/>
      <c r="BM22" s="234"/>
      <c r="BN22" s="234"/>
    </row>
    <row r="23" spans="1:66" ht="15.75" customHeight="1">
      <c r="A23" s="152"/>
      <c r="B23" s="152"/>
      <c r="C23" s="152"/>
      <c r="D23" s="152"/>
      <c r="E23" s="152"/>
      <c r="F23" s="152"/>
      <c r="G23" s="152"/>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F23" s="234"/>
      <c r="BG23" s="234"/>
      <c r="BH23" s="234"/>
      <c r="BI23" s="234"/>
      <c r="BJ23" s="234"/>
      <c r="BK23" s="234"/>
      <c r="BL23" s="234"/>
      <c r="BM23" s="234"/>
      <c r="BN23" s="234"/>
    </row>
    <row r="24" spans="1:66" ht="15.75" customHeight="1">
      <c r="A24" s="152"/>
      <c r="B24" s="152"/>
      <c r="C24" s="152"/>
      <c r="D24" s="152"/>
      <c r="E24" s="152"/>
      <c r="F24" s="152"/>
      <c r="G24" s="152"/>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F24" s="234"/>
      <c r="BG24" s="234"/>
      <c r="BH24" s="234"/>
      <c r="BI24" s="234"/>
      <c r="BJ24" s="234"/>
      <c r="BK24" s="234"/>
      <c r="BL24" s="234"/>
      <c r="BM24" s="234"/>
      <c r="BN24" s="234"/>
    </row>
    <row r="25" spans="1:66" ht="15.75" customHeight="1">
      <c r="A25" s="152"/>
      <c r="B25" s="152"/>
      <c r="C25" s="152"/>
      <c r="D25" s="152"/>
      <c r="E25" s="152"/>
      <c r="F25" s="152"/>
      <c r="G25" s="152"/>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F25" s="234"/>
      <c r="BG25" s="234"/>
      <c r="BH25" s="234"/>
      <c r="BI25" s="234"/>
      <c r="BJ25" s="234"/>
      <c r="BK25" s="234"/>
      <c r="BL25" s="234"/>
      <c r="BM25" s="234"/>
      <c r="BN25" s="234"/>
    </row>
    <row r="26" spans="1:66" ht="15.75" customHeight="1">
      <c r="A26" s="152"/>
      <c r="B26" s="152"/>
      <c r="C26" s="152"/>
      <c r="D26" s="152"/>
      <c r="E26" s="152"/>
      <c r="F26" s="152"/>
      <c r="G26" s="152"/>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F26" s="234"/>
      <c r="BG26" s="234"/>
      <c r="BH26" s="234"/>
      <c r="BI26" s="234"/>
      <c r="BJ26" s="234"/>
      <c r="BK26" s="234"/>
      <c r="BL26" s="234"/>
      <c r="BM26" s="234"/>
      <c r="BN26" s="234"/>
    </row>
    <row r="27" spans="1:66" ht="15.75" customHeight="1">
      <c r="A27" s="152"/>
      <c r="B27" s="152"/>
      <c r="C27" s="152"/>
      <c r="D27" s="152"/>
      <c r="E27" s="152"/>
      <c r="F27" s="152"/>
      <c r="G27" s="152"/>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F27" s="234"/>
      <c r="BG27" s="234"/>
      <c r="BH27" s="234"/>
      <c r="BI27" s="234"/>
      <c r="BJ27" s="234"/>
      <c r="BK27" s="234"/>
      <c r="BL27" s="234"/>
      <c r="BM27" s="234"/>
      <c r="BN27" s="234"/>
    </row>
    <row r="28" spans="1:66" ht="15.75" customHeight="1">
      <c r="A28" s="152"/>
      <c r="B28" s="152"/>
      <c r="C28" s="152"/>
      <c r="D28" s="152"/>
      <c r="E28" s="152"/>
      <c r="F28" s="152"/>
      <c r="G28" s="152"/>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F28" s="234"/>
      <c r="BG28" s="234"/>
      <c r="BH28" s="234"/>
      <c r="BI28" s="234"/>
      <c r="BJ28" s="234"/>
      <c r="BK28" s="234"/>
      <c r="BL28" s="234"/>
      <c r="BM28" s="234"/>
      <c r="BN28" s="234"/>
    </row>
    <row r="29" spans="1:66" ht="15.75" customHeight="1">
      <c r="A29" s="152"/>
      <c r="B29" s="152"/>
      <c r="C29" s="152"/>
      <c r="D29" s="152"/>
      <c r="E29" s="152"/>
      <c r="F29" s="152"/>
      <c r="G29" s="152"/>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F29" s="234"/>
      <c r="BG29" s="234"/>
      <c r="BH29" s="234"/>
      <c r="BI29" s="234"/>
      <c r="BJ29" s="234"/>
      <c r="BK29" s="234"/>
      <c r="BL29" s="234"/>
      <c r="BM29" s="234"/>
      <c r="BN29" s="234"/>
    </row>
    <row r="30" spans="1:66" ht="15.75" customHeight="1">
      <c r="A30" s="152"/>
      <c r="B30" s="152"/>
      <c r="C30" s="152"/>
      <c r="D30" s="152"/>
      <c r="E30" s="152"/>
      <c r="F30" s="152"/>
      <c r="G30" s="152"/>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F30" s="234"/>
      <c r="BG30" s="234"/>
      <c r="BH30" s="234"/>
      <c r="BI30" s="234"/>
      <c r="BJ30" s="234"/>
      <c r="BK30" s="234"/>
      <c r="BL30" s="234"/>
      <c r="BM30" s="234"/>
      <c r="BN30" s="234"/>
    </row>
    <row r="31" spans="1:66" ht="15.75" customHeight="1">
      <c r="A31" s="152"/>
      <c r="B31" s="152"/>
      <c r="C31" s="152"/>
      <c r="D31" s="152"/>
      <c r="E31" s="152"/>
      <c r="F31" s="152"/>
      <c r="G31" s="152"/>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F31" s="234"/>
      <c r="BG31" s="234"/>
      <c r="BH31" s="234"/>
      <c r="BI31" s="234"/>
      <c r="BJ31" s="234"/>
      <c r="BK31" s="234"/>
      <c r="BL31" s="234"/>
      <c r="BM31" s="234"/>
      <c r="BN31" s="234"/>
    </row>
    <row r="32" spans="1:66" ht="15.75" customHeight="1">
      <c r="A32" s="152"/>
      <c r="B32" s="152"/>
      <c r="C32" s="152"/>
      <c r="D32" s="152"/>
      <c r="E32" s="152"/>
      <c r="F32" s="152"/>
      <c r="G32" s="152"/>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F32" s="234"/>
      <c r="BG32" s="234"/>
      <c r="BH32" s="234"/>
      <c r="BI32" s="234"/>
      <c r="BJ32" s="234"/>
      <c r="BK32" s="234"/>
      <c r="BL32" s="234"/>
      <c r="BM32" s="234"/>
      <c r="BN32" s="234"/>
    </row>
    <row r="33" spans="1:66" ht="15.75" customHeight="1">
      <c r="A33" s="152"/>
      <c r="B33" s="152"/>
      <c r="C33" s="152"/>
      <c r="D33" s="152"/>
      <c r="E33" s="152"/>
      <c r="F33" s="152"/>
      <c r="G33" s="152"/>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F33" s="234"/>
      <c r="BG33" s="234"/>
      <c r="BH33" s="234"/>
      <c r="BI33" s="234"/>
      <c r="BJ33" s="234"/>
      <c r="BK33" s="234"/>
      <c r="BL33" s="234"/>
      <c r="BM33" s="234"/>
      <c r="BN33" s="234"/>
    </row>
    <row r="34" spans="1:66" ht="15.75" customHeight="1">
      <c r="A34" s="152"/>
      <c r="B34" s="152"/>
      <c r="C34" s="152"/>
      <c r="D34" s="152"/>
      <c r="E34" s="152"/>
      <c r="F34" s="152"/>
      <c r="G34" s="152"/>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F34" s="234"/>
      <c r="BG34" s="234"/>
      <c r="BH34" s="234"/>
      <c r="BI34" s="234"/>
      <c r="BJ34" s="234"/>
      <c r="BK34" s="234"/>
      <c r="BL34" s="234"/>
      <c r="BM34" s="234"/>
      <c r="BN34" s="234"/>
    </row>
    <row r="35" spans="1:66" ht="15.75" customHeight="1">
      <c r="A35" s="152"/>
      <c r="B35" s="152"/>
      <c r="C35" s="152"/>
      <c r="D35" s="152"/>
      <c r="E35" s="152"/>
      <c r="F35" s="152"/>
      <c r="G35" s="152"/>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F35" s="234"/>
      <c r="BG35" s="234"/>
      <c r="BH35" s="234"/>
      <c r="BI35" s="234"/>
      <c r="BJ35" s="234"/>
      <c r="BK35" s="234"/>
      <c r="BL35" s="234"/>
      <c r="BM35" s="234"/>
      <c r="BN35" s="234"/>
    </row>
    <row r="36" spans="1:66" ht="15.75" customHeight="1">
      <c r="A36" s="152"/>
      <c r="B36" s="152"/>
      <c r="C36" s="152"/>
      <c r="D36" s="152"/>
      <c r="E36" s="152"/>
      <c r="F36" s="152"/>
      <c r="G36" s="152"/>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F36" s="234"/>
      <c r="BG36" s="234"/>
      <c r="BH36" s="234"/>
      <c r="BI36" s="234"/>
      <c r="BJ36" s="234"/>
      <c r="BK36" s="234"/>
      <c r="BL36" s="234"/>
      <c r="BM36" s="234"/>
      <c r="BN36" s="234"/>
    </row>
    <row r="37" spans="1:66" ht="15.75" customHeight="1">
      <c r="A37" s="152"/>
      <c r="B37" s="152"/>
      <c r="C37" s="152"/>
      <c r="D37" s="152"/>
      <c r="E37" s="152"/>
      <c r="F37" s="152"/>
      <c r="G37" s="152"/>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F37" s="234"/>
      <c r="BG37" s="234"/>
      <c r="BH37" s="234"/>
      <c r="BI37" s="234"/>
      <c r="BJ37" s="234"/>
      <c r="BK37" s="234"/>
      <c r="BL37" s="234"/>
      <c r="BM37" s="234"/>
      <c r="BN37" s="234"/>
    </row>
    <row r="38" spans="1:66" ht="15.75" customHeight="1">
      <c r="A38" s="152"/>
      <c r="B38" s="152"/>
      <c r="C38" s="152"/>
      <c r="D38" s="152"/>
      <c r="E38" s="152"/>
      <c r="F38" s="152"/>
      <c r="G38" s="152"/>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F38" s="234"/>
      <c r="BG38" s="234"/>
      <c r="BH38" s="234"/>
      <c r="BI38" s="234"/>
      <c r="BJ38" s="234"/>
      <c r="BK38" s="234"/>
      <c r="BL38" s="234"/>
      <c r="BM38" s="234"/>
      <c r="BN38" s="234"/>
    </row>
    <row r="39" spans="1:66" ht="15.75" customHeight="1">
      <c r="A39" s="152"/>
      <c r="B39" s="152"/>
      <c r="C39" s="152"/>
      <c r="D39" s="152"/>
      <c r="E39" s="152"/>
      <c r="F39" s="152"/>
      <c r="G39" s="152"/>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F39" s="234"/>
      <c r="BG39" s="234"/>
      <c r="BH39" s="234"/>
      <c r="BI39" s="234"/>
      <c r="BJ39" s="234"/>
      <c r="BK39" s="234"/>
      <c r="BL39" s="234"/>
      <c r="BM39" s="234"/>
      <c r="BN39" s="234"/>
    </row>
    <row r="40" spans="1:66" ht="15.75" customHeight="1">
      <c r="A40" s="152"/>
      <c r="B40" s="152"/>
      <c r="C40" s="152"/>
      <c r="D40" s="152"/>
      <c r="E40" s="152"/>
      <c r="F40" s="152"/>
      <c r="G40" s="152"/>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F40" s="234"/>
      <c r="BG40" s="234"/>
      <c r="BH40" s="234"/>
      <c r="BI40" s="234"/>
      <c r="BJ40" s="234"/>
      <c r="BK40" s="234"/>
      <c r="BL40" s="234"/>
      <c r="BM40" s="234"/>
      <c r="BN40" s="234"/>
    </row>
    <row r="41" spans="1:66" ht="15.75" customHeight="1">
      <c r="A41" s="152"/>
      <c r="B41" s="152"/>
      <c r="C41" s="152"/>
      <c r="D41" s="152"/>
      <c r="E41" s="152"/>
      <c r="F41" s="152"/>
      <c r="G41" s="152"/>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F41" s="234"/>
      <c r="BG41" s="234"/>
      <c r="BH41" s="234"/>
      <c r="BI41" s="234"/>
      <c r="BJ41" s="234"/>
      <c r="BK41" s="234"/>
      <c r="BL41" s="234"/>
      <c r="BM41" s="234"/>
      <c r="BN41" s="234"/>
    </row>
    <row r="42" spans="1:66" ht="15.75" customHeight="1">
      <c r="A42" s="152"/>
      <c r="B42" s="152"/>
      <c r="C42" s="152"/>
      <c r="D42" s="152"/>
      <c r="E42" s="152"/>
      <c r="F42" s="152"/>
      <c r="G42" s="152"/>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F42" s="234"/>
      <c r="BG42" s="234"/>
      <c r="BH42" s="234"/>
      <c r="BI42" s="234"/>
      <c r="BJ42" s="234"/>
      <c r="BK42" s="234"/>
      <c r="BL42" s="234"/>
      <c r="BM42" s="234"/>
      <c r="BN42" s="234"/>
    </row>
    <row r="43" spans="1:66" ht="15.75" customHeight="1">
      <c r="A43" s="152"/>
      <c r="B43" s="152"/>
      <c r="C43" s="152"/>
      <c r="D43" s="152"/>
      <c r="E43" s="152"/>
      <c r="F43" s="152"/>
      <c r="G43" s="152"/>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F43" s="234"/>
      <c r="BG43" s="234"/>
      <c r="BH43" s="234"/>
      <c r="BI43" s="234"/>
      <c r="BJ43" s="234"/>
      <c r="BK43" s="234"/>
      <c r="BL43" s="234"/>
      <c r="BM43" s="234"/>
      <c r="BN43" s="234"/>
    </row>
    <row r="44" spans="1:66" ht="15.75" customHeight="1">
      <c r="A44" s="152"/>
      <c r="B44" s="152"/>
      <c r="C44" s="152"/>
      <c r="D44" s="152"/>
      <c r="E44" s="152"/>
      <c r="F44" s="152"/>
      <c r="G44" s="152"/>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F44" s="234"/>
      <c r="BG44" s="234"/>
      <c r="BH44" s="234"/>
      <c r="BI44" s="234"/>
      <c r="BJ44" s="234"/>
      <c r="BK44" s="234"/>
      <c r="BL44" s="234"/>
      <c r="BM44" s="234"/>
      <c r="BN44" s="234"/>
    </row>
    <row r="45" spans="1:66" ht="15.75" customHeight="1">
      <c r="A45" s="152"/>
      <c r="B45" s="152"/>
      <c r="C45" s="152"/>
      <c r="D45" s="152"/>
      <c r="E45" s="152"/>
      <c r="F45" s="152"/>
      <c r="G45" s="152"/>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F45" s="234"/>
      <c r="BG45" s="234"/>
      <c r="BH45" s="234"/>
      <c r="BI45" s="234"/>
      <c r="BJ45" s="234"/>
      <c r="BK45" s="234"/>
      <c r="BL45" s="234"/>
      <c r="BM45" s="234"/>
      <c r="BN45" s="234"/>
    </row>
    <row r="46" spans="1:66" ht="15.75" customHeight="1">
      <c r="A46" s="152"/>
      <c r="B46" s="152"/>
      <c r="C46" s="152"/>
      <c r="D46" s="152"/>
      <c r="E46" s="152"/>
      <c r="F46" s="152"/>
      <c r="G46" s="152"/>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F46" s="234"/>
      <c r="BG46" s="234"/>
      <c r="BH46" s="234"/>
      <c r="BI46" s="234"/>
      <c r="BJ46" s="234"/>
      <c r="BK46" s="234"/>
      <c r="BL46" s="234"/>
      <c r="BM46" s="234"/>
      <c r="BN46" s="234"/>
    </row>
    <row r="47" spans="1:66" ht="15.75" customHeight="1">
      <c r="A47" s="152"/>
      <c r="B47" s="152"/>
      <c r="C47" s="152"/>
      <c r="D47" s="152"/>
      <c r="E47" s="152"/>
      <c r="F47" s="152"/>
      <c r="G47" s="152"/>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F47" s="234"/>
      <c r="BG47" s="234"/>
      <c r="BH47" s="234"/>
      <c r="BI47" s="234"/>
      <c r="BJ47" s="234"/>
      <c r="BK47" s="234"/>
      <c r="BL47" s="234"/>
      <c r="BM47" s="234"/>
      <c r="BN47" s="234"/>
    </row>
    <row r="48" spans="1:66" ht="15.75" customHeight="1">
      <c r="A48" s="152"/>
      <c r="B48" s="152"/>
      <c r="C48" s="152"/>
      <c r="D48" s="152"/>
      <c r="E48" s="152"/>
      <c r="F48" s="152"/>
      <c r="G48" s="152"/>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F48" s="234"/>
      <c r="BG48" s="234"/>
      <c r="BH48" s="234"/>
      <c r="BI48" s="234"/>
      <c r="BJ48" s="234"/>
      <c r="BK48" s="234"/>
      <c r="BL48" s="234"/>
      <c r="BM48" s="234"/>
      <c r="BN48" s="234"/>
    </row>
    <row r="49" spans="1:66" ht="15.75" customHeight="1">
      <c r="A49" s="152"/>
      <c r="B49" s="152"/>
      <c r="C49" s="152"/>
      <c r="D49" s="152"/>
      <c r="E49" s="152"/>
      <c r="F49" s="152"/>
      <c r="G49" s="152"/>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F49" s="234"/>
      <c r="BG49" s="234"/>
      <c r="BH49" s="234"/>
      <c r="BI49" s="234"/>
      <c r="BJ49" s="234"/>
      <c r="BK49" s="234"/>
      <c r="BL49" s="234"/>
      <c r="BM49" s="234"/>
      <c r="BN49" s="234"/>
    </row>
    <row r="50" spans="1:66" ht="15.75" customHeight="1">
      <c r="A50" s="152"/>
      <c r="B50" s="152"/>
      <c r="C50" s="152"/>
      <c r="D50" s="152"/>
      <c r="E50" s="152"/>
      <c r="F50" s="152"/>
      <c r="G50" s="152"/>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F50" s="234"/>
      <c r="BG50" s="234"/>
      <c r="BH50" s="234"/>
      <c r="BI50" s="234"/>
      <c r="BJ50" s="234"/>
      <c r="BK50" s="234"/>
      <c r="BL50" s="234"/>
      <c r="BM50" s="234"/>
      <c r="BN50" s="234"/>
    </row>
    <row r="51" spans="1:66" ht="15.75" customHeight="1">
      <c r="A51" s="152"/>
      <c r="B51" s="152"/>
      <c r="C51" s="152"/>
      <c r="D51" s="152"/>
      <c r="E51" s="152"/>
      <c r="F51" s="152"/>
      <c r="G51" s="152"/>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F51" s="234"/>
      <c r="BG51" s="234"/>
      <c r="BH51" s="234"/>
      <c r="BI51" s="234"/>
      <c r="BJ51" s="234"/>
      <c r="BK51" s="234"/>
      <c r="BL51" s="234"/>
      <c r="BM51" s="234"/>
      <c r="BN51" s="234"/>
    </row>
    <row r="52" spans="1:66" ht="15.75" customHeight="1">
      <c r="A52" s="152"/>
      <c r="B52" s="152"/>
      <c r="C52" s="152"/>
      <c r="D52" s="152"/>
      <c r="E52" s="152"/>
      <c r="F52" s="152"/>
      <c r="G52" s="152"/>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F52" s="234"/>
      <c r="BG52" s="234"/>
      <c r="BH52" s="234"/>
      <c r="BI52" s="234"/>
      <c r="BJ52" s="234"/>
      <c r="BK52" s="234"/>
      <c r="BL52" s="234"/>
      <c r="BM52" s="234"/>
      <c r="BN52" s="234"/>
    </row>
    <row r="53" spans="1:66" ht="15.75" customHeight="1">
      <c r="A53" s="152"/>
      <c r="B53" s="152"/>
      <c r="C53" s="152"/>
      <c r="D53" s="152"/>
      <c r="E53" s="152"/>
      <c r="F53" s="152"/>
      <c r="G53" s="152"/>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F53" s="234"/>
      <c r="BG53" s="234"/>
      <c r="BH53" s="234"/>
      <c r="BI53" s="234"/>
      <c r="BJ53" s="234"/>
      <c r="BK53" s="234"/>
      <c r="BL53" s="234"/>
      <c r="BM53" s="234"/>
      <c r="BN53" s="234"/>
    </row>
    <row r="54" spans="1:66" ht="15.75" customHeight="1">
      <c r="A54" s="152"/>
      <c r="B54" s="152"/>
      <c r="C54" s="152"/>
      <c r="D54" s="152"/>
      <c r="E54" s="152"/>
      <c r="F54" s="152"/>
      <c r="G54" s="152"/>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F54" s="234"/>
      <c r="BG54" s="234"/>
      <c r="BH54" s="234"/>
      <c r="BI54" s="234"/>
      <c r="BJ54" s="234"/>
      <c r="BK54" s="234"/>
      <c r="BL54" s="234"/>
      <c r="BM54" s="234"/>
      <c r="BN54" s="234"/>
    </row>
    <row r="55" spans="1:66" ht="15.75" customHeight="1">
      <c r="A55" s="152"/>
      <c r="B55" s="152"/>
      <c r="C55" s="152"/>
      <c r="D55" s="152"/>
      <c r="E55" s="152"/>
      <c r="F55" s="152"/>
      <c r="G55" s="152"/>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F55" s="234"/>
      <c r="BG55" s="234"/>
      <c r="BH55" s="234"/>
      <c r="BI55" s="234"/>
      <c r="BJ55" s="234"/>
      <c r="BK55" s="234"/>
      <c r="BL55" s="234"/>
      <c r="BM55" s="234"/>
      <c r="BN55" s="234"/>
    </row>
    <row r="56" spans="1:66" ht="15.75" customHeight="1">
      <c r="A56" s="152"/>
      <c r="B56" s="152"/>
      <c r="C56" s="152"/>
      <c r="D56" s="152"/>
      <c r="E56" s="152"/>
      <c r="F56" s="152"/>
      <c r="G56" s="152"/>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F56" s="234"/>
      <c r="BG56" s="234"/>
      <c r="BH56" s="234"/>
      <c r="BI56" s="234"/>
      <c r="BJ56" s="234"/>
      <c r="BK56" s="234"/>
      <c r="BL56" s="234"/>
      <c r="BM56" s="234"/>
      <c r="BN56" s="234"/>
    </row>
    <row r="57" spans="1:66" ht="15.75" customHeight="1">
      <c r="A57" s="152"/>
      <c r="B57" s="152"/>
      <c r="C57" s="152"/>
      <c r="D57" s="152"/>
      <c r="E57" s="152"/>
      <c r="F57" s="152"/>
      <c r="G57" s="152"/>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F57" s="234"/>
      <c r="BG57" s="234"/>
      <c r="BH57" s="234"/>
      <c r="BI57" s="234"/>
      <c r="BJ57" s="234"/>
      <c r="BK57" s="234"/>
      <c r="BL57" s="234"/>
      <c r="BM57" s="234"/>
      <c r="BN57" s="234"/>
    </row>
    <row r="58" spans="1:66" ht="15.75" customHeight="1">
      <c r="A58" s="152"/>
      <c r="B58" s="152"/>
      <c r="C58" s="152"/>
      <c r="D58" s="152"/>
      <c r="E58" s="152"/>
      <c r="F58" s="152"/>
      <c r="G58" s="152"/>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F58" s="234"/>
      <c r="BG58" s="234"/>
      <c r="BH58" s="234"/>
      <c r="BI58" s="234"/>
      <c r="BJ58" s="234"/>
      <c r="BK58" s="234"/>
      <c r="BL58" s="234"/>
      <c r="BM58" s="234"/>
      <c r="BN58" s="234"/>
    </row>
    <row r="59" spans="1:66" ht="15.75" customHeight="1">
      <c r="A59" s="152"/>
      <c r="B59" s="152"/>
      <c r="C59" s="152"/>
      <c r="D59" s="152"/>
      <c r="E59" s="152"/>
      <c r="F59" s="152"/>
      <c r="G59" s="152"/>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F59" s="234"/>
      <c r="BG59" s="234"/>
      <c r="BH59" s="234"/>
      <c r="BI59" s="234"/>
      <c r="BJ59" s="234"/>
      <c r="BK59" s="234"/>
      <c r="BL59" s="234"/>
      <c r="BM59" s="234"/>
      <c r="BN59" s="234"/>
    </row>
    <row r="60" spans="1:66" ht="15.75" customHeight="1">
      <c r="A60" s="152"/>
      <c r="B60" s="152"/>
      <c r="C60" s="152"/>
      <c r="D60" s="152"/>
      <c r="E60" s="152"/>
      <c r="F60" s="152"/>
      <c r="G60" s="152"/>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F60" s="234"/>
      <c r="BG60" s="234"/>
      <c r="BH60" s="234"/>
      <c r="BI60" s="234"/>
      <c r="BJ60" s="234"/>
      <c r="BK60" s="234"/>
      <c r="BL60" s="234"/>
      <c r="BM60" s="234"/>
      <c r="BN60" s="234"/>
    </row>
    <row r="61" spans="1:66" ht="15.75" customHeight="1">
      <c r="A61" s="152"/>
      <c r="B61" s="152"/>
      <c r="C61" s="152"/>
      <c r="D61" s="152"/>
      <c r="E61" s="152"/>
      <c r="F61" s="152"/>
      <c r="G61" s="152"/>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F61" s="234"/>
      <c r="BG61" s="234"/>
      <c r="BH61" s="234"/>
      <c r="BI61" s="234"/>
      <c r="BJ61" s="234"/>
      <c r="BK61" s="234"/>
      <c r="BL61" s="234"/>
      <c r="BM61" s="234"/>
      <c r="BN61" s="234"/>
    </row>
    <row r="62" spans="1:66" ht="15.75" customHeight="1">
      <c r="A62" s="152"/>
      <c r="B62" s="152"/>
      <c r="C62" s="152"/>
      <c r="D62" s="152"/>
      <c r="E62" s="152"/>
      <c r="F62" s="152"/>
      <c r="G62" s="152"/>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F62" s="234"/>
      <c r="BG62" s="234"/>
      <c r="BH62" s="234"/>
      <c r="BI62" s="234"/>
      <c r="BJ62" s="234"/>
      <c r="BK62" s="234"/>
      <c r="BL62" s="234"/>
      <c r="BM62" s="234"/>
      <c r="BN62" s="234"/>
    </row>
    <row r="63" spans="1:66" ht="15.75" customHeight="1">
      <c r="A63" s="152"/>
      <c r="B63" s="152"/>
      <c r="C63" s="152"/>
      <c r="D63" s="152"/>
      <c r="E63" s="152"/>
      <c r="F63" s="152"/>
      <c r="G63" s="152"/>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F63" s="234"/>
      <c r="BG63" s="234"/>
      <c r="BH63" s="234"/>
      <c r="BI63" s="234"/>
      <c r="BJ63" s="234"/>
      <c r="BK63" s="234"/>
      <c r="BL63" s="234"/>
      <c r="BM63" s="234"/>
      <c r="BN63" s="234"/>
    </row>
    <row r="64" spans="1:66" ht="15.75" customHeight="1">
      <c r="A64" s="152"/>
      <c r="B64" s="152"/>
      <c r="C64" s="152"/>
      <c r="D64" s="152"/>
      <c r="E64" s="152"/>
      <c r="F64" s="152"/>
      <c r="G64" s="152"/>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F64" s="234"/>
      <c r="BG64" s="234"/>
      <c r="BH64" s="234"/>
      <c r="BI64" s="234"/>
      <c r="BJ64" s="234"/>
      <c r="BK64" s="234"/>
      <c r="BL64" s="234"/>
      <c r="BM64" s="234"/>
      <c r="BN64" s="234"/>
    </row>
    <row r="65" spans="1:66" ht="15.75" customHeight="1">
      <c r="A65" s="152"/>
      <c r="B65" s="152"/>
      <c r="C65" s="152"/>
      <c r="D65" s="152"/>
      <c r="E65" s="152"/>
      <c r="F65" s="152"/>
      <c r="G65" s="152"/>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F65" s="234"/>
      <c r="BG65" s="234"/>
      <c r="BH65" s="234"/>
      <c r="BI65" s="234"/>
      <c r="BJ65" s="234"/>
      <c r="BK65" s="234"/>
      <c r="BL65" s="234"/>
      <c r="BM65" s="234"/>
      <c r="BN65" s="234"/>
    </row>
    <row r="66" spans="1:66" ht="15.75" customHeight="1">
      <c r="A66" s="152"/>
      <c r="B66" s="152"/>
      <c r="C66" s="152"/>
      <c r="D66" s="152"/>
      <c r="E66" s="152"/>
      <c r="F66" s="152"/>
      <c r="G66" s="152"/>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F66" s="234"/>
      <c r="BG66" s="234"/>
      <c r="BH66" s="234"/>
      <c r="BI66" s="234"/>
      <c r="BJ66" s="234"/>
      <c r="BK66" s="234"/>
      <c r="BL66" s="234"/>
      <c r="BM66" s="234"/>
      <c r="BN66" s="234"/>
    </row>
    <row r="67" spans="1:66" ht="15.75" customHeight="1">
      <c r="A67" s="152"/>
      <c r="B67" s="152"/>
      <c r="C67" s="152"/>
      <c r="D67" s="152"/>
      <c r="E67" s="152"/>
      <c r="F67" s="152"/>
      <c r="G67" s="152"/>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F67" s="234"/>
      <c r="BG67" s="234"/>
      <c r="BH67" s="234"/>
      <c r="BI67" s="234"/>
      <c r="BJ67" s="234"/>
      <c r="BK67" s="234"/>
      <c r="BL67" s="234"/>
      <c r="BM67" s="234"/>
      <c r="BN67" s="234"/>
    </row>
    <row r="68" spans="1:66" ht="15.75" customHeight="1">
      <c r="A68" s="152"/>
      <c r="B68" s="152"/>
      <c r="C68" s="152"/>
      <c r="D68" s="152"/>
      <c r="E68" s="152"/>
      <c r="F68" s="152"/>
      <c r="G68" s="152"/>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F68" s="234"/>
      <c r="BG68" s="234"/>
      <c r="BH68" s="234"/>
      <c r="BI68" s="234"/>
      <c r="BJ68" s="234"/>
      <c r="BK68" s="234"/>
      <c r="BL68" s="234"/>
      <c r="BM68" s="234"/>
      <c r="BN68" s="234"/>
    </row>
    <row r="69" spans="1:66" ht="15.75" customHeight="1">
      <c r="A69" s="152"/>
      <c r="B69" s="152"/>
      <c r="C69" s="152"/>
      <c r="D69" s="152"/>
      <c r="E69" s="152"/>
      <c r="F69" s="152"/>
      <c r="G69" s="152"/>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F69" s="234"/>
      <c r="BG69" s="234"/>
      <c r="BH69" s="234"/>
      <c r="BI69" s="234"/>
      <c r="BJ69" s="234"/>
      <c r="BK69" s="234"/>
      <c r="BL69" s="234"/>
      <c r="BM69" s="234"/>
      <c r="BN69" s="234"/>
    </row>
    <row r="70" spans="1:66" ht="15.75" customHeight="1">
      <c r="A70" s="152"/>
      <c r="B70" s="152"/>
      <c r="C70" s="152"/>
      <c r="D70" s="152"/>
      <c r="E70" s="152"/>
      <c r="F70" s="152"/>
      <c r="G70" s="152"/>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F70" s="234"/>
      <c r="BG70" s="234"/>
      <c r="BH70" s="234"/>
      <c r="BI70" s="234"/>
      <c r="BJ70" s="234"/>
      <c r="BK70" s="234"/>
      <c r="BL70" s="234"/>
      <c r="BM70" s="234"/>
      <c r="BN70" s="234"/>
    </row>
    <row r="71" spans="1:66" ht="15.75" customHeight="1">
      <c r="A71" s="152"/>
      <c r="B71" s="152"/>
      <c r="C71" s="152"/>
      <c r="D71" s="152"/>
      <c r="E71" s="152"/>
      <c r="F71" s="152"/>
      <c r="G71" s="152"/>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F71" s="234"/>
      <c r="BG71" s="234"/>
      <c r="BH71" s="234"/>
      <c r="BI71" s="234"/>
      <c r="BJ71" s="234"/>
      <c r="BK71" s="234"/>
      <c r="BL71" s="234"/>
      <c r="BM71" s="234"/>
      <c r="BN71" s="234"/>
    </row>
    <row r="72" spans="1:66" ht="15.75" customHeight="1">
      <c r="A72" s="152"/>
      <c r="B72" s="152"/>
      <c r="C72" s="152"/>
      <c r="D72" s="152"/>
      <c r="E72" s="152"/>
      <c r="F72" s="152"/>
      <c r="G72" s="152"/>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F72" s="234"/>
      <c r="BG72" s="234"/>
      <c r="BH72" s="234"/>
      <c r="BI72" s="234"/>
      <c r="BJ72" s="234"/>
      <c r="BK72" s="234"/>
      <c r="BL72" s="234"/>
      <c r="BM72" s="234"/>
      <c r="BN72" s="234"/>
    </row>
    <row r="73" spans="1:66" ht="15.75" customHeight="1">
      <c r="A73" s="152"/>
      <c r="B73" s="152"/>
      <c r="C73" s="152"/>
      <c r="D73" s="152"/>
      <c r="E73" s="152"/>
      <c r="F73" s="152"/>
      <c r="G73" s="152"/>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F73" s="234"/>
      <c r="BG73" s="234"/>
      <c r="BH73" s="234"/>
      <c r="BI73" s="234"/>
      <c r="BJ73" s="234"/>
      <c r="BK73" s="234"/>
      <c r="BL73" s="234"/>
      <c r="BM73" s="234"/>
      <c r="BN73" s="234"/>
    </row>
    <row r="74" spans="1:66" ht="15.75" customHeight="1">
      <c r="A74" s="152"/>
      <c r="B74" s="152"/>
      <c r="C74" s="152"/>
      <c r="D74" s="152"/>
      <c r="E74" s="152"/>
      <c r="F74" s="152"/>
      <c r="G74" s="152"/>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F74" s="234"/>
      <c r="BG74" s="234"/>
      <c r="BH74" s="234"/>
      <c r="BI74" s="234"/>
      <c r="BJ74" s="234"/>
      <c r="BK74" s="234"/>
      <c r="BL74" s="234"/>
      <c r="BM74" s="234"/>
      <c r="BN74" s="234"/>
    </row>
    <row r="75" spans="1:66" ht="15.75" customHeight="1">
      <c r="A75" s="152"/>
      <c r="B75" s="152"/>
      <c r="C75" s="152"/>
      <c r="D75" s="152"/>
      <c r="E75" s="152"/>
      <c r="F75" s="152"/>
      <c r="G75" s="152"/>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F75" s="234"/>
      <c r="BG75" s="234"/>
      <c r="BH75" s="234"/>
      <c r="BI75" s="234"/>
      <c r="BJ75" s="234"/>
      <c r="BK75" s="234"/>
      <c r="BL75" s="234"/>
      <c r="BM75" s="234"/>
      <c r="BN75" s="234"/>
    </row>
    <row r="76" spans="1:66" ht="15.75" customHeight="1">
      <c r="A76" s="152"/>
      <c r="B76" s="152"/>
      <c r="C76" s="152"/>
      <c r="D76" s="152"/>
      <c r="E76" s="152"/>
      <c r="F76" s="152"/>
      <c r="G76" s="152"/>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F76" s="234"/>
      <c r="BG76" s="234"/>
      <c r="BH76" s="234"/>
      <c r="BI76" s="234"/>
      <c r="BJ76" s="234"/>
      <c r="BK76" s="234"/>
      <c r="BL76" s="234"/>
      <c r="BM76" s="234"/>
      <c r="BN76" s="234"/>
    </row>
    <row r="77" spans="1:66" ht="15.75" customHeight="1">
      <c r="A77" s="152"/>
      <c r="B77" s="152"/>
      <c r="C77" s="152"/>
      <c r="D77" s="152"/>
      <c r="E77" s="152"/>
      <c r="F77" s="152"/>
      <c r="G77" s="152"/>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F77" s="234"/>
      <c r="BG77" s="234"/>
      <c r="BH77" s="234"/>
      <c r="BI77" s="234"/>
      <c r="BJ77" s="234"/>
      <c r="BK77" s="234"/>
      <c r="BL77" s="234"/>
      <c r="BM77" s="234"/>
      <c r="BN77" s="234"/>
    </row>
    <row r="78" spans="1:66" ht="15.75" customHeight="1">
      <c r="A78" s="152"/>
      <c r="B78" s="152"/>
      <c r="C78" s="152"/>
      <c r="D78" s="152"/>
      <c r="E78" s="152"/>
      <c r="F78" s="152"/>
      <c r="G78" s="152"/>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F78" s="234"/>
      <c r="BG78" s="234"/>
      <c r="BH78" s="234"/>
      <c r="BI78" s="234"/>
      <c r="BJ78" s="234"/>
      <c r="BK78" s="234"/>
      <c r="BL78" s="234"/>
      <c r="BM78" s="234"/>
      <c r="BN78" s="234"/>
    </row>
    <row r="79" spans="1:66" ht="15.75" customHeight="1">
      <c r="A79" s="152"/>
      <c r="B79" s="152"/>
      <c r="C79" s="152"/>
      <c r="D79" s="152"/>
      <c r="E79" s="152"/>
      <c r="F79" s="152"/>
      <c r="G79" s="152"/>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F79" s="234"/>
      <c r="BG79" s="234"/>
      <c r="BH79" s="234"/>
      <c r="BI79" s="234"/>
      <c r="BJ79" s="234"/>
      <c r="BK79" s="234"/>
      <c r="BL79" s="234"/>
      <c r="BM79" s="234"/>
      <c r="BN79" s="234"/>
    </row>
    <row r="80" spans="1:66" ht="15.75" customHeight="1">
      <c r="A80" s="152"/>
      <c r="B80" s="152"/>
      <c r="C80" s="152"/>
      <c r="D80" s="152"/>
      <c r="E80" s="152"/>
      <c r="F80" s="152"/>
      <c r="G80" s="152"/>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F80" s="234"/>
      <c r="BG80" s="234"/>
      <c r="BH80" s="234"/>
      <c r="BI80" s="234"/>
      <c r="BJ80" s="234"/>
      <c r="BK80" s="234"/>
      <c r="BL80" s="234"/>
      <c r="BM80" s="234"/>
      <c r="BN80" s="234"/>
    </row>
    <row r="81" spans="1:66" ht="15.75" customHeight="1">
      <c r="A81" s="152"/>
      <c r="B81" s="152"/>
      <c r="C81" s="152"/>
      <c r="D81" s="152"/>
      <c r="E81" s="152"/>
      <c r="F81" s="152"/>
      <c r="G81" s="152"/>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F81" s="234"/>
      <c r="BG81" s="234"/>
      <c r="BH81" s="234"/>
      <c r="BI81" s="234"/>
      <c r="BJ81" s="234"/>
      <c r="BK81" s="234"/>
      <c r="BL81" s="234"/>
      <c r="BM81" s="234"/>
      <c r="BN81" s="234"/>
    </row>
    <row r="82" spans="1:66" ht="15.75" customHeight="1">
      <c r="A82" s="152"/>
      <c r="B82" s="152"/>
      <c r="C82" s="152"/>
      <c r="D82" s="152"/>
      <c r="E82" s="152"/>
      <c r="F82" s="152"/>
      <c r="G82" s="152"/>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F82" s="234"/>
      <c r="BG82" s="234"/>
      <c r="BH82" s="234"/>
      <c r="BI82" s="234"/>
      <c r="BJ82" s="234"/>
      <c r="BK82" s="234"/>
      <c r="BL82" s="234"/>
      <c r="BM82" s="234"/>
      <c r="BN82" s="234"/>
    </row>
    <row r="83" spans="1:66" ht="15.75" customHeight="1">
      <c r="A83" s="152"/>
      <c r="B83" s="152"/>
      <c r="C83" s="152"/>
      <c r="D83" s="152"/>
      <c r="E83" s="152"/>
      <c r="F83" s="152"/>
      <c r="G83" s="152"/>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F83" s="234"/>
      <c r="BG83" s="234"/>
      <c r="BH83" s="234"/>
      <c r="BI83" s="234"/>
      <c r="BJ83" s="234"/>
      <c r="BK83" s="234"/>
      <c r="BL83" s="234"/>
      <c r="BM83" s="234"/>
      <c r="BN83" s="234"/>
    </row>
    <row r="84" spans="1:66" ht="15.75" customHeight="1">
      <c r="A84" s="152"/>
      <c r="B84" s="152"/>
      <c r="C84" s="152"/>
      <c r="D84" s="152"/>
      <c r="E84" s="152"/>
      <c r="F84" s="152"/>
      <c r="G84" s="152"/>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F84" s="234"/>
      <c r="BG84" s="234"/>
      <c r="BH84" s="234"/>
      <c r="BI84" s="234"/>
      <c r="BJ84" s="234"/>
      <c r="BK84" s="234"/>
      <c r="BL84" s="234"/>
      <c r="BM84" s="234"/>
      <c r="BN84" s="234"/>
    </row>
    <row r="85" spans="1:66" ht="15.75" customHeight="1">
      <c r="A85" s="152"/>
      <c r="B85" s="152"/>
      <c r="C85" s="152"/>
      <c r="D85" s="152"/>
      <c r="E85" s="152"/>
      <c r="F85" s="152"/>
      <c r="G85" s="152"/>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F85" s="234"/>
      <c r="BG85" s="234"/>
      <c r="BH85" s="234"/>
      <c r="BI85" s="234"/>
      <c r="BJ85" s="234"/>
      <c r="BK85" s="234"/>
      <c r="BL85" s="234"/>
      <c r="BM85" s="234"/>
      <c r="BN85" s="234"/>
    </row>
    <row r="86" spans="1:66" ht="15.75" customHeight="1">
      <c r="A86" s="152"/>
      <c r="B86" s="152"/>
      <c r="C86" s="152"/>
      <c r="D86" s="152"/>
      <c r="E86" s="152"/>
      <c r="F86" s="152"/>
      <c r="G86" s="152"/>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F86" s="234"/>
      <c r="BG86" s="234"/>
      <c r="BH86" s="234"/>
      <c r="BI86" s="234"/>
      <c r="BJ86" s="234"/>
      <c r="BK86" s="234"/>
      <c r="BL86" s="234"/>
      <c r="BM86" s="234"/>
      <c r="BN86" s="234"/>
    </row>
    <row r="87" spans="1:66" ht="15.75" customHeight="1">
      <c r="A87" s="152"/>
      <c r="B87" s="152"/>
      <c r="C87" s="152"/>
      <c r="D87" s="152"/>
      <c r="E87" s="152"/>
      <c r="F87" s="152"/>
      <c r="G87" s="152"/>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F87" s="234"/>
      <c r="BG87" s="234"/>
      <c r="BH87" s="234"/>
      <c r="BI87" s="234"/>
      <c r="BJ87" s="234"/>
      <c r="BK87" s="234"/>
      <c r="BL87" s="234"/>
      <c r="BM87" s="234"/>
      <c r="BN87" s="234"/>
    </row>
    <row r="88" spans="1:66" ht="15.75" customHeight="1">
      <c r="A88" s="152"/>
      <c r="B88" s="152"/>
      <c r="C88" s="152"/>
      <c r="D88" s="152"/>
      <c r="E88" s="152"/>
      <c r="F88" s="152"/>
      <c r="G88" s="152"/>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F88" s="234"/>
      <c r="BG88" s="234"/>
      <c r="BH88" s="234"/>
      <c r="BI88" s="234"/>
      <c r="BJ88" s="234"/>
      <c r="BK88" s="234"/>
      <c r="BL88" s="234"/>
      <c r="BM88" s="234"/>
      <c r="BN88" s="234"/>
    </row>
    <row r="89" spans="1:66" ht="15.75" customHeight="1">
      <c r="A89" s="152"/>
      <c r="B89" s="152"/>
      <c r="C89" s="152"/>
      <c r="D89" s="152"/>
      <c r="E89" s="152"/>
      <c r="F89" s="152"/>
      <c r="G89" s="152"/>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F89" s="234"/>
      <c r="BG89" s="234"/>
      <c r="BH89" s="234"/>
      <c r="BI89" s="234"/>
      <c r="BJ89" s="234"/>
      <c r="BK89" s="234"/>
      <c r="BL89" s="234"/>
      <c r="BM89" s="234"/>
      <c r="BN89" s="234"/>
    </row>
    <row r="90" spans="1:66" ht="15.75" customHeight="1">
      <c r="A90" s="152"/>
      <c r="B90" s="152"/>
      <c r="C90" s="152"/>
      <c r="D90" s="152"/>
      <c r="E90" s="152"/>
      <c r="F90" s="152"/>
      <c r="G90" s="152"/>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F90" s="234"/>
      <c r="BG90" s="234"/>
      <c r="BH90" s="234"/>
      <c r="BI90" s="234"/>
      <c r="BJ90" s="234"/>
      <c r="BK90" s="234"/>
      <c r="BL90" s="234"/>
      <c r="BM90" s="234"/>
      <c r="BN90" s="234"/>
    </row>
    <row r="91" spans="1:66" ht="15.75" customHeight="1">
      <c r="A91" s="152"/>
      <c r="B91" s="152"/>
      <c r="C91" s="152"/>
      <c r="D91" s="152"/>
      <c r="E91" s="152"/>
      <c r="F91" s="152"/>
      <c r="G91" s="152"/>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F91" s="234"/>
      <c r="BG91" s="234"/>
      <c r="BH91" s="234"/>
      <c r="BI91" s="234"/>
      <c r="BJ91" s="234"/>
      <c r="BK91" s="234"/>
      <c r="BL91" s="234"/>
      <c r="BM91" s="234"/>
      <c r="BN91" s="234"/>
    </row>
    <row r="92" spans="1:66" ht="15.75" customHeight="1">
      <c r="A92" s="152"/>
      <c r="B92" s="152"/>
      <c r="C92" s="152"/>
      <c r="D92" s="152"/>
      <c r="E92" s="152"/>
      <c r="F92" s="152"/>
      <c r="G92" s="152"/>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F92" s="234"/>
      <c r="BG92" s="234"/>
      <c r="BH92" s="234"/>
      <c r="BI92" s="234"/>
      <c r="BJ92" s="234"/>
      <c r="BK92" s="234"/>
      <c r="BL92" s="234"/>
      <c r="BM92" s="234"/>
      <c r="BN92" s="234"/>
    </row>
    <row r="93" spans="1:66" ht="15.75" customHeight="1">
      <c r="A93" s="152"/>
      <c r="B93" s="152"/>
      <c r="C93" s="152"/>
      <c r="D93" s="152"/>
      <c r="E93" s="152"/>
      <c r="F93" s="152"/>
      <c r="G93" s="152"/>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F93" s="234"/>
      <c r="BG93" s="234"/>
      <c r="BH93" s="234"/>
      <c r="BI93" s="234"/>
      <c r="BJ93" s="234"/>
      <c r="BK93" s="234"/>
      <c r="BL93" s="234"/>
      <c r="BM93" s="234"/>
      <c r="BN93" s="234"/>
    </row>
    <row r="94" spans="1:66" ht="15.75" customHeight="1">
      <c r="A94" s="152"/>
      <c r="B94" s="152"/>
      <c r="C94" s="152"/>
      <c r="D94" s="152"/>
      <c r="E94" s="152"/>
      <c r="F94" s="152"/>
      <c r="G94" s="152"/>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F94" s="234"/>
      <c r="BG94" s="234"/>
      <c r="BH94" s="234"/>
      <c r="BI94" s="234"/>
      <c r="BJ94" s="234"/>
      <c r="BK94" s="234"/>
      <c r="BL94" s="234"/>
      <c r="BM94" s="234"/>
      <c r="BN94" s="234"/>
    </row>
    <row r="95" spans="1:66" ht="15.75" customHeight="1">
      <c r="A95" s="152"/>
      <c r="B95" s="152"/>
      <c r="C95" s="152"/>
      <c r="D95" s="152"/>
      <c r="E95" s="152"/>
      <c r="F95" s="152"/>
      <c r="G95" s="152"/>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F95" s="234"/>
      <c r="BG95" s="234"/>
      <c r="BH95" s="234"/>
      <c r="BI95" s="234"/>
      <c r="BJ95" s="234"/>
      <c r="BK95" s="234"/>
      <c r="BL95" s="234"/>
      <c r="BM95" s="234"/>
      <c r="BN95" s="234"/>
    </row>
    <row r="96" spans="1:66" ht="15.75" customHeight="1">
      <c r="A96" s="152"/>
      <c r="B96" s="152"/>
      <c r="C96" s="152"/>
      <c r="D96" s="152"/>
      <c r="E96" s="152"/>
      <c r="F96" s="152"/>
      <c r="G96" s="152"/>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F96" s="234"/>
      <c r="BG96" s="234"/>
      <c r="BH96" s="234"/>
      <c r="BI96" s="234"/>
      <c r="BJ96" s="234"/>
      <c r="BK96" s="234"/>
      <c r="BL96" s="234"/>
      <c r="BM96" s="234"/>
      <c r="BN96" s="234"/>
    </row>
    <row r="97" spans="1:66" ht="15.75" customHeight="1">
      <c r="A97" s="152"/>
      <c r="B97" s="152"/>
      <c r="C97" s="152"/>
      <c r="D97" s="152"/>
      <c r="E97" s="152"/>
      <c r="F97" s="152"/>
      <c r="G97" s="152"/>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F97" s="234"/>
      <c r="BG97" s="234"/>
      <c r="BH97" s="234"/>
      <c r="BI97" s="234"/>
      <c r="BJ97" s="234"/>
      <c r="BK97" s="234"/>
      <c r="BL97" s="234"/>
      <c r="BM97" s="234"/>
      <c r="BN97" s="234"/>
    </row>
    <row r="98" spans="1:66" ht="15.75" customHeight="1">
      <c r="A98" s="152"/>
      <c r="B98" s="152"/>
      <c r="C98" s="152"/>
      <c r="D98" s="152"/>
      <c r="E98" s="152"/>
      <c r="F98" s="152"/>
      <c r="G98" s="152"/>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F98" s="234"/>
      <c r="BG98" s="234"/>
      <c r="BH98" s="234"/>
      <c r="BI98" s="234"/>
      <c r="BJ98" s="234"/>
      <c r="BK98" s="234"/>
      <c r="BL98" s="234"/>
      <c r="BM98" s="234"/>
      <c r="BN98" s="234"/>
    </row>
    <row r="99" spans="1:66" ht="15.75" customHeight="1">
      <c r="A99" s="152"/>
      <c r="B99" s="152"/>
      <c r="C99" s="152"/>
      <c r="D99" s="152"/>
      <c r="E99" s="152"/>
      <c r="F99" s="152"/>
      <c r="G99" s="152"/>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F99" s="234"/>
      <c r="BG99" s="234"/>
      <c r="BH99" s="234"/>
      <c r="BI99" s="234"/>
      <c r="BJ99" s="234"/>
      <c r="BK99" s="234"/>
      <c r="BL99" s="234"/>
      <c r="BM99" s="234"/>
      <c r="BN99" s="234"/>
    </row>
    <row r="100" spans="1:66" ht="15.75" customHeight="1">
      <c r="A100" s="152"/>
      <c r="B100" s="152"/>
      <c r="C100" s="152"/>
      <c r="D100" s="152"/>
      <c r="E100" s="152"/>
      <c r="F100" s="152"/>
      <c r="G100" s="152"/>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F100" s="234"/>
      <c r="BG100" s="234"/>
      <c r="BH100" s="234"/>
      <c r="BI100" s="234"/>
      <c r="BJ100" s="234"/>
      <c r="BK100" s="234"/>
      <c r="BL100" s="234"/>
      <c r="BM100" s="234"/>
      <c r="BN100" s="234"/>
    </row>
    <row r="101" spans="1:66" ht="15.75" customHeight="1">
      <c r="A101" s="152"/>
      <c r="B101" s="152"/>
      <c r="C101" s="152"/>
      <c r="D101" s="152"/>
      <c r="E101" s="152"/>
      <c r="F101" s="152"/>
      <c r="G101" s="152"/>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F101" s="234"/>
      <c r="BG101" s="234"/>
      <c r="BH101" s="234"/>
      <c r="BI101" s="234"/>
      <c r="BJ101" s="234"/>
      <c r="BK101" s="234"/>
      <c r="BL101" s="234"/>
      <c r="BM101" s="234"/>
      <c r="BN101" s="234"/>
    </row>
    <row r="102" spans="1:66" ht="15.75" customHeight="1">
      <c r="A102" s="152"/>
      <c r="B102" s="152"/>
      <c r="C102" s="152"/>
      <c r="D102" s="152"/>
      <c r="E102" s="152"/>
      <c r="F102" s="152"/>
      <c r="G102" s="152"/>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F102" s="234"/>
      <c r="BG102" s="234"/>
      <c r="BH102" s="234"/>
      <c r="BI102" s="234"/>
      <c r="BJ102" s="234"/>
      <c r="BK102" s="234"/>
      <c r="BL102" s="234"/>
      <c r="BM102" s="234"/>
      <c r="BN102" s="234"/>
    </row>
    <row r="103" spans="1:66" ht="15.75" customHeight="1">
      <c r="A103" s="152"/>
      <c r="B103" s="152"/>
      <c r="C103" s="152"/>
      <c r="D103" s="152"/>
      <c r="E103" s="152"/>
      <c r="F103" s="152"/>
      <c r="G103" s="152"/>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F103" s="234"/>
      <c r="BG103" s="234"/>
      <c r="BH103" s="234"/>
      <c r="BI103" s="234"/>
      <c r="BJ103" s="234"/>
      <c r="BK103" s="234"/>
      <c r="BL103" s="234"/>
      <c r="BM103" s="234"/>
      <c r="BN103" s="234"/>
    </row>
    <row r="104" spans="1:66" ht="15.75" customHeight="1">
      <c r="A104" s="152"/>
      <c r="B104" s="152"/>
      <c r="C104" s="152"/>
      <c r="D104" s="152"/>
      <c r="E104" s="152"/>
      <c r="F104" s="152"/>
      <c r="G104" s="152"/>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D104" s="234"/>
      <c r="BF104" s="234"/>
      <c r="BG104" s="234"/>
      <c r="BH104" s="234"/>
      <c r="BI104" s="234"/>
      <c r="BJ104" s="234"/>
      <c r="BK104" s="234"/>
      <c r="BL104" s="234"/>
      <c r="BM104" s="234"/>
      <c r="BN104" s="234"/>
    </row>
    <row r="105" spans="1:66" ht="15.75" customHeight="1">
      <c r="A105" s="152"/>
      <c r="B105" s="152"/>
      <c r="C105" s="152"/>
      <c r="D105" s="152"/>
      <c r="E105" s="152"/>
      <c r="F105" s="152"/>
      <c r="G105" s="152"/>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F105" s="234"/>
      <c r="BG105" s="234"/>
      <c r="BH105" s="234"/>
      <c r="BI105" s="234"/>
      <c r="BJ105" s="234"/>
      <c r="BK105" s="234"/>
      <c r="BL105" s="234"/>
      <c r="BM105" s="234"/>
      <c r="BN105" s="234"/>
    </row>
    <row r="106" spans="1:66" ht="15.75" customHeight="1">
      <c r="A106" s="152"/>
      <c r="B106" s="152"/>
      <c r="C106" s="152"/>
      <c r="D106" s="152"/>
      <c r="E106" s="152"/>
      <c r="F106" s="152"/>
      <c r="G106" s="152"/>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F106" s="234"/>
      <c r="BG106" s="234"/>
      <c r="BH106" s="234"/>
      <c r="BI106" s="234"/>
      <c r="BJ106" s="234"/>
      <c r="BK106" s="234"/>
      <c r="BL106" s="234"/>
      <c r="BM106" s="234"/>
      <c r="BN106" s="234"/>
    </row>
    <row r="107" spans="1:66" ht="15.75" customHeight="1">
      <c r="A107" s="152"/>
      <c r="B107" s="152"/>
      <c r="C107" s="152"/>
      <c r="D107" s="152"/>
      <c r="E107" s="152"/>
      <c r="F107" s="152"/>
      <c r="G107" s="152"/>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F107" s="234"/>
      <c r="BG107" s="234"/>
      <c r="BH107" s="234"/>
      <c r="BI107" s="234"/>
      <c r="BJ107" s="234"/>
      <c r="BK107" s="234"/>
      <c r="BL107" s="234"/>
      <c r="BM107" s="234"/>
      <c r="BN107" s="234"/>
    </row>
    <row r="108" spans="1:66" ht="15.75" customHeight="1">
      <c r="A108" s="152"/>
      <c r="B108" s="152"/>
      <c r="C108" s="152"/>
      <c r="D108" s="152"/>
      <c r="E108" s="152"/>
      <c r="F108" s="152"/>
      <c r="G108" s="152"/>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F108" s="234"/>
      <c r="BG108" s="234"/>
      <c r="BH108" s="234"/>
      <c r="BI108" s="234"/>
      <c r="BJ108" s="234"/>
      <c r="BK108" s="234"/>
      <c r="BL108" s="234"/>
      <c r="BM108" s="234"/>
      <c r="BN108" s="234"/>
    </row>
    <row r="109" spans="1:66" ht="15.75" customHeight="1">
      <c r="A109" s="152"/>
      <c r="B109" s="152"/>
      <c r="C109" s="152"/>
      <c r="D109" s="152"/>
      <c r="E109" s="152"/>
      <c r="F109" s="152"/>
      <c r="G109" s="152"/>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F109" s="234"/>
      <c r="BG109" s="234"/>
      <c r="BH109" s="234"/>
      <c r="BI109" s="234"/>
      <c r="BJ109" s="234"/>
      <c r="BK109" s="234"/>
      <c r="BL109" s="234"/>
      <c r="BM109" s="234"/>
      <c r="BN109" s="234"/>
    </row>
    <row r="110" spans="1:66" ht="15.75" customHeight="1">
      <c r="A110" s="152"/>
      <c r="B110" s="152"/>
      <c r="C110" s="152"/>
      <c r="D110" s="152"/>
      <c r="E110" s="152"/>
      <c r="F110" s="152"/>
      <c r="G110" s="152"/>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F110" s="234"/>
      <c r="BG110" s="234"/>
      <c r="BH110" s="234"/>
      <c r="BI110" s="234"/>
      <c r="BJ110" s="234"/>
      <c r="BK110" s="234"/>
      <c r="BL110" s="234"/>
      <c r="BM110" s="234"/>
      <c r="BN110" s="234"/>
    </row>
    <row r="111" spans="1:66" ht="15.75" customHeight="1">
      <c r="A111" s="152"/>
      <c r="B111" s="152"/>
      <c r="C111" s="152"/>
      <c r="D111" s="152"/>
      <c r="E111" s="152"/>
      <c r="F111" s="152"/>
      <c r="G111" s="152"/>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F111" s="234"/>
      <c r="BG111" s="234"/>
      <c r="BH111" s="234"/>
      <c r="BI111" s="234"/>
      <c r="BJ111" s="234"/>
      <c r="BK111" s="234"/>
      <c r="BL111" s="234"/>
      <c r="BM111" s="234"/>
      <c r="BN111" s="234"/>
    </row>
    <row r="112" spans="1:66" ht="15.75" customHeight="1">
      <c r="A112" s="152"/>
      <c r="B112" s="152"/>
      <c r="C112" s="152"/>
      <c r="D112" s="152"/>
      <c r="E112" s="152"/>
      <c r="F112" s="152"/>
      <c r="G112" s="152"/>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4"/>
      <c r="BC112" s="234"/>
      <c r="BD112" s="234"/>
      <c r="BF112" s="234"/>
      <c r="BG112" s="234"/>
      <c r="BH112" s="234"/>
      <c r="BI112" s="234"/>
      <c r="BJ112" s="234"/>
      <c r="BK112" s="234"/>
      <c r="BL112" s="234"/>
      <c r="BM112" s="234"/>
      <c r="BN112" s="234"/>
    </row>
    <row r="113" spans="1:66" ht="15.75" customHeight="1">
      <c r="A113" s="152"/>
      <c r="B113" s="152"/>
      <c r="C113" s="152"/>
      <c r="D113" s="152"/>
      <c r="E113" s="152"/>
      <c r="F113" s="152"/>
      <c r="G113" s="152"/>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4"/>
      <c r="BC113" s="234"/>
      <c r="BD113" s="234"/>
      <c r="BF113" s="234"/>
      <c r="BG113" s="234"/>
      <c r="BH113" s="234"/>
      <c r="BI113" s="234"/>
      <c r="BJ113" s="234"/>
      <c r="BK113" s="234"/>
      <c r="BL113" s="234"/>
      <c r="BM113" s="234"/>
      <c r="BN113" s="234"/>
    </row>
    <row r="114" spans="1:66" ht="15.75" customHeight="1">
      <c r="A114" s="152"/>
      <c r="B114" s="152"/>
      <c r="C114" s="152"/>
      <c r="D114" s="152"/>
      <c r="E114" s="152"/>
      <c r="F114" s="152"/>
      <c r="G114" s="152"/>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F114" s="234"/>
      <c r="BG114" s="234"/>
      <c r="BH114" s="234"/>
      <c r="BI114" s="234"/>
      <c r="BJ114" s="234"/>
      <c r="BK114" s="234"/>
      <c r="BL114" s="234"/>
      <c r="BM114" s="234"/>
      <c r="BN114" s="234"/>
    </row>
    <row r="115" spans="1:66" ht="15.75" customHeight="1">
      <c r="A115" s="152"/>
      <c r="B115" s="152"/>
      <c r="C115" s="152"/>
      <c r="D115" s="152"/>
      <c r="E115" s="152"/>
      <c r="F115" s="152"/>
      <c r="G115" s="152"/>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c r="BB115" s="234"/>
      <c r="BC115" s="234"/>
      <c r="BD115" s="234"/>
      <c r="BF115" s="234"/>
      <c r="BG115" s="234"/>
      <c r="BH115" s="234"/>
      <c r="BI115" s="234"/>
      <c r="BJ115" s="234"/>
      <c r="BK115" s="234"/>
      <c r="BL115" s="234"/>
      <c r="BM115" s="234"/>
      <c r="BN115" s="234"/>
    </row>
    <row r="116" spans="1:66" ht="15.75" customHeight="1">
      <c r="A116" s="152"/>
      <c r="B116" s="152"/>
      <c r="C116" s="152"/>
      <c r="D116" s="152"/>
      <c r="E116" s="152"/>
      <c r="F116" s="152"/>
      <c r="G116" s="152"/>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4"/>
      <c r="BC116" s="234"/>
      <c r="BD116" s="234"/>
      <c r="BF116" s="234"/>
      <c r="BG116" s="234"/>
      <c r="BH116" s="234"/>
      <c r="BI116" s="234"/>
      <c r="BJ116" s="234"/>
      <c r="BK116" s="234"/>
      <c r="BL116" s="234"/>
      <c r="BM116" s="234"/>
      <c r="BN116" s="234"/>
    </row>
    <row r="117" spans="1:66" ht="15.75" customHeight="1">
      <c r="A117" s="152"/>
      <c r="B117" s="152"/>
      <c r="C117" s="152"/>
      <c r="D117" s="152"/>
      <c r="E117" s="152"/>
      <c r="F117" s="152"/>
      <c r="G117" s="152"/>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234"/>
      <c r="BA117" s="234"/>
      <c r="BB117" s="234"/>
      <c r="BC117" s="234"/>
      <c r="BD117" s="234"/>
      <c r="BF117" s="234"/>
      <c r="BG117" s="234"/>
      <c r="BH117" s="234"/>
      <c r="BI117" s="234"/>
      <c r="BJ117" s="234"/>
      <c r="BK117" s="234"/>
      <c r="BL117" s="234"/>
      <c r="BM117" s="234"/>
      <c r="BN117" s="234"/>
    </row>
    <row r="118" spans="1:66" ht="15.75" customHeight="1">
      <c r="A118" s="152"/>
      <c r="B118" s="152"/>
      <c r="C118" s="152"/>
      <c r="D118" s="152"/>
      <c r="E118" s="152"/>
      <c r="F118" s="152"/>
      <c r="G118" s="152"/>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c r="BB118" s="234"/>
      <c r="BC118" s="234"/>
      <c r="BD118" s="234"/>
      <c r="BF118" s="234"/>
      <c r="BG118" s="234"/>
      <c r="BH118" s="234"/>
      <c r="BI118" s="234"/>
      <c r="BJ118" s="234"/>
      <c r="BK118" s="234"/>
      <c r="BL118" s="234"/>
      <c r="BM118" s="234"/>
      <c r="BN118" s="234"/>
    </row>
    <row r="119" spans="1:66" ht="15.75" customHeight="1">
      <c r="A119" s="152"/>
      <c r="B119" s="152"/>
      <c r="C119" s="152"/>
      <c r="D119" s="152"/>
      <c r="E119" s="152"/>
      <c r="F119" s="152"/>
      <c r="G119" s="152"/>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F119" s="234"/>
      <c r="BG119" s="234"/>
      <c r="BH119" s="234"/>
      <c r="BI119" s="234"/>
      <c r="BJ119" s="234"/>
      <c r="BK119" s="234"/>
      <c r="BL119" s="234"/>
      <c r="BM119" s="234"/>
      <c r="BN119" s="234"/>
    </row>
    <row r="120" spans="1:66" ht="15.75" customHeight="1">
      <c r="A120" s="152"/>
      <c r="B120" s="152"/>
      <c r="C120" s="152"/>
      <c r="D120" s="152"/>
      <c r="E120" s="152"/>
      <c r="F120" s="152"/>
      <c r="G120" s="152"/>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4"/>
      <c r="AW120" s="234"/>
      <c r="AX120" s="234"/>
      <c r="AY120" s="234"/>
      <c r="AZ120" s="234"/>
      <c r="BA120" s="234"/>
      <c r="BB120" s="234"/>
      <c r="BC120" s="234"/>
      <c r="BD120" s="234"/>
      <c r="BF120" s="234"/>
      <c r="BG120" s="234"/>
      <c r="BH120" s="234"/>
      <c r="BI120" s="234"/>
      <c r="BJ120" s="234"/>
      <c r="BK120" s="234"/>
      <c r="BL120" s="234"/>
      <c r="BM120" s="234"/>
      <c r="BN120" s="234"/>
    </row>
    <row r="121" spans="1:66" ht="15.75" customHeight="1">
      <c r="A121" s="152"/>
      <c r="B121" s="152"/>
      <c r="C121" s="152"/>
      <c r="D121" s="152"/>
      <c r="E121" s="152"/>
      <c r="F121" s="152"/>
      <c r="G121" s="152"/>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4"/>
      <c r="BC121" s="234"/>
      <c r="BD121" s="234"/>
      <c r="BF121" s="234"/>
      <c r="BG121" s="234"/>
      <c r="BH121" s="234"/>
      <c r="BI121" s="234"/>
      <c r="BJ121" s="234"/>
      <c r="BK121" s="234"/>
      <c r="BL121" s="234"/>
      <c r="BM121" s="234"/>
      <c r="BN121" s="234"/>
    </row>
    <row r="122" spans="1:66" ht="15.75" customHeight="1">
      <c r="A122" s="152"/>
      <c r="B122" s="152"/>
      <c r="C122" s="152"/>
      <c r="D122" s="152"/>
      <c r="E122" s="152"/>
      <c r="F122" s="152"/>
      <c r="G122" s="152"/>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F122" s="234"/>
      <c r="BG122" s="234"/>
      <c r="BH122" s="234"/>
      <c r="BI122" s="234"/>
      <c r="BJ122" s="234"/>
      <c r="BK122" s="234"/>
      <c r="BL122" s="234"/>
      <c r="BM122" s="234"/>
      <c r="BN122" s="234"/>
    </row>
    <row r="123" spans="1:66" ht="15.75" customHeight="1">
      <c r="A123" s="152"/>
      <c r="B123" s="152"/>
      <c r="C123" s="152"/>
      <c r="D123" s="152"/>
      <c r="E123" s="152"/>
      <c r="F123" s="152"/>
      <c r="G123" s="152"/>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4"/>
      <c r="BC123" s="234"/>
      <c r="BD123" s="234"/>
      <c r="BF123" s="234"/>
      <c r="BG123" s="234"/>
      <c r="BH123" s="234"/>
      <c r="BI123" s="234"/>
      <c r="BJ123" s="234"/>
      <c r="BK123" s="234"/>
      <c r="BL123" s="234"/>
      <c r="BM123" s="234"/>
      <c r="BN123" s="234"/>
    </row>
    <row r="124" spans="1:66" ht="15.75" customHeight="1">
      <c r="A124" s="152"/>
      <c r="B124" s="152"/>
      <c r="C124" s="152"/>
      <c r="D124" s="152"/>
      <c r="E124" s="152"/>
      <c r="F124" s="152"/>
      <c r="G124" s="152"/>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4"/>
      <c r="AW124" s="234"/>
      <c r="AX124" s="234"/>
      <c r="AY124" s="234"/>
      <c r="AZ124" s="234"/>
      <c r="BA124" s="234"/>
      <c r="BB124" s="234"/>
      <c r="BC124" s="234"/>
      <c r="BD124" s="234"/>
      <c r="BF124" s="234"/>
      <c r="BG124" s="234"/>
      <c r="BH124" s="234"/>
      <c r="BI124" s="234"/>
      <c r="BJ124" s="234"/>
      <c r="BK124" s="234"/>
      <c r="BL124" s="234"/>
      <c r="BM124" s="234"/>
      <c r="BN124" s="234"/>
    </row>
    <row r="125" spans="1:66" ht="15.75" customHeight="1">
      <c r="A125" s="152"/>
      <c r="B125" s="152"/>
      <c r="C125" s="152"/>
      <c r="D125" s="152"/>
      <c r="E125" s="152"/>
      <c r="F125" s="152"/>
      <c r="G125" s="152"/>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F125" s="234"/>
      <c r="BG125" s="234"/>
      <c r="BH125" s="234"/>
      <c r="BI125" s="234"/>
      <c r="BJ125" s="234"/>
      <c r="BK125" s="234"/>
      <c r="BL125" s="234"/>
      <c r="BM125" s="234"/>
      <c r="BN125" s="234"/>
    </row>
    <row r="126" spans="1:66" ht="15.75" customHeight="1">
      <c r="A126" s="152"/>
      <c r="B126" s="152"/>
      <c r="C126" s="152"/>
      <c r="D126" s="152"/>
      <c r="E126" s="152"/>
      <c r="F126" s="152"/>
      <c r="G126" s="152"/>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F126" s="234"/>
      <c r="BG126" s="234"/>
      <c r="BH126" s="234"/>
      <c r="BI126" s="234"/>
      <c r="BJ126" s="234"/>
      <c r="BK126" s="234"/>
      <c r="BL126" s="234"/>
      <c r="BM126" s="234"/>
      <c r="BN126" s="234"/>
    </row>
    <row r="127" spans="1:66" ht="15.75" customHeight="1">
      <c r="A127" s="152"/>
      <c r="B127" s="152"/>
      <c r="C127" s="152"/>
      <c r="D127" s="152"/>
      <c r="E127" s="152"/>
      <c r="F127" s="152"/>
      <c r="G127" s="152"/>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F127" s="234"/>
      <c r="BG127" s="234"/>
      <c r="BH127" s="234"/>
      <c r="BI127" s="234"/>
      <c r="BJ127" s="234"/>
      <c r="BK127" s="234"/>
      <c r="BL127" s="234"/>
      <c r="BM127" s="234"/>
      <c r="BN127" s="234"/>
    </row>
    <row r="128" spans="1:66" ht="15.75" customHeight="1">
      <c r="A128" s="152"/>
      <c r="B128" s="152"/>
      <c r="C128" s="152"/>
      <c r="D128" s="152"/>
      <c r="E128" s="152"/>
      <c r="F128" s="152"/>
      <c r="G128" s="152"/>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F128" s="234"/>
      <c r="BG128" s="234"/>
      <c r="BH128" s="234"/>
      <c r="BI128" s="234"/>
      <c r="BJ128" s="234"/>
      <c r="BK128" s="234"/>
      <c r="BL128" s="234"/>
      <c r="BM128" s="234"/>
      <c r="BN128" s="234"/>
    </row>
    <row r="129" spans="1:66" ht="15.75" customHeight="1">
      <c r="A129" s="152"/>
      <c r="B129" s="152"/>
      <c r="C129" s="152"/>
      <c r="D129" s="152"/>
      <c r="E129" s="152"/>
      <c r="F129" s="152"/>
      <c r="G129" s="152"/>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4"/>
      <c r="AY129" s="234"/>
      <c r="AZ129" s="234"/>
      <c r="BA129" s="234"/>
      <c r="BB129" s="234"/>
      <c r="BC129" s="234"/>
      <c r="BD129" s="234"/>
      <c r="BF129" s="234"/>
      <c r="BG129" s="234"/>
      <c r="BH129" s="234"/>
      <c r="BI129" s="234"/>
      <c r="BJ129" s="234"/>
      <c r="BK129" s="234"/>
      <c r="BL129" s="234"/>
      <c r="BM129" s="234"/>
      <c r="BN129" s="234"/>
    </row>
    <row r="130" spans="1:66" ht="15.75" customHeight="1">
      <c r="A130" s="152"/>
      <c r="B130" s="152"/>
      <c r="C130" s="152"/>
      <c r="D130" s="152"/>
      <c r="E130" s="152"/>
      <c r="F130" s="152"/>
      <c r="G130" s="152"/>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234"/>
      <c r="AW130" s="234"/>
      <c r="AX130" s="234"/>
      <c r="AY130" s="234"/>
      <c r="AZ130" s="234"/>
      <c r="BA130" s="234"/>
      <c r="BB130" s="234"/>
      <c r="BC130" s="234"/>
      <c r="BD130" s="234"/>
      <c r="BF130" s="234"/>
      <c r="BG130" s="234"/>
      <c r="BH130" s="234"/>
      <c r="BI130" s="234"/>
      <c r="BJ130" s="234"/>
      <c r="BK130" s="234"/>
      <c r="BL130" s="234"/>
      <c r="BM130" s="234"/>
      <c r="BN130" s="234"/>
    </row>
    <row r="131" spans="1:66" ht="15.75" customHeight="1">
      <c r="A131" s="152"/>
      <c r="B131" s="152"/>
      <c r="C131" s="152"/>
      <c r="D131" s="152"/>
      <c r="E131" s="152"/>
      <c r="F131" s="152"/>
      <c r="G131" s="152"/>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c r="AY131" s="234"/>
      <c r="AZ131" s="234"/>
      <c r="BA131" s="234"/>
      <c r="BB131" s="234"/>
      <c r="BC131" s="234"/>
      <c r="BD131" s="234"/>
      <c r="BF131" s="234"/>
      <c r="BG131" s="234"/>
      <c r="BH131" s="234"/>
      <c r="BI131" s="234"/>
      <c r="BJ131" s="234"/>
      <c r="BK131" s="234"/>
      <c r="BL131" s="234"/>
      <c r="BM131" s="234"/>
      <c r="BN131" s="234"/>
    </row>
    <row r="132" spans="1:66" ht="15.75" customHeight="1">
      <c r="A132" s="152"/>
      <c r="B132" s="152"/>
      <c r="C132" s="152"/>
      <c r="D132" s="152"/>
      <c r="E132" s="152"/>
      <c r="F132" s="152"/>
      <c r="G132" s="152"/>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4"/>
      <c r="BB132" s="234"/>
      <c r="BC132" s="234"/>
      <c r="BD132" s="234"/>
      <c r="BF132" s="234"/>
      <c r="BG132" s="234"/>
      <c r="BH132" s="234"/>
      <c r="BI132" s="234"/>
      <c r="BJ132" s="234"/>
      <c r="BK132" s="234"/>
      <c r="BL132" s="234"/>
      <c r="BM132" s="234"/>
      <c r="BN132" s="234"/>
    </row>
    <row r="133" spans="1:66" ht="15.75" customHeight="1">
      <c r="A133" s="152"/>
      <c r="B133" s="152"/>
      <c r="C133" s="152"/>
      <c r="D133" s="152"/>
      <c r="E133" s="152"/>
      <c r="F133" s="152"/>
      <c r="G133" s="152"/>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4"/>
      <c r="AW133" s="234"/>
      <c r="AX133" s="234"/>
      <c r="AY133" s="234"/>
      <c r="AZ133" s="234"/>
      <c r="BA133" s="234"/>
      <c r="BB133" s="234"/>
      <c r="BC133" s="234"/>
      <c r="BD133" s="234"/>
      <c r="BF133" s="234"/>
      <c r="BG133" s="234"/>
      <c r="BH133" s="234"/>
      <c r="BI133" s="234"/>
      <c r="BJ133" s="234"/>
      <c r="BK133" s="234"/>
      <c r="BL133" s="234"/>
      <c r="BM133" s="234"/>
      <c r="BN133" s="234"/>
    </row>
    <row r="134" spans="1:66" ht="15.75" customHeight="1">
      <c r="A134" s="152"/>
      <c r="B134" s="152"/>
      <c r="C134" s="152"/>
      <c r="D134" s="152"/>
      <c r="E134" s="152"/>
      <c r="F134" s="152"/>
      <c r="G134" s="152"/>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c r="AV134" s="234"/>
      <c r="AW134" s="234"/>
      <c r="AX134" s="234"/>
      <c r="AY134" s="234"/>
      <c r="AZ134" s="234"/>
      <c r="BA134" s="234"/>
      <c r="BB134" s="234"/>
      <c r="BC134" s="234"/>
      <c r="BD134" s="234"/>
      <c r="BF134" s="234"/>
      <c r="BG134" s="234"/>
      <c r="BH134" s="234"/>
      <c r="BI134" s="234"/>
      <c r="BJ134" s="234"/>
      <c r="BK134" s="234"/>
      <c r="BL134" s="234"/>
      <c r="BM134" s="234"/>
      <c r="BN134" s="234"/>
    </row>
    <row r="135" spans="1:66" ht="15.75" customHeight="1">
      <c r="A135" s="152"/>
      <c r="B135" s="152"/>
      <c r="C135" s="152"/>
      <c r="D135" s="152"/>
      <c r="E135" s="152"/>
      <c r="F135" s="152"/>
      <c r="G135" s="152"/>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F135" s="234"/>
      <c r="BG135" s="234"/>
      <c r="BH135" s="234"/>
      <c r="BI135" s="234"/>
      <c r="BJ135" s="234"/>
      <c r="BK135" s="234"/>
      <c r="BL135" s="234"/>
      <c r="BM135" s="234"/>
      <c r="BN135" s="234"/>
    </row>
    <row r="136" spans="1:66" ht="15.75" customHeight="1">
      <c r="A136" s="152"/>
      <c r="B136" s="152"/>
      <c r="C136" s="152"/>
      <c r="D136" s="152"/>
      <c r="E136" s="152"/>
      <c r="F136" s="152"/>
      <c r="G136" s="152"/>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F136" s="234"/>
      <c r="BG136" s="234"/>
      <c r="BH136" s="234"/>
      <c r="BI136" s="234"/>
      <c r="BJ136" s="234"/>
      <c r="BK136" s="234"/>
      <c r="BL136" s="234"/>
      <c r="BM136" s="234"/>
      <c r="BN136" s="234"/>
    </row>
    <row r="137" spans="1:66" ht="15.75" customHeight="1">
      <c r="A137" s="152"/>
      <c r="B137" s="152"/>
      <c r="C137" s="152"/>
      <c r="D137" s="152"/>
      <c r="E137" s="152"/>
      <c r="F137" s="152"/>
      <c r="G137" s="152"/>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F137" s="234"/>
      <c r="BG137" s="234"/>
      <c r="BH137" s="234"/>
      <c r="BI137" s="234"/>
      <c r="BJ137" s="234"/>
      <c r="BK137" s="234"/>
      <c r="BL137" s="234"/>
      <c r="BM137" s="234"/>
      <c r="BN137" s="234"/>
    </row>
    <row r="138" spans="1:66" ht="15.75" customHeight="1">
      <c r="A138" s="152"/>
      <c r="B138" s="152"/>
      <c r="C138" s="152"/>
      <c r="D138" s="152"/>
      <c r="E138" s="152"/>
      <c r="F138" s="152"/>
      <c r="G138" s="152"/>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F138" s="234"/>
      <c r="BG138" s="234"/>
      <c r="BH138" s="234"/>
      <c r="BI138" s="234"/>
      <c r="BJ138" s="234"/>
      <c r="BK138" s="234"/>
      <c r="BL138" s="234"/>
      <c r="BM138" s="234"/>
      <c r="BN138" s="234"/>
    </row>
    <row r="139" spans="1:66" ht="15.75" customHeight="1">
      <c r="A139" s="152"/>
      <c r="B139" s="152"/>
      <c r="C139" s="152"/>
      <c r="D139" s="152"/>
      <c r="E139" s="152"/>
      <c r="F139" s="152"/>
      <c r="G139" s="152"/>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F139" s="234"/>
      <c r="BG139" s="234"/>
      <c r="BH139" s="234"/>
      <c r="BI139" s="234"/>
      <c r="BJ139" s="234"/>
      <c r="BK139" s="234"/>
      <c r="BL139" s="234"/>
      <c r="BM139" s="234"/>
      <c r="BN139" s="234"/>
    </row>
    <row r="140" spans="1:66" ht="15.75" customHeight="1">
      <c r="A140" s="152"/>
      <c r="B140" s="152"/>
      <c r="C140" s="152"/>
      <c r="D140" s="152"/>
      <c r="E140" s="152"/>
      <c r="F140" s="152"/>
      <c r="G140" s="152"/>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F140" s="234"/>
      <c r="BG140" s="234"/>
      <c r="BH140" s="234"/>
      <c r="BI140" s="234"/>
      <c r="BJ140" s="234"/>
      <c r="BK140" s="234"/>
      <c r="BL140" s="234"/>
      <c r="BM140" s="234"/>
      <c r="BN140" s="234"/>
    </row>
    <row r="141" spans="1:66" ht="15.75" customHeight="1">
      <c r="A141" s="152"/>
      <c r="B141" s="152"/>
      <c r="C141" s="152"/>
      <c r="D141" s="152"/>
      <c r="E141" s="152"/>
      <c r="F141" s="152"/>
      <c r="G141" s="152"/>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F141" s="234"/>
      <c r="BG141" s="234"/>
      <c r="BH141" s="234"/>
      <c r="BI141" s="234"/>
      <c r="BJ141" s="234"/>
      <c r="BK141" s="234"/>
      <c r="BL141" s="234"/>
      <c r="BM141" s="234"/>
      <c r="BN141" s="234"/>
    </row>
    <row r="142" spans="1:66" ht="15.75" customHeight="1">
      <c r="A142" s="152"/>
      <c r="B142" s="152"/>
      <c r="C142" s="152"/>
      <c r="D142" s="152"/>
      <c r="E142" s="152"/>
      <c r="F142" s="152"/>
      <c r="G142" s="152"/>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c r="BA142" s="234"/>
      <c r="BB142" s="234"/>
      <c r="BC142" s="234"/>
      <c r="BD142" s="234"/>
      <c r="BF142" s="234"/>
      <c r="BG142" s="234"/>
      <c r="BH142" s="234"/>
      <c r="BI142" s="234"/>
      <c r="BJ142" s="234"/>
      <c r="BK142" s="234"/>
      <c r="BL142" s="234"/>
      <c r="BM142" s="234"/>
      <c r="BN142" s="234"/>
    </row>
    <row r="143" spans="1:66" ht="15.75" customHeight="1">
      <c r="A143" s="152"/>
      <c r="B143" s="152"/>
      <c r="C143" s="152"/>
      <c r="D143" s="152"/>
      <c r="E143" s="152"/>
      <c r="F143" s="152"/>
      <c r="G143" s="152"/>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c r="BB143" s="234"/>
      <c r="BC143" s="234"/>
      <c r="BD143" s="234"/>
      <c r="BF143" s="234"/>
      <c r="BG143" s="234"/>
      <c r="BH143" s="234"/>
      <c r="BI143" s="234"/>
      <c r="BJ143" s="234"/>
      <c r="BK143" s="234"/>
      <c r="BL143" s="234"/>
      <c r="BM143" s="234"/>
      <c r="BN143" s="234"/>
    </row>
    <row r="144" spans="1:66" ht="15.75" customHeight="1">
      <c r="A144" s="152"/>
      <c r="B144" s="152"/>
      <c r="C144" s="152"/>
      <c r="D144" s="152"/>
      <c r="E144" s="152"/>
      <c r="F144" s="152"/>
      <c r="G144" s="152"/>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F144" s="234"/>
      <c r="BG144" s="234"/>
      <c r="BH144" s="234"/>
      <c r="BI144" s="234"/>
      <c r="BJ144" s="234"/>
      <c r="BK144" s="234"/>
      <c r="BL144" s="234"/>
      <c r="BM144" s="234"/>
      <c r="BN144" s="234"/>
    </row>
    <row r="145" spans="1:66" ht="15.75" customHeight="1">
      <c r="A145" s="152"/>
      <c r="B145" s="152"/>
      <c r="C145" s="152"/>
      <c r="D145" s="152"/>
      <c r="E145" s="152"/>
      <c r="F145" s="152"/>
      <c r="G145" s="152"/>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4"/>
      <c r="AW145" s="234"/>
      <c r="AX145" s="234"/>
      <c r="AY145" s="234"/>
      <c r="AZ145" s="234"/>
      <c r="BA145" s="234"/>
      <c r="BB145" s="234"/>
      <c r="BC145" s="234"/>
      <c r="BD145" s="234"/>
      <c r="BF145" s="234"/>
      <c r="BG145" s="234"/>
      <c r="BH145" s="234"/>
      <c r="BI145" s="234"/>
      <c r="BJ145" s="234"/>
      <c r="BK145" s="234"/>
      <c r="BL145" s="234"/>
      <c r="BM145" s="234"/>
      <c r="BN145" s="234"/>
    </row>
    <row r="146" spans="1:66" ht="15.75" customHeight="1">
      <c r="A146" s="152"/>
      <c r="B146" s="152"/>
      <c r="C146" s="152"/>
      <c r="D146" s="152"/>
      <c r="E146" s="152"/>
      <c r="F146" s="152"/>
      <c r="G146" s="152"/>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F146" s="234"/>
      <c r="BG146" s="234"/>
      <c r="BH146" s="234"/>
      <c r="BI146" s="234"/>
      <c r="BJ146" s="234"/>
      <c r="BK146" s="234"/>
      <c r="BL146" s="234"/>
      <c r="BM146" s="234"/>
      <c r="BN146" s="234"/>
    </row>
    <row r="147" spans="1:66" ht="15.75" customHeight="1">
      <c r="A147" s="152"/>
      <c r="B147" s="152"/>
      <c r="C147" s="152"/>
      <c r="D147" s="152"/>
      <c r="E147" s="152"/>
      <c r="F147" s="152"/>
      <c r="G147" s="152"/>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F147" s="234"/>
      <c r="BG147" s="234"/>
      <c r="BH147" s="234"/>
      <c r="BI147" s="234"/>
      <c r="BJ147" s="234"/>
      <c r="BK147" s="234"/>
      <c r="BL147" s="234"/>
      <c r="BM147" s="234"/>
      <c r="BN147" s="234"/>
    </row>
    <row r="148" spans="1:66" ht="15.75" customHeight="1">
      <c r="A148" s="152"/>
      <c r="B148" s="152"/>
      <c r="C148" s="152"/>
      <c r="D148" s="152"/>
      <c r="E148" s="152"/>
      <c r="F148" s="152"/>
      <c r="G148" s="152"/>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F148" s="234"/>
      <c r="BG148" s="234"/>
      <c r="BH148" s="234"/>
      <c r="BI148" s="234"/>
      <c r="BJ148" s="234"/>
      <c r="BK148" s="234"/>
      <c r="BL148" s="234"/>
      <c r="BM148" s="234"/>
      <c r="BN148" s="234"/>
    </row>
    <row r="149" spans="1:66" ht="15.75" customHeight="1">
      <c r="A149" s="152"/>
      <c r="B149" s="152"/>
      <c r="C149" s="152"/>
      <c r="D149" s="152"/>
      <c r="E149" s="152"/>
      <c r="F149" s="152"/>
      <c r="G149" s="152"/>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F149" s="234"/>
      <c r="BG149" s="234"/>
      <c r="BH149" s="234"/>
      <c r="BI149" s="234"/>
      <c r="BJ149" s="234"/>
      <c r="BK149" s="234"/>
      <c r="BL149" s="234"/>
      <c r="BM149" s="234"/>
      <c r="BN149" s="234"/>
    </row>
    <row r="150" spans="1:66" ht="15.75" customHeight="1">
      <c r="A150" s="152"/>
      <c r="B150" s="152"/>
      <c r="C150" s="152"/>
      <c r="D150" s="152"/>
      <c r="E150" s="152"/>
      <c r="F150" s="152"/>
      <c r="G150" s="152"/>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F150" s="234"/>
      <c r="BG150" s="234"/>
      <c r="BH150" s="234"/>
      <c r="BI150" s="234"/>
      <c r="BJ150" s="234"/>
      <c r="BK150" s="234"/>
      <c r="BL150" s="234"/>
      <c r="BM150" s="234"/>
      <c r="BN150" s="234"/>
    </row>
    <row r="151" spans="1:66" ht="15.75" customHeight="1">
      <c r="A151" s="152"/>
      <c r="B151" s="152"/>
      <c r="C151" s="152"/>
      <c r="D151" s="152"/>
      <c r="E151" s="152"/>
      <c r="F151" s="152"/>
      <c r="G151" s="152"/>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4"/>
      <c r="AW151" s="234"/>
      <c r="AX151" s="234"/>
      <c r="AY151" s="234"/>
      <c r="AZ151" s="234"/>
      <c r="BA151" s="234"/>
      <c r="BB151" s="234"/>
      <c r="BC151" s="234"/>
      <c r="BD151" s="234"/>
      <c r="BF151" s="234"/>
      <c r="BG151" s="234"/>
      <c r="BH151" s="234"/>
      <c r="BI151" s="234"/>
      <c r="BJ151" s="234"/>
      <c r="BK151" s="234"/>
      <c r="BL151" s="234"/>
      <c r="BM151" s="234"/>
      <c r="BN151" s="234"/>
    </row>
    <row r="152" spans="1:66" ht="15.75" customHeight="1">
      <c r="A152" s="152"/>
      <c r="B152" s="152"/>
      <c r="C152" s="152"/>
      <c r="D152" s="152"/>
      <c r="E152" s="152"/>
      <c r="F152" s="152"/>
      <c r="G152" s="152"/>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4"/>
      <c r="AW152" s="234"/>
      <c r="AX152" s="234"/>
      <c r="AY152" s="234"/>
      <c r="AZ152" s="234"/>
      <c r="BA152" s="234"/>
      <c r="BB152" s="234"/>
      <c r="BC152" s="234"/>
      <c r="BD152" s="234"/>
      <c r="BF152" s="234"/>
      <c r="BG152" s="234"/>
      <c r="BH152" s="234"/>
      <c r="BI152" s="234"/>
      <c r="BJ152" s="234"/>
      <c r="BK152" s="234"/>
      <c r="BL152" s="234"/>
      <c r="BM152" s="234"/>
      <c r="BN152" s="234"/>
    </row>
    <row r="153" spans="1:66" ht="15.75" customHeight="1">
      <c r="A153" s="152"/>
      <c r="B153" s="152"/>
      <c r="C153" s="152"/>
      <c r="D153" s="152"/>
      <c r="E153" s="152"/>
      <c r="F153" s="152"/>
      <c r="G153" s="152"/>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F153" s="234"/>
      <c r="BG153" s="234"/>
      <c r="BH153" s="234"/>
      <c r="BI153" s="234"/>
      <c r="BJ153" s="234"/>
      <c r="BK153" s="234"/>
      <c r="BL153" s="234"/>
      <c r="BM153" s="234"/>
      <c r="BN153" s="234"/>
    </row>
    <row r="154" spans="1:66" ht="15.75" customHeight="1">
      <c r="A154" s="152"/>
      <c r="B154" s="152"/>
      <c r="C154" s="152"/>
      <c r="D154" s="152"/>
      <c r="E154" s="152"/>
      <c r="F154" s="152"/>
      <c r="G154" s="152"/>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F154" s="234"/>
      <c r="BG154" s="234"/>
      <c r="BH154" s="234"/>
      <c r="BI154" s="234"/>
      <c r="BJ154" s="234"/>
      <c r="BK154" s="234"/>
      <c r="BL154" s="234"/>
      <c r="BM154" s="234"/>
      <c r="BN154" s="234"/>
    </row>
    <row r="155" spans="1:66" ht="15.75" customHeight="1">
      <c r="A155" s="152"/>
      <c r="B155" s="152"/>
      <c r="C155" s="152"/>
      <c r="D155" s="152"/>
      <c r="E155" s="152"/>
      <c r="F155" s="152"/>
      <c r="G155" s="152"/>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F155" s="234"/>
      <c r="BG155" s="234"/>
      <c r="BH155" s="234"/>
      <c r="BI155" s="234"/>
      <c r="BJ155" s="234"/>
      <c r="BK155" s="234"/>
      <c r="BL155" s="234"/>
      <c r="BM155" s="234"/>
      <c r="BN155" s="234"/>
    </row>
    <row r="156" spans="1:66" ht="15.75" customHeight="1">
      <c r="A156" s="152"/>
      <c r="B156" s="152"/>
      <c r="C156" s="152"/>
      <c r="D156" s="152"/>
      <c r="E156" s="152"/>
      <c r="F156" s="152"/>
      <c r="G156" s="152"/>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c r="AV156" s="234"/>
      <c r="AW156" s="234"/>
      <c r="AX156" s="234"/>
      <c r="AY156" s="234"/>
      <c r="AZ156" s="234"/>
      <c r="BA156" s="234"/>
      <c r="BB156" s="234"/>
      <c r="BC156" s="234"/>
      <c r="BD156" s="234"/>
      <c r="BF156" s="234"/>
      <c r="BG156" s="234"/>
      <c r="BH156" s="234"/>
      <c r="BI156" s="234"/>
      <c r="BJ156" s="234"/>
      <c r="BK156" s="234"/>
      <c r="BL156" s="234"/>
      <c r="BM156" s="234"/>
      <c r="BN156" s="234"/>
    </row>
    <row r="157" spans="1:66" ht="15.75" customHeight="1">
      <c r="A157" s="152"/>
      <c r="B157" s="152"/>
      <c r="C157" s="152"/>
      <c r="D157" s="152"/>
      <c r="E157" s="152"/>
      <c r="F157" s="152"/>
      <c r="G157" s="152"/>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c r="AQ157" s="234"/>
      <c r="AR157" s="234"/>
      <c r="AS157" s="234"/>
      <c r="AT157" s="234"/>
      <c r="AU157" s="234"/>
      <c r="AV157" s="234"/>
      <c r="AW157" s="234"/>
      <c r="AX157" s="234"/>
      <c r="AY157" s="234"/>
      <c r="AZ157" s="234"/>
      <c r="BA157" s="234"/>
      <c r="BB157" s="234"/>
      <c r="BC157" s="234"/>
      <c r="BD157" s="234"/>
      <c r="BF157" s="234"/>
      <c r="BG157" s="234"/>
      <c r="BH157" s="234"/>
      <c r="BI157" s="234"/>
      <c r="BJ157" s="234"/>
      <c r="BK157" s="234"/>
      <c r="BL157" s="234"/>
      <c r="BM157" s="234"/>
      <c r="BN157" s="234"/>
    </row>
    <row r="158" spans="1:66" ht="15.75" customHeight="1">
      <c r="A158" s="152"/>
      <c r="B158" s="152"/>
      <c r="C158" s="152"/>
      <c r="D158" s="152"/>
      <c r="E158" s="152"/>
      <c r="F158" s="152"/>
      <c r="G158" s="152"/>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F158" s="234"/>
      <c r="BG158" s="234"/>
      <c r="BH158" s="234"/>
      <c r="BI158" s="234"/>
      <c r="BJ158" s="234"/>
      <c r="BK158" s="234"/>
      <c r="BL158" s="234"/>
      <c r="BM158" s="234"/>
      <c r="BN158" s="234"/>
    </row>
    <row r="159" spans="1:66" ht="15.75" customHeight="1">
      <c r="A159" s="152"/>
      <c r="B159" s="152"/>
      <c r="C159" s="152"/>
      <c r="D159" s="152"/>
      <c r="E159" s="152"/>
      <c r="F159" s="152"/>
      <c r="G159" s="152"/>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F159" s="234"/>
      <c r="BG159" s="234"/>
      <c r="BH159" s="234"/>
      <c r="BI159" s="234"/>
      <c r="BJ159" s="234"/>
      <c r="BK159" s="234"/>
      <c r="BL159" s="234"/>
      <c r="BM159" s="234"/>
      <c r="BN159" s="234"/>
    </row>
    <row r="160" spans="1:66" ht="15.75" customHeight="1">
      <c r="A160" s="152"/>
      <c r="B160" s="152"/>
      <c r="C160" s="152"/>
      <c r="D160" s="152"/>
      <c r="E160" s="152"/>
      <c r="F160" s="152"/>
      <c r="G160" s="152"/>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F160" s="234"/>
      <c r="BG160" s="234"/>
      <c r="BH160" s="234"/>
      <c r="BI160" s="234"/>
      <c r="BJ160" s="234"/>
      <c r="BK160" s="234"/>
      <c r="BL160" s="234"/>
      <c r="BM160" s="234"/>
      <c r="BN160" s="234"/>
    </row>
    <row r="161" spans="1:66" ht="15.75" customHeight="1">
      <c r="A161" s="152"/>
      <c r="B161" s="152"/>
      <c r="C161" s="152"/>
      <c r="D161" s="152"/>
      <c r="E161" s="152"/>
      <c r="F161" s="152"/>
      <c r="G161" s="152"/>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F161" s="234"/>
      <c r="BG161" s="234"/>
      <c r="BH161" s="234"/>
      <c r="BI161" s="234"/>
      <c r="BJ161" s="234"/>
      <c r="BK161" s="234"/>
      <c r="BL161" s="234"/>
      <c r="BM161" s="234"/>
      <c r="BN161" s="234"/>
    </row>
    <row r="162" spans="1:66" ht="15.75" customHeight="1">
      <c r="A162" s="152"/>
      <c r="B162" s="152"/>
      <c r="C162" s="152"/>
      <c r="D162" s="152"/>
      <c r="E162" s="152"/>
      <c r="F162" s="152"/>
      <c r="G162" s="152"/>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4"/>
      <c r="BD162" s="234"/>
      <c r="BF162" s="234"/>
      <c r="BG162" s="234"/>
      <c r="BH162" s="234"/>
      <c r="BI162" s="234"/>
      <c r="BJ162" s="234"/>
      <c r="BK162" s="234"/>
      <c r="BL162" s="234"/>
      <c r="BM162" s="234"/>
      <c r="BN162" s="234"/>
    </row>
    <row r="163" spans="1:66" ht="15.75" customHeight="1">
      <c r="A163" s="152"/>
      <c r="B163" s="152"/>
      <c r="C163" s="152"/>
      <c r="D163" s="152"/>
      <c r="E163" s="152"/>
      <c r="F163" s="152"/>
      <c r="G163" s="152"/>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c r="AQ163" s="234"/>
      <c r="AR163" s="234"/>
      <c r="AS163" s="234"/>
      <c r="AT163" s="234"/>
      <c r="AU163" s="234"/>
      <c r="AV163" s="234"/>
      <c r="AW163" s="234"/>
      <c r="AX163" s="234"/>
      <c r="AY163" s="234"/>
      <c r="AZ163" s="234"/>
      <c r="BA163" s="234"/>
      <c r="BB163" s="234"/>
      <c r="BC163" s="234"/>
      <c r="BD163" s="234"/>
      <c r="BF163" s="234"/>
      <c r="BG163" s="234"/>
      <c r="BH163" s="234"/>
      <c r="BI163" s="234"/>
      <c r="BJ163" s="234"/>
      <c r="BK163" s="234"/>
      <c r="BL163" s="234"/>
      <c r="BM163" s="234"/>
      <c r="BN163" s="234"/>
    </row>
    <row r="164" spans="1:66" ht="15.75" customHeight="1">
      <c r="A164" s="152"/>
      <c r="B164" s="152"/>
      <c r="C164" s="152"/>
      <c r="D164" s="152"/>
      <c r="E164" s="152"/>
      <c r="F164" s="152"/>
      <c r="G164" s="152"/>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c r="BB164" s="234"/>
      <c r="BC164" s="234"/>
      <c r="BD164" s="234"/>
      <c r="BF164" s="234"/>
      <c r="BG164" s="234"/>
      <c r="BH164" s="234"/>
      <c r="BI164" s="234"/>
      <c r="BJ164" s="234"/>
      <c r="BK164" s="234"/>
      <c r="BL164" s="234"/>
      <c r="BM164" s="234"/>
      <c r="BN164" s="234"/>
    </row>
    <row r="165" spans="1:66" ht="15.75" customHeight="1">
      <c r="A165" s="152"/>
      <c r="B165" s="152"/>
      <c r="C165" s="152"/>
      <c r="D165" s="152"/>
      <c r="E165" s="152"/>
      <c r="F165" s="152"/>
      <c r="G165" s="152"/>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4"/>
      <c r="AX165" s="234"/>
      <c r="AY165" s="234"/>
      <c r="AZ165" s="234"/>
      <c r="BA165" s="234"/>
      <c r="BB165" s="234"/>
      <c r="BC165" s="234"/>
      <c r="BD165" s="234"/>
      <c r="BF165" s="234"/>
      <c r="BG165" s="234"/>
      <c r="BH165" s="234"/>
      <c r="BI165" s="234"/>
      <c r="BJ165" s="234"/>
      <c r="BK165" s="234"/>
      <c r="BL165" s="234"/>
      <c r="BM165" s="234"/>
      <c r="BN165" s="234"/>
    </row>
    <row r="166" spans="1:66" ht="15.75" customHeight="1">
      <c r="A166" s="152"/>
      <c r="B166" s="152"/>
      <c r="C166" s="152"/>
      <c r="D166" s="152"/>
      <c r="E166" s="152"/>
      <c r="F166" s="152"/>
      <c r="G166" s="152"/>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4"/>
      <c r="AO166" s="234"/>
      <c r="AP166" s="234"/>
      <c r="AQ166" s="234"/>
      <c r="AR166" s="234"/>
      <c r="AS166" s="234"/>
      <c r="AT166" s="234"/>
      <c r="AU166" s="234"/>
      <c r="AV166" s="234"/>
      <c r="AW166" s="234"/>
      <c r="AX166" s="234"/>
      <c r="AY166" s="234"/>
      <c r="AZ166" s="234"/>
      <c r="BA166" s="234"/>
      <c r="BB166" s="234"/>
      <c r="BC166" s="234"/>
      <c r="BD166" s="234"/>
      <c r="BF166" s="234"/>
      <c r="BG166" s="234"/>
      <c r="BH166" s="234"/>
      <c r="BI166" s="234"/>
      <c r="BJ166" s="234"/>
      <c r="BK166" s="234"/>
      <c r="BL166" s="234"/>
      <c r="BM166" s="234"/>
      <c r="BN166" s="234"/>
    </row>
    <row r="167" spans="1:66" ht="15.75" customHeight="1">
      <c r="A167" s="152"/>
      <c r="B167" s="152"/>
      <c r="C167" s="152"/>
      <c r="D167" s="152"/>
      <c r="E167" s="152"/>
      <c r="F167" s="152"/>
      <c r="G167" s="152"/>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4"/>
      <c r="AX167" s="234"/>
      <c r="AY167" s="234"/>
      <c r="AZ167" s="234"/>
      <c r="BA167" s="234"/>
      <c r="BB167" s="234"/>
      <c r="BC167" s="234"/>
      <c r="BD167" s="234"/>
      <c r="BF167" s="234"/>
      <c r="BG167" s="234"/>
      <c r="BH167" s="234"/>
      <c r="BI167" s="234"/>
      <c r="BJ167" s="234"/>
      <c r="BK167" s="234"/>
      <c r="BL167" s="234"/>
      <c r="BM167" s="234"/>
      <c r="BN167" s="234"/>
    </row>
    <row r="168" spans="1:66" ht="15.75" customHeight="1">
      <c r="A168" s="152"/>
      <c r="B168" s="152"/>
      <c r="C168" s="152"/>
      <c r="D168" s="152"/>
      <c r="E168" s="152"/>
      <c r="F168" s="152"/>
      <c r="G168" s="152"/>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4"/>
      <c r="BB168" s="234"/>
      <c r="BC168" s="234"/>
      <c r="BD168" s="234"/>
      <c r="BF168" s="234"/>
      <c r="BG168" s="234"/>
      <c r="BH168" s="234"/>
      <c r="BI168" s="234"/>
      <c r="BJ168" s="234"/>
      <c r="BK168" s="234"/>
      <c r="BL168" s="234"/>
      <c r="BM168" s="234"/>
      <c r="BN168" s="234"/>
    </row>
    <row r="169" spans="1:66" ht="15.75" customHeight="1">
      <c r="A169" s="152"/>
      <c r="B169" s="152"/>
      <c r="C169" s="152"/>
      <c r="D169" s="152"/>
      <c r="E169" s="152"/>
      <c r="F169" s="152"/>
      <c r="G169" s="152"/>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234"/>
      <c r="AX169" s="234"/>
      <c r="AY169" s="234"/>
      <c r="AZ169" s="234"/>
      <c r="BA169" s="234"/>
      <c r="BB169" s="234"/>
      <c r="BC169" s="234"/>
      <c r="BD169" s="234"/>
      <c r="BF169" s="234"/>
      <c r="BG169" s="234"/>
      <c r="BH169" s="234"/>
      <c r="BI169" s="234"/>
      <c r="BJ169" s="234"/>
      <c r="BK169" s="234"/>
      <c r="BL169" s="234"/>
      <c r="BM169" s="234"/>
      <c r="BN169" s="234"/>
    </row>
    <row r="170" spans="1:66" ht="15.75" customHeight="1">
      <c r="A170" s="152"/>
      <c r="B170" s="152"/>
      <c r="C170" s="152"/>
      <c r="D170" s="152"/>
      <c r="E170" s="152"/>
      <c r="F170" s="152"/>
      <c r="G170" s="152"/>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F170" s="234"/>
      <c r="BG170" s="234"/>
      <c r="BH170" s="234"/>
      <c r="BI170" s="234"/>
      <c r="BJ170" s="234"/>
      <c r="BK170" s="234"/>
      <c r="BL170" s="234"/>
      <c r="BM170" s="234"/>
      <c r="BN170" s="234"/>
    </row>
    <row r="171" spans="1:66" ht="15.75" customHeight="1">
      <c r="A171" s="152"/>
      <c r="B171" s="152"/>
      <c r="C171" s="152"/>
      <c r="D171" s="152"/>
      <c r="E171" s="152"/>
      <c r="F171" s="152"/>
      <c r="G171" s="152"/>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F171" s="234"/>
      <c r="BG171" s="234"/>
      <c r="BH171" s="234"/>
      <c r="BI171" s="234"/>
      <c r="BJ171" s="234"/>
      <c r="BK171" s="234"/>
      <c r="BL171" s="234"/>
      <c r="BM171" s="234"/>
      <c r="BN171" s="234"/>
    </row>
    <row r="172" spans="1:66" ht="15.75" customHeight="1">
      <c r="A172" s="152"/>
      <c r="B172" s="152"/>
      <c r="C172" s="152"/>
      <c r="D172" s="152"/>
      <c r="E172" s="152"/>
      <c r="F172" s="152"/>
      <c r="G172" s="152"/>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F172" s="234"/>
      <c r="BG172" s="234"/>
      <c r="BH172" s="234"/>
      <c r="BI172" s="234"/>
      <c r="BJ172" s="234"/>
      <c r="BK172" s="234"/>
      <c r="BL172" s="234"/>
      <c r="BM172" s="234"/>
      <c r="BN172" s="234"/>
    </row>
    <row r="173" spans="1:66" ht="15.75" customHeight="1">
      <c r="A173" s="152"/>
      <c r="B173" s="152"/>
      <c r="C173" s="152"/>
      <c r="D173" s="152"/>
      <c r="E173" s="152"/>
      <c r="F173" s="152"/>
      <c r="G173" s="152"/>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4"/>
      <c r="AW173" s="234"/>
      <c r="AX173" s="234"/>
      <c r="AY173" s="234"/>
      <c r="AZ173" s="234"/>
      <c r="BA173" s="234"/>
      <c r="BB173" s="234"/>
      <c r="BC173" s="234"/>
      <c r="BD173" s="234"/>
      <c r="BF173" s="234"/>
      <c r="BG173" s="234"/>
      <c r="BH173" s="234"/>
      <c r="BI173" s="234"/>
      <c r="BJ173" s="234"/>
      <c r="BK173" s="234"/>
      <c r="BL173" s="234"/>
      <c r="BM173" s="234"/>
      <c r="BN173" s="234"/>
    </row>
    <row r="174" spans="1:66" ht="15.75" customHeight="1">
      <c r="A174" s="152"/>
      <c r="B174" s="152"/>
      <c r="C174" s="152"/>
      <c r="D174" s="152"/>
      <c r="E174" s="152"/>
      <c r="F174" s="152"/>
      <c r="G174" s="152"/>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F174" s="234"/>
      <c r="BG174" s="234"/>
      <c r="BH174" s="234"/>
      <c r="BI174" s="234"/>
      <c r="BJ174" s="234"/>
      <c r="BK174" s="234"/>
      <c r="BL174" s="234"/>
      <c r="BM174" s="234"/>
      <c r="BN174" s="234"/>
    </row>
    <row r="175" spans="1:66" ht="15.75" customHeight="1">
      <c r="A175" s="152"/>
      <c r="B175" s="152"/>
      <c r="C175" s="152"/>
      <c r="D175" s="152"/>
      <c r="E175" s="152"/>
      <c r="F175" s="152"/>
      <c r="G175" s="152"/>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4"/>
      <c r="BC175" s="234"/>
      <c r="BD175" s="234"/>
      <c r="BF175" s="234"/>
      <c r="BG175" s="234"/>
      <c r="BH175" s="234"/>
      <c r="BI175" s="234"/>
      <c r="BJ175" s="234"/>
      <c r="BK175" s="234"/>
      <c r="BL175" s="234"/>
      <c r="BM175" s="234"/>
      <c r="BN175" s="234"/>
    </row>
    <row r="176" spans="1:66" ht="15.75" customHeight="1">
      <c r="A176" s="152"/>
      <c r="B176" s="152"/>
      <c r="C176" s="152"/>
      <c r="D176" s="152"/>
      <c r="E176" s="152"/>
      <c r="F176" s="152"/>
      <c r="G176" s="152"/>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F176" s="234"/>
      <c r="BG176" s="234"/>
      <c r="BH176" s="234"/>
      <c r="BI176" s="234"/>
      <c r="BJ176" s="234"/>
      <c r="BK176" s="234"/>
      <c r="BL176" s="234"/>
      <c r="BM176" s="234"/>
      <c r="BN176" s="234"/>
    </row>
    <row r="177" spans="1:66" ht="15.75" customHeight="1">
      <c r="A177" s="152"/>
      <c r="B177" s="152"/>
      <c r="C177" s="152"/>
      <c r="D177" s="152"/>
      <c r="E177" s="152"/>
      <c r="F177" s="152"/>
      <c r="G177" s="152"/>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4"/>
      <c r="AY177" s="234"/>
      <c r="AZ177" s="234"/>
      <c r="BA177" s="234"/>
      <c r="BB177" s="234"/>
      <c r="BC177" s="234"/>
      <c r="BD177" s="234"/>
      <c r="BF177" s="234"/>
      <c r="BG177" s="234"/>
      <c r="BH177" s="234"/>
      <c r="BI177" s="234"/>
      <c r="BJ177" s="234"/>
      <c r="BK177" s="234"/>
      <c r="BL177" s="234"/>
      <c r="BM177" s="234"/>
      <c r="BN177" s="234"/>
    </row>
    <row r="178" spans="1:66" ht="15.75" customHeight="1">
      <c r="A178" s="152"/>
      <c r="B178" s="152"/>
      <c r="C178" s="152"/>
      <c r="D178" s="152"/>
      <c r="E178" s="152"/>
      <c r="F178" s="152"/>
      <c r="G178" s="152"/>
      <c r="H178" s="234"/>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c r="AP178" s="234"/>
      <c r="AQ178" s="234"/>
      <c r="AR178" s="234"/>
      <c r="AS178" s="234"/>
      <c r="AT178" s="234"/>
      <c r="AU178" s="234"/>
      <c r="AV178" s="234"/>
      <c r="AW178" s="234"/>
      <c r="AX178" s="234"/>
      <c r="AY178" s="234"/>
      <c r="AZ178" s="234"/>
      <c r="BA178" s="234"/>
      <c r="BB178" s="234"/>
      <c r="BC178" s="234"/>
      <c r="BD178" s="234"/>
      <c r="BF178" s="234"/>
      <c r="BG178" s="234"/>
      <c r="BH178" s="234"/>
      <c r="BI178" s="234"/>
      <c r="BJ178" s="234"/>
      <c r="BK178" s="234"/>
      <c r="BL178" s="234"/>
      <c r="BM178" s="234"/>
      <c r="BN178" s="234"/>
    </row>
    <row r="179" spans="1:66" ht="15.75" customHeight="1">
      <c r="A179" s="152"/>
      <c r="B179" s="152"/>
      <c r="C179" s="152"/>
      <c r="D179" s="152"/>
      <c r="E179" s="152"/>
      <c r="F179" s="152"/>
      <c r="G179" s="152"/>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c r="AV179" s="234"/>
      <c r="AW179" s="234"/>
      <c r="AX179" s="234"/>
      <c r="AY179" s="234"/>
      <c r="AZ179" s="234"/>
      <c r="BA179" s="234"/>
      <c r="BB179" s="234"/>
      <c r="BC179" s="234"/>
      <c r="BD179" s="234"/>
      <c r="BF179" s="234"/>
      <c r="BG179" s="234"/>
      <c r="BH179" s="234"/>
      <c r="BI179" s="234"/>
      <c r="BJ179" s="234"/>
      <c r="BK179" s="234"/>
      <c r="BL179" s="234"/>
      <c r="BM179" s="234"/>
      <c r="BN179" s="234"/>
    </row>
    <row r="180" spans="1:66" ht="15.75" customHeight="1">
      <c r="A180" s="152"/>
      <c r="B180" s="152"/>
      <c r="C180" s="152"/>
      <c r="D180" s="152"/>
      <c r="E180" s="152"/>
      <c r="F180" s="152"/>
      <c r="G180" s="152"/>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4"/>
      <c r="AW180" s="234"/>
      <c r="AX180" s="234"/>
      <c r="AY180" s="234"/>
      <c r="AZ180" s="234"/>
      <c r="BA180" s="234"/>
      <c r="BB180" s="234"/>
      <c r="BC180" s="234"/>
      <c r="BD180" s="234"/>
      <c r="BF180" s="234"/>
      <c r="BG180" s="234"/>
      <c r="BH180" s="234"/>
      <c r="BI180" s="234"/>
      <c r="BJ180" s="234"/>
      <c r="BK180" s="234"/>
      <c r="BL180" s="234"/>
      <c r="BM180" s="234"/>
      <c r="BN180" s="234"/>
    </row>
    <row r="181" spans="1:66" ht="15.75" customHeight="1">
      <c r="A181" s="152"/>
      <c r="B181" s="152"/>
      <c r="C181" s="152"/>
      <c r="D181" s="152"/>
      <c r="E181" s="152"/>
      <c r="F181" s="152"/>
      <c r="G181" s="152"/>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c r="AV181" s="234"/>
      <c r="AW181" s="234"/>
      <c r="AX181" s="234"/>
      <c r="AY181" s="234"/>
      <c r="AZ181" s="234"/>
      <c r="BA181" s="234"/>
      <c r="BB181" s="234"/>
      <c r="BC181" s="234"/>
      <c r="BD181" s="234"/>
      <c r="BF181" s="234"/>
      <c r="BG181" s="234"/>
      <c r="BH181" s="234"/>
      <c r="BI181" s="234"/>
      <c r="BJ181" s="234"/>
      <c r="BK181" s="234"/>
      <c r="BL181" s="234"/>
      <c r="BM181" s="234"/>
      <c r="BN181" s="234"/>
    </row>
    <row r="182" spans="1:66" ht="15.75" customHeight="1">
      <c r="A182" s="152"/>
      <c r="B182" s="152"/>
      <c r="C182" s="152"/>
      <c r="D182" s="152"/>
      <c r="E182" s="152"/>
      <c r="F182" s="152"/>
      <c r="G182" s="152"/>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4"/>
      <c r="AW182" s="234"/>
      <c r="AX182" s="234"/>
      <c r="AY182" s="234"/>
      <c r="AZ182" s="234"/>
      <c r="BA182" s="234"/>
      <c r="BB182" s="234"/>
      <c r="BC182" s="234"/>
      <c r="BD182" s="234"/>
      <c r="BF182" s="234"/>
      <c r="BG182" s="234"/>
      <c r="BH182" s="234"/>
      <c r="BI182" s="234"/>
      <c r="BJ182" s="234"/>
      <c r="BK182" s="234"/>
      <c r="BL182" s="234"/>
      <c r="BM182" s="234"/>
      <c r="BN182" s="234"/>
    </row>
    <row r="183" spans="1:66" ht="15.75" customHeight="1">
      <c r="A183" s="152"/>
      <c r="B183" s="152"/>
      <c r="C183" s="152"/>
      <c r="D183" s="152"/>
      <c r="E183" s="152"/>
      <c r="F183" s="152"/>
      <c r="G183" s="152"/>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F183" s="234"/>
      <c r="BG183" s="234"/>
      <c r="BH183" s="234"/>
      <c r="BI183" s="234"/>
      <c r="BJ183" s="234"/>
      <c r="BK183" s="234"/>
      <c r="BL183" s="234"/>
      <c r="BM183" s="234"/>
      <c r="BN183" s="234"/>
    </row>
    <row r="184" spans="1:66" ht="15.75" customHeight="1">
      <c r="A184" s="152"/>
      <c r="B184" s="152"/>
      <c r="C184" s="152"/>
      <c r="D184" s="152"/>
      <c r="E184" s="152"/>
      <c r="F184" s="152"/>
      <c r="G184" s="152"/>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F184" s="234"/>
      <c r="BG184" s="234"/>
      <c r="BH184" s="234"/>
      <c r="BI184" s="234"/>
      <c r="BJ184" s="234"/>
      <c r="BK184" s="234"/>
      <c r="BL184" s="234"/>
      <c r="BM184" s="234"/>
      <c r="BN184" s="234"/>
    </row>
    <row r="185" spans="1:66" ht="15.75" customHeight="1">
      <c r="A185" s="152"/>
      <c r="B185" s="152"/>
      <c r="C185" s="152"/>
      <c r="D185" s="152"/>
      <c r="E185" s="152"/>
      <c r="F185" s="152"/>
      <c r="G185" s="152"/>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F185" s="234"/>
      <c r="BG185" s="234"/>
      <c r="BH185" s="234"/>
      <c r="BI185" s="234"/>
      <c r="BJ185" s="234"/>
      <c r="BK185" s="234"/>
      <c r="BL185" s="234"/>
      <c r="BM185" s="234"/>
      <c r="BN185" s="234"/>
    </row>
    <row r="186" spans="1:66" ht="15.75" customHeight="1">
      <c r="A186" s="152"/>
      <c r="B186" s="152"/>
      <c r="C186" s="152"/>
      <c r="D186" s="152"/>
      <c r="E186" s="152"/>
      <c r="F186" s="152"/>
      <c r="G186" s="152"/>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c r="AV186" s="234"/>
      <c r="AW186" s="234"/>
      <c r="AX186" s="234"/>
      <c r="AY186" s="234"/>
      <c r="AZ186" s="234"/>
      <c r="BA186" s="234"/>
      <c r="BB186" s="234"/>
      <c r="BC186" s="234"/>
      <c r="BD186" s="234"/>
      <c r="BF186" s="234"/>
      <c r="BG186" s="234"/>
      <c r="BH186" s="234"/>
      <c r="BI186" s="234"/>
      <c r="BJ186" s="234"/>
      <c r="BK186" s="234"/>
      <c r="BL186" s="234"/>
      <c r="BM186" s="234"/>
      <c r="BN186" s="234"/>
    </row>
    <row r="187" spans="1:66" ht="15.75" customHeight="1">
      <c r="A187" s="152"/>
      <c r="B187" s="152"/>
      <c r="C187" s="152"/>
      <c r="D187" s="152"/>
      <c r="E187" s="152"/>
      <c r="F187" s="152"/>
      <c r="G187" s="152"/>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4"/>
      <c r="AY187" s="234"/>
      <c r="AZ187" s="234"/>
      <c r="BA187" s="234"/>
      <c r="BB187" s="234"/>
      <c r="BC187" s="234"/>
      <c r="BD187" s="234"/>
      <c r="BF187" s="234"/>
      <c r="BG187" s="234"/>
      <c r="BH187" s="234"/>
      <c r="BI187" s="234"/>
      <c r="BJ187" s="234"/>
      <c r="BK187" s="234"/>
      <c r="BL187" s="234"/>
      <c r="BM187" s="234"/>
      <c r="BN187" s="234"/>
    </row>
    <row r="188" spans="1:66" ht="15.75" customHeight="1">
      <c r="A188" s="152"/>
      <c r="B188" s="152"/>
      <c r="C188" s="152"/>
      <c r="D188" s="152"/>
      <c r="E188" s="152"/>
      <c r="F188" s="152"/>
      <c r="G188" s="152"/>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F188" s="234"/>
      <c r="BG188" s="234"/>
      <c r="BH188" s="234"/>
      <c r="BI188" s="234"/>
      <c r="BJ188" s="234"/>
      <c r="BK188" s="234"/>
      <c r="BL188" s="234"/>
      <c r="BM188" s="234"/>
      <c r="BN188" s="234"/>
    </row>
    <row r="189" spans="1:66" ht="15.75" customHeight="1">
      <c r="A189" s="152"/>
      <c r="B189" s="152"/>
      <c r="C189" s="152"/>
      <c r="D189" s="152"/>
      <c r="E189" s="152"/>
      <c r="F189" s="152"/>
      <c r="G189" s="152"/>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F189" s="234"/>
      <c r="BG189" s="234"/>
      <c r="BH189" s="234"/>
      <c r="BI189" s="234"/>
      <c r="BJ189" s="234"/>
      <c r="BK189" s="234"/>
      <c r="BL189" s="234"/>
      <c r="BM189" s="234"/>
      <c r="BN189" s="234"/>
    </row>
    <row r="190" spans="1:66" ht="15.75" customHeight="1">
      <c r="A190" s="152"/>
      <c r="B190" s="152"/>
      <c r="C190" s="152"/>
      <c r="D190" s="152"/>
      <c r="E190" s="152"/>
      <c r="F190" s="152"/>
      <c r="G190" s="152"/>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F190" s="234"/>
      <c r="BG190" s="234"/>
      <c r="BH190" s="234"/>
      <c r="BI190" s="234"/>
      <c r="BJ190" s="234"/>
      <c r="BK190" s="234"/>
      <c r="BL190" s="234"/>
      <c r="BM190" s="234"/>
      <c r="BN190" s="234"/>
    </row>
    <row r="191" spans="1:66" ht="15.75" customHeight="1">
      <c r="A191" s="152"/>
      <c r="B191" s="152"/>
      <c r="C191" s="152"/>
      <c r="D191" s="152"/>
      <c r="E191" s="152"/>
      <c r="F191" s="152"/>
      <c r="G191" s="152"/>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F191" s="234"/>
      <c r="BG191" s="234"/>
      <c r="BH191" s="234"/>
      <c r="BI191" s="234"/>
      <c r="BJ191" s="234"/>
      <c r="BK191" s="234"/>
      <c r="BL191" s="234"/>
      <c r="BM191" s="234"/>
      <c r="BN191" s="234"/>
    </row>
    <row r="192" spans="1:66" ht="15.75" customHeight="1">
      <c r="A192" s="152"/>
      <c r="B192" s="152"/>
      <c r="C192" s="152"/>
      <c r="D192" s="152"/>
      <c r="E192" s="152"/>
      <c r="F192" s="152"/>
      <c r="G192" s="152"/>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F192" s="234"/>
      <c r="BG192" s="234"/>
      <c r="BH192" s="234"/>
      <c r="BI192" s="234"/>
      <c r="BJ192" s="234"/>
      <c r="BK192" s="234"/>
      <c r="BL192" s="234"/>
      <c r="BM192" s="234"/>
      <c r="BN192" s="234"/>
    </row>
    <row r="193" spans="1:66" ht="15.75" customHeight="1">
      <c r="A193" s="152"/>
      <c r="B193" s="152"/>
      <c r="C193" s="152"/>
      <c r="D193" s="152"/>
      <c r="E193" s="152"/>
      <c r="F193" s="152"/>
      <c r="G193" s="152"/>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F193" s="234"/>
      <c r="BG193" s="234"/>
      <c r="BH193" s="234"/>
      <c r="BI193" s="234"/>
      <c r="BJ193" s="234"/>
      <c r="BK193" s="234"/>
      <c r="BL193" s="234"/>
      <c r="BM193" s="234"/>
      <c r="BN193" s="234"/>
    </row>
    <row r="194" spans="1:66" ht="15.75" customHeight="1">
      <c r="A194" s="152"/>
      <c r="B194" s="152"/>
      <c r="C194" s="152"/>
      <c r="D194" s="152"/>
      <c r="E194" s="152"/>
      <c r="F194" s="152"/>
      <c r="G194" s="152"/>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F194" s="234"/>
      <c r="BG194" s="234"/>
      <c r="BH194" s="234"/>
      <c r="BI194" s="234"/>
      <c r="BJ194" s="234"/>
      <c r="BK194" s="234"/>
      <c r="BL194" s="234"/>
      <c r="BM194" s="234"/>
      <c r="BN194" s="234"/>
    </row>
    <row r="195" spans="1:66" ht="15.75" customHeight="1">
      <c r="A195" s="152"/>
      <c r="B195" s="152"/>
      <c r="C195" s="152"/>
      <c r="D195" s="152"/>
      <c r="E195" s="152"/>
      <c r="F195" s="152"/>
      <c r="G195" s="152"/>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F195" s="234"/>
      <c r="BG195" s="234"/>
      <c r="BH195" s="234"/>
      <c r="BI195" s="234"/>
      <c r="BJ195" s="234"/>
      <c r="BK195" s="234"/>
      <c r="BL195" s="234"/>
      <c r="BM195" s="234"/>
      <c r="BN195" s="234"/>
    </row>
    <row r="196" spans="1:66" ht="15.75" customHeight="1">
      <c r="A196" s="152"/>
      <c r="B196" s="152"/>
      <c r="C196" s="152"/>
      <c r="D196" s="152"/>
      <c r="E196" s="152"/>
      <c r="F196" s="152"/>
      <c r="G196" s="152"/>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F196" s="234"/>
      <c r="BG196" s="234"/>
      <c r="BH196" s="234"/>
      <c r="BI196" s="234"/>
      <c r="BJ196" s="234"/>
      <c r="BK196" s="234"/>
      <c r="BL196" s="234"/>
      <c r="BM196" s="234"/>
      <c r="BN196" s="234"/>
    </row>
    <row r="197" spans="1:66" ht="15.75" customHeight="1">
      <c r="A197" s="152"/>
      <c r="B197" s="152"/>
      <c r="C197" s="152"/>
      <c r="D197" s="152"/>
      <c r="E197" s="152"/>
      <c r="F197" s="152"/>
      <c r="G197" s="152"/>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F197" s="234"/>
      <c r="BG197" s="234"/>
      <c r="BH197" s="234"/>
      <c r="BI197" s="234"/>
      <c r="BJ197" s="234"/>
      <c r="BK197" s="234"/>
      <c r="BL197" s="234"/>
      <c r="BM197" s="234"/>
      <c r="BN197" s="234"/>
    </row>
    <row r="198" spans="1:66" ht="15.75" customHeight="1">
      <c r="A198" s="152"/>
      <c r="B198" s="152"/>
      <c r="C198" s="152"/>
      <c r="D198" s="152"/>
      <c r="E198" s="152"/>
      <c r="F198" s="152"/>
      <c r="G198" s="152"/>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F198" s="234"/>
      <c r="BG198" s="234"/>
      <c r="BH198" s="234"/>
      <c r="BI198" s="234"/>
      <c r="BJ198" s="234"/>
      <c r="BK198" s="234"/>
      <c r="BL198" s="234"/>
      <c r="BM198" s="234"/>
      <c r="BN198" s="234"/>
    </row>
    <row r="199" spans="1:66" ht="15.75" customHeight="1">
      <c r="A199" s="152"/>
      <c r="B199" s="152"/>
      <c r="C199" s="152"/>
      <c r="D199" s="152"/>
      <c r="E199" s="152"/>
      <c r="F199" s="152"/>
      <c r="G199" s="152"/>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F199" s="234"/>
      <c r="BG199" s="234"/>
      <c r="BH199" s="234"/>
      <c r="BI199" s="234"/>
      <c r="BJ199" s="234"/>
      <c r="BK199" s="234"/>
      <c r="BL199" s="234"/>
      <c r="BM199" s="234"/>
      <c r="BN199" s="234"/>
    </row>
    <row r="200" spans="1:66" ht="15.75" customHeight="1">
      <c r="A200" s="152"/>
      <c r="B200" s="152"/>
      <c r="C200" s="152"/>
      <c r="D200" s="152"/>
      <c r="E200" s="152"/>
      <c r="F200" s="152"/>
      <c r="G200" s="152"/>
      <c r="H200" s="234"/>
      <c r="I200" s="234"/>
      <c r="J200" s="234"/>
      <c r="K200" s="234"/>
      <c r="L200" s="234"/>
      <c r="M200" s="234"/>
      <c r="N200" s="234"/>
      <c r="O200" s="234"/>
      <c r="P200" s="234"/>
      <c r="Q200" s="234"/>
      <c r="R200" s="234"/>
      <c r="S200" s="234"/>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c r="AQ200" s="234"/>
      <c r="AR200" s="234"/>
      <c r="AS200" s="234"/>
      <c r="AT200" s="234"/>
      <c r="AU200" s="234"/>
      <c r="AV200" s="234"/>
      <c r="AW200" s="234"/>
      <c r="AX200" s="234"/>
      <c r="AY200" s="234"/>
      <c r="AZ200" s="234"/>
      <c r="BA200" s="234"/>
      <c r="BB200" s="234"/>
      <c r="BC200" s="234"/>
      <c r="BD200" s="234"/>
      <c r="BF200" s="234"/>
      <c r="BG200" s="234"/>
      <c r="BH200" s="234"/>
      <c r="BI200" s="234"/>
      <c r="BJ200" s="234"/>
      <c r="BK200" s="234"/>
      <c r="BL200" s="234"/>
      <c r="BM200" s="234"/>
      <c r="BN200" s="234"/>
    </row>
    <row r="201" spans="1:66" ht="15.75" customHeight="1">
      <c r="A201" s="152"/>
      <c r="B201" s="152"/>
      <c r="C201" s="152"/>
      <c r="D201" s="152"/>
      <c r="E201" s="152"/>
      <c r="F201" s="152"/>
      <c r="G201" s="152"/>
      <c r="H201" s="234"/>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c r="AV201" s="234"/>
      <c r="AW201" s="234"/>
      <c r="AX201" s="234"/>
      <c r="AY201" s="234"/>
      <c r="AZ201" s="234"/>
      <c r="BA201" s="234"/>
      <c r="BB201" s="234"/>
      <c r="BC201" s="234"/>
      <c r="BD201" s="234"/>
      <c r="BF201" s="234"/>
      <c r="BG201" s="234"/>
      <c r="BH201" s="234"/>
      <c r="BI201" s="234"/>
      <c r="BJ201" s="234"/>
      <c r="BK201" s="234"/>
      <c r="BL201" s="234"/>
      <c r="BM201" s="234"/>
      <c r="BN201" s="234"/>
    </row>
    <row r="202" spans="1:66" ht="15.75" customHeight="1">
      <c r="A202" s="152"/>
      <c r="B202" s="152"/>
      <c r="C202" s="152"/>
      <c r="D202" s="152"/>
      <c r="E202" s="152"/>
      <c r="F202" s="152"/>
      <c r="G202" s="152"/>
      <c r="H202" s="234"/>
      <c r="I202" s="234"/>
      <c r="J202" s="234"/>
      <c r="K202" s="234"/>
      <c r="L202" s="234"/>
      <c r="M202" s="234"/>
      <c r="N202" s="234"/>
      <c r="O202" s="234"/>
      <c r="P202" s="234"/>
      <c r="Q202" s="234"/>
      <c r="R202" s="234"/>
      <c r="S202" s="234"/>
      <c r="T202" s="234"/>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c r="AQ202" s="234"/>
      <c r="AR202" s="234"/>
      <c r="AS202" s="234"/>
      <c r="AT202" s="234"/>
      <c r="AU202" s="234"/>
      <c r="AV202" s="234"/>
      <c r="AW202" s="234"/>
      <c r="AX202" s="234"/>
      <c r="AY202" s="234"/>
      <c r="AZ202" s="234"/>
      <c r="BA202" s="234"/>
      <c r="BB202" s="234"/>
      <c r="BC202" s="234"/>
      <c r="BD202" s="234"/>
      <c r="BF202" s="234"/>
      <c r="BG202" s="234"/>
      <c r="BH202" s="234"/>
      <c r="BI202" s="234"/>
      <c r="BJ202" s="234"/>
      <c r="BK202" s="234"/>
      <c r="BL202" s="234"/>
      <c r="BM202" s="234"/>
      <c r="BN202" s="234"/>
    </row>
    <row r="203" spans="1:66" ht="15.75" customHeight="1">
      <c r="A203" s="152"/>
      <c r="B203" s="152"/>
      <c r="C203" s="152"/>
      <c r="D203" s="152"/>
      <c r="E203" s="152"/>
      <c r="F203" s="152"/>
      <c r="G203" s="152"/>
      <c r="H203" s="234"/>
      <c r="I203" s="234"/>
      <c r="J203" s="234"/>
      <c r="K203" s="234"/>
      <c r="L203" s="234"/>
      <c r="M203" s="234"/>
      <c r="N203" s="234"/>
      <c r="O203" s="234"/>
      <c r="P203" s="234"/>
      <c r="Q203" s="234"/>
      <c r="R203" s="234"/>
      <c r="S203" s="234"/>
      <c r="T203" s="234"/>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F203" s="234"/>
      <c r="BG203" s="234"/>
      <c r="BH203" s="234"/>
      <c r="BI203" s="234"/>
      <c r="BJ203" s="234"/>
      <c r="BK203" s="234"/>
      <c r="BL203" s="234"/>
      <c r="BM203" s="234"/>
      <c r="BN203" s="234"/>
    </row>
    <row r="204" spans="1:66" ht="15.75" customHeight="1">
      <c r="A204" s="152"/>
      <c r="B204" s="152"/>
      <c r="C204" s="152"/>
      <c r="D204" s="152"/>
      <c r="E204" s="152"/>
      <c r="F204" s="152"/>
      <c r="G204" s="152"/>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F204" s="234"/>
      <c r="BG204" s="234"/>
      <c r="BH204" s="234"/>
      <c r="BI204" s="234"/>
      <c r="BJ204" s="234"/>
      <c r="BK204" s="234"/>
      <c r="BL204" s="234"/>
      <c r="BM204" s="234"/>
      <c r="BN204" s="234"/>
    </row>
    <row r="205" spans="1:66" ht="15.75" customHeight="1">
      <c r="A205" s="152"/>
      <c r="B205" s="152"/>
      <c r="C205" s="152"/>
      <c r="D205" s="152"/>
      <c r="E205" s="152"/>
      <c r="F205" s="152"/>
      <c r="G205" s="152"/>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4"/>
      <c r="AX205" s="234"/>
      <c r="AY205" s="234"/>
      <c r="AZ205" s="234"/>
      <c r="BA205" s="234"/>
      <c r="BB205" s="234"/>
      <c r="BC205" s="234"/>
      <c r="BD205" s="234"/>
      <c r="BF205" s="234"/>
      <c r="BG205" s="234"/>
      <c r="BH205" s="234"/>
      <c r="BI205" s="234"/>
      <c r="BJ205" s="234"/>
      <c r="BK205" s="234"/>
      <c r="BL205" s="234"/>
      <c r="BM205" s="234"/>
      <c r="BN205" s="234"/>
    </row>
    <row r="206" spans="1:66" ht="15.75" customHeight="1">
      <c r="A206" s="152"/>
      <c r="B206" s="152"/>
      <c r="C206" s="152"/>
      <c r="D206" s="152"/>
      <c r="E206" s="152"/>
      <c r="F206" s="152"/>
      <c r="G206" s="152"/>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F206" s="234"/>
      <c r="BG206" s="234"/>
      <c r="BH206" s="234"/>
      <c r="BI206" s="234"/>
      <c r="BJ206" s="234"/>
      <c r="BK206" s="234"/>
      <c r="BL206" s="234"/>
      <c r="BM206" s="234"/>
      <c r="BN206" s="234"/>
    </row>
    <row r="207" spans="1:66" ht="15.75" customHeight="1">
      <c r="A207" s="152"/>
      <c r="B207" s="152"/>
      <c r="C207" s="152"/>
      <c r="D207" s="152"/>
      <c r="E207" s="152"/>
      <c r="F207" s="152"/>
      <c r="G207" s="152"/>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F207" s="234"/>
      <c r="BG207" s="234"/>
      <c r="BH207" s="234"/>
      <c r="BI207" s="234"/>
      <c r="BJ207" s="234"/>
      <c r="BK207" s="234"/>
      <c r="BL207" s="234"/>
      <c r="BM207" s="234"/>
      <c r="BN207" s="234"/>
    </row>
    <row r="208" spans="1:66" ht="15.75" customHeight="1">
      <c r="A208" s="152"/>
      <c r="B208" s="152"/>
      <c r="C208" s="152"/>
      <c r="D208" s="152"/>
      <c r="E208" s="152"/>
      <c r="F208" s="152"/>
      <c r="G208" s="152"/>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4"/>
      <c r="AX208" s="234"/>
      <c r="AY208" s="234"/>
      <c r="AZ208" s="234"/>
      <c r="BA208" s="234"/>
      <c r="BB208" s="234"/>
      <c r="BC208" s="234"/>
      <c r="BD208" s="234"/>
      <c r="BF208" s="234"/>
      <c r="BG208" s="234"/>
      <c r="BH208" s="234"/>
      <c r="BI208" s="234"/>
      <c r="BJ208" s="234"/>
      <c r="BK208" s="234"/>
      <c r="BL208" s="234"/>
      <c r="BM208" s="234"/>
      <c r="BN208" s="234"/>
    </row>
    <row r="209" spans="1:66" ht="15.75" customHeight="1">
      <c r="A209" s="152"/>
      <c r="B209" s="152"/>
      <c r="C209" s="152"/>
      <c r="D209" s="152"/>
      <c r="E209" s="152"/>
      <c r="F209" s="152"/>
      <c r="G209" s="152"/>
      <c r="H209" s="234"/>
      <c r="I209" s="234"/>
      <c r="J209" s="234"/>
      <c r="K209" s="234"/>
      <c r="L209" s="234"/>
      <c r="M209" s="234"/>
      <c r="N209" s="234"/>
      <c r="O209" s="234"/>
      <c r="P209" s="234"/>
      <c r="Q209" s="234"/>
      <c r="R209" s="234"/>
      <c r="S209" s="234"/>
      <c r="T209" s="234"/>
      <c r="U209" s="234"/>
      <c r="V209" s="234"/>
      <c r="W209" s="234"/>
      <c r="X209" s="234"/>
      <c r="Y209" s="234"/>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4"/>
      <c r="AX209" s="234"/>
      <c r="AY209" s="234"/>
      <c r="AZ209" s="234"/>
      <c r="BA209" s="234"/>
      <c r="BB209" s="234"/>
      <c r="BC209" s="234"/>
      <c r="BD209" s="234"/>
      <c r="BF209" s="234"/>
      <c r="BG209" s="234"/>
      <c r="BH209" s="234"/>
      <c r="BI209" s="234"/>
      <c r="BJ209" s="234"/>
      <c r="BK209" s="234"/>
      <c r="BL209" s="234"/>
      <c r="BM209" s="234"/>
      <c r="BN209" s="234"/>
    </row>
    <row r="210" spans="1:66" ht="15.75" customHeight="1">
      <c r="A210" s="152"/>
      <c r="B210" s="152"/>
      <c r="C210" s="152"/>
      <c r="D210" s="152"/>
      <c r="E210" s="152"/>
      <c r="F210" s="152"/>
      <c r="G210" s="152"/>
      <c r="H210" s="234"/>
      <c r="I210" s="234"/>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F210" s="234"/>
      <c r="BG210" s="234"/>
      <c r="BH210" s="234"/>
      <c r="BI210" s="234"/>
      <c r="BJ210" s="234"/>
      <c r="BK210" s="234"/>
      <c r="BL210" s="234"/>
      <c r="BM210" s="234"/>
      <c r="BN210" s="234"/>
    </row>
    <row r="211" spans="1:66" ht="15.75" customHeight="1">
      <c r="A211" s="152"/>
      <c r="B211" s="152"/>
      <c r="C211" s="152"/>
      <c r="D211" s="152"/>
      <c r="E211" s="152"/>
      <c r="F211" s="152"/>
      <c r="G211" s="152"/>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F211" s="234"/>
      <c r="BG211" s="234"/>
      <c r="BH211" s="234"/>
      <c r="BI211" s="234"/>
      <c r="BJ211" s="234"/>
      <c r="BK211" s="234"/>
      <c r="BL211" s="234"/>
      <c r="BM211" s="234"/>
      <c r="BN211" s="234"/>
    </row>
    <row r="212" spans="1:66" ht="15.75" customHeight="1">
      <c r="A212" s="152"/>
      <c r="B212" s="152"/>
      <c r="C212" s="152"/>
      <c r="D212" s="152"/>
      <c r="E212" s="152"/>
      <c r="F212" s="152"/>
      <c r="G212" s="152"/>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c r="BA212" s="234"/>
      <c r="BB212" s="234"/>
      <c r="BC212" s="234"/>
      <c r="BD212" s="234"/>
      <c r="BF212" s="234"/>
      <c r="BG212" s="234"/>
      <c r="BH212" s="234"/>
      <c r="BI212" s="234"/>
      <c r="BJ212" s="234"/>
      <c r="BK212" s="234"/>
      <c r="BL212" s="234"/>
      <c r="BM212" s="234"/>
      <c r="BN212" s="234"/>
    </row>
    <row r="213" spans="1:66" ht="15.75" customHeight="1">
      <c r="A213" s="152"/>
      <c r="B213" s="152"/>
      <c r="C213" s="152"/>
      <c r="D213" s="152"/>
      <c r="E213" s="152"/>
      <c r="F213" s="152"/>
      <c r="G213" s="152"/>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c r="BA213" s="234"/>
      <c r="BB213" s="234"/>
      <c r="BC213" s="234"/>
      <c r="BD213" s="234"/>
      <c r="BF213" s="234"/>
      <c r="BG213" s="234"/>
      <c r="BH213" s="234"/>
      <c r="BI213" s="234"/>
      <c r="BJ213" s="234"/>
      <c r="BK213" s="234"/>
      <c r="BL213" s="234"/>
      <c r="BM213" s="234"/>
      <c r="BN213" s="234"/>
    </row>
    <row r="214" spans="1:66" ht="15.75" customHeight="1">
      <c r="A214" s="152"/>
      <c r="B214" s="152"/>
      <c r="C214" s="152"/>
      <c r="D214" s="152"/>
      <c r="E214" s="152"/>
      <c r="F214" s="152"/>
      <c r="G214" s="152"/>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c r="BA214" s="234"/>
      <c r="BB214" s="234"/>
      <c r="BC214" s="234"/>
      <c r="BD214" s="234"/>
      <c r="BF214" s="234"/>
      <c r="BG214" s="234"/>
      <c r="BH214" s="234"/>
      <c r="BI214" s="234"/>
      <c r="BJ214" s="234"/>
      <c r="BK214" s="234"/>
      <c r="BL214" s="234"/>
      <c r="BM214" s="234"/>
      <c r="BN214" s="234"/>
    </row>
    <row r="215" spans="1:66" ht="15.75" customHeight="1">
      <c r="A215" s="152"/>
      <c r="B215" s="152"/>
      <c r="C215" s="152"/>
      <c r="D215" s="152"/>
      <c r="E215" s="152"/>
      <c r="F215" s="152"/>
      <c r="G215" s="152"/>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4"/>
      <c r="AW215" s="234"/>
      <c r="AX215" s="234"/>
      <c r="AY215" s="234"/>
      <c r="AZ215" s="234"/>
      <c r="BA215" s="234"/>
      <c r="BB215" s="234"/>
      <c r="BC215" s="234"/>
      <c r="BD215" s="234"/>
      <c r="BF215" s="234"/>
      <c r="BG215" s="234"/>
      <c r="BH215" s="234"/>
      <c r="BI215" s="234"/>
      <c r="BJ215" s="234"/>
      <c r="BK215" s="234"/>
      <c r="BL215" s="234"/>
      <c r="BM215" s="234"/>
      <c r="BN215" s="234"/>
    </row>
    <row r="216" spans="1:66" ht="15.75" customHeight="1">
      <c r="A216" s="152"/>
      <c r="B216" s="152"/>
      <c r="C216" s="152"/>
      <c r="D216" s="152"/>
      <c r="E216" s="152"/>
      <c r="F216" s="152"/>
      <c r="G216" s="152"/>
      <c r="H216" s="234"/>
      <c r="I216" s="234"/>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234"/>
      <c r="AT216" s="234"/>
      <c r="AU216" s="234"/>
      <c r="AV216" s="234"/>
      <c r="AW216" s="234"/>
      <c r="AX216" s="234"/>
      <c r="AY216" s="234"/>
      <c r="AZ216" s="234"/>
      <c r="BA216" s="234"/>
      <c r="BB216" s="234"/>
      <c r="BC216" s="234"/>
      <c r="BD216" s="234"/>
      <c r="BF216" s="234"/>
      <c r="BG216" s="234"/>
      <c r="BH216" s="234"/>
      <c r="BI216" s="234"/>
      <c r="BJ216" s="234"/>
      <c r="BK216" s="234"/>
      <c r="BL216" s="234"/>
      <c r="BM216" s="234"/>
      <c r="BN216" s="234"/>
    </row>
    <row r="217" spans="1:66" ht="15.75" customHeight="1">
      <c r="A217" s="152"/>
      <c r="B217" s="152"/>
      <c r="C217" s="152"/>
      <c r="D217" s="152"/>
      <c r="E217" s="152"/>
      <c r="F217" s="152"/>
      <c r="G217" s="152"/>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234"/>
      <c r="AV217" s="234"/>
      <c r="AW217" s="234"/>
      <c r="AX217" s="234"/>
      <c r="AY217" s="234"/>
      <c r="AZ217" s="234"/>
      <c r="BA217" s="234"/>
      <c r="BB217" s="234"/>
      <c r="BC217" s="234"/>
      <c r="BD217" s="234"/>
      <c r="BF217" s="234"/>
      <c r="BG217" s="234"/>
      <c r="BH217" s="234"/>
      <c r="BI217" s="234"/>
      <c r="BJ217" s="234"/>
      <c r="BK217" s="234"/>
      <c r="BL217" s="234"/>
      <c r="BM217" s="234"/>
      <c r="BN217" s="234"/>
    </row>
    <row r="218" spans="1:66" ht="15.75" customHeight="1">
      <c r="A218" s="152"/>
      <c r="B218" s="152"/>
      <c r="C218" s="152"/>
      <c r="D218" s="152"/>
      <c r="E218" s="152"/>
      <c r="F218" s="152"/>
      <c r="G218" s="152"/>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F218" s="234"/>
      <c r="BG218" s="234"/>
      <c r="BH218" s="234"/>
      <c r="BI218" s="234"/>
      <c r="BJ218" s="234"/>
      <c r="BK218" s="234"/>
      <c r="BL218" s="234"/>
      <c r="BM218" s="234"/>
      <c r="BN218" s="234"/>
    </row>
    <row r="219" spans="1:66" ht="15.75" customHeight="1">
      <c r="A219" s="152"/>
      <c r="B219" s="152"/>
      <c r="C219" s="152"/>
      <c r="D219" s="152"/>
      <c r="E219" s="152"/>
      <c r="F219" s="152"/>
      <c r="G219" s="152"/>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F219" s="234"/>
      <c r="BG219" s="234"/>
      <c r="BH219" s="234"/>
      <c r="BI219" s="234"/>
      <c r="BJ219" s="234"/>
      <c r="BK219" s="234"/>
      <c r="BL219" s="234"/>
      <c r="BM219" s="234"/>
      <c r="BN219" s="234"/>
    </row>
    <row r="220" spans="1:66" ht="15.75" customHeight="1">
      <c r="A220" s="152"/>
      <c r="B220" s="152"/>
      <c r="C220" s="152"/>
      <c r="D220" s="152"/>
      <c r="E220" s="152"/>
      <c r="F220" s="152"/>
      <c r="G220" s="152"/>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F220" s="234"/>
      <c r="BG220" s="234"/>
      <c r="BH220" s="234"/>
      <c r="BI220" s="234"/>
      <c r="BJ220" s="234"/>
      <c r="BK220" s="234"/>
      <c r="BL220" s="234"/>
      <c r="BM220" s="234"/>
      <c r="BN220" s="234"/>
    </row>
    <row r="221" spans="1:66" ht="15.75" customHeight="1">
      <c r="A221" s="152"/>
      <c r="B221" s="152"/>
      <c r="C221" s="152"/>
      <c r="D221" s="152"/>
      <c r="E221" s="152"/>
      <c r="F221" s="152"/>
      <c r="G221" s="152"/>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c r="AV221" s="234"/>
      <c r="AW221" s="234"/>
      <c r="AX221" s="234"/>
      <c r="AY221" s="234"/>
      <c r="AZ221" s="234"/>
      <c r="BA221" s="234"/>
      <c r="BB221" s="234"/>
      <c r="BC221" s="234"/>
      <c r="BD221" s="234"/>
      <c r="BF221" s="234"/>
      <c r="BG221" s="234"/>
      <c r="BH221" s="234"/>
      <c r="BI221" s="234"/>
      <c r="BJ221" s="234"/>
      <c r="BK221" s="234"/>
      <c r="BL221" s="234"/>
      <c r="BM221" s="234"/>
      <c r="BN221" s="234"/>
    </row>
    <row r="222" spans="1:66" ht="15.75" customHeight="1">
      <c r="A222" s="152"/>
      <c r="B222" s="152"/>
      <c r="C222" s="152"/>
      <c r="D222" s="152"/>
      <c r="E222" s="152"/>
      <c r="F222" s="152"/>
      <c r="G222" s="152"/>
      <c r="H222" s="234"/>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234"/>
      <c r="AG222" s="234"/>
      <c r="AH222" s="234"/>
      <c r="AI222" s="234"/>
      <c r="AJ222" s="234"/>
      <c r="AK222" s="234"/>
      <c r="AL222" s="234"/>
      <c r="AM222" s="234"/>
      <c r="AN222" s="234"/>
      <c r="AO222" s="234"/>
      <c r="AP222" s="234"/>
      <c r="AQ222" s="234"/>
      <c r="AR222" s="234"/>
      <c r="AS222" s="234"/>
      <c r="AT222" s="234"/>
      <c r="AU222" s="234"/>
      <c r="AV222" s="234"/>
      <c r="AW222" s="234"/>
      <c r="AX222" s="234"/>
      <c r="AY222" s="234"/>
      <c r="AZ222" s="234"/>
      <c r="BA222" s="234"/>
      <c r="BB222" s="234"/>
      <c r="BC222" s="234"/>
      <c r="BD222" s="234"/>
      <c r="BF222" s="234"/>
      <c r="BG222" s="234"/>
      <c r="BH222" s="234"/>
      <c r="BI222" s="234"/>
      <c r="BJ222" s="234"/>
      <c r="BK222" s="234"/>
      <c r="BL222" s="234"/>
      <c r="BM222" s="234"/>
      <c r="BN222" s="234"/>
    </row>
    <row r="223" spans="1:66" ht="15.75" customHeight="1">
      <c r="A223" s="152"/>
      <c r="B223" s="152"/>
      <c r="C223" s="152"/>
      <c r="D223" s="152"/>
      <c r="E223" s="152"/>
      <c r="F223" s="152"/>
      <c r="G223" s="152"/>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234"/>
      <c r="AT223" s="234"/>
      <c r="AU223" s="234"/>
      <c r="AV223" s="234"/>
      <c r="AW223" s="234"/>
      <c r="AX223" s="234"/>
      <c r="AY223" s="234"/>
      <c r="AZ223" s="234"/>
      <c r="BA223" s="234"/>
      <c r="BB223" s="234"/>
      <c r="BC223" s="234"/>
      <c r="BD223" s="234"/>
      <c r="BF223" s="234"/>
      <c r="BG223" s="234"/>
      <c r="BH223" s="234"/>
      <c r="BI223" s="234"/>
      <c r="BJ223" s="234"/>
      <c r="BK223" s="234"/>
      <c r="BL223" s="234"/>
      <c r="BM223" s="234"/>
      <c r="BN223" s="234"/>
    </row>
    <row r="224" spans="1:66" ht="15.75" customHeight="1">
      <c r="A224" s="152"/>
      <c r="B224" s="152"/>
      <c r="C224" s="152"/>
      <c r="D224" s="152"/>
      <c r="E224" s="152"/>
      <c r="F224" s="152"/>
      <c r="G224" s="152"/>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234"/>
      <c r="AT224" s="234"/>
      <c r="AU224" s="234"/>
      <c r="AV224" s="234"/>
      <c r="AW224" s="234"/>
      <c r="AX224" s="234"/>
      <c r="AY224" s="234"/>
      <c r="AZ224" s="234"/>
      <c r="BA224" s="234"/>
      <c r="BB224" s="234"/>
      <c r="BC224" s="234"/>
      <c r="BD224" s="234"/>
      <c r="BF224" s="234"/>
      <c r="BG224" s="234"/>
      <c r="BH224" s="234"/>
      <c r="BI224" s="234"/>
      <c r="BJ224" s="234"/>
      <c r="BK224" s="234"/>
      <c r="BL224" s="234"/>
      <c r="BM224" s="234"/>
      <c r="BN224" s="234"/>
    </row>
    <row r="225" spans="1:66" ht="15.75" customHeight="1">
      <c r="A225" s="152"/>
      <c r="B225" s="152"/>
      <c r="C225" s="152"/>
      <c r="D225" s="152"/>
      <c r="E225" s="152"/>
      <c r="F225" s="152"/>
      <c r="G225" s="152"/>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234"/>
      <c r="AT225" s="234"/>
      <c r="AU225" s="234"/>
      <c r="AV225" s="234"/>
      <c r="AW225" s="234"/>
      <c r="AX225" s="234"/>
      <c r="AY225" s="234"/>
      <c r="AZ225" s="234"/>
      <c r="BA225" s="234"/>
      <c r="BB225" s="234"/>
      <c r="BC225" s="234"/>
      <c r="BD225" s="234"/>
      <c r="BF225" s="234"/>
      <c r="BG225" s="234"/>
      <c r="BH225" s="234"/>
      <c r="BI225" s="234"/>
      <c r="BJ225" s="234"/>
      <c r="BK225" s="234"/>
      <c r="BL225" s="234"/>
      <c r="BM225" s="234"/>
      <c r="BN225" s="234"/>
    </row>
    <row r="226" spans="1:66" ht="15.75" customHeight="1">
      <c r="A226" s="152"/>
      <c r="B226" s="152"/>
      <c r="C226" s="152"/>
      <c r="D226" s="152"/>
      <c r="E226" s="152"/>
      <c r="F226" s="152"/>
      <c r="G226" s="152"/>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234"/>
      <c r="AT226" s="234"/>
      <c r="AU226" s="234"/>
      <c r="AV226" s="234"/>
      <c r="AW226" s="234"/>
      <c r="AX226" s="234"/>
      <c r="AY226" s="234"/>
      <c r="AZ226" s="234"/>
      <c r="BA226" s="234"/>
      <c r="BB226" s="234"/>
      <c r="BC226" s="234"/>
      <c r="BD226" s="234"/>
      <c r="BF226" s="234"/>
      <c r="BG226" s="234"/>
      <c r="BH226" s="234"/>
      <c r="BI226" s="234"/>
      <c r="BJ226" s="234"/>
      <c r="BK226" s="234"/>
      <c r="BL226" s="234"/>
      <c r="BM226" s="234"/>
      <c r="BN226" s="234"/>
    </row>
    <row r="227" spans="1:66" ht="15.75" customHeight="1">
      <c r="A227" s="152"/>
      <c r="B227" s="152"/>
      <c r="C227" s="152"/>
      <c r="D227" s="152"/>
      <c r="E227" s="152"/>
      <c r="F227" s="152"/>
      <c r="G227" s="152"/>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c r="AV227" s="234"/>
      <c r="AW227" s="234"/>
      <c r="AX227" s="234"/>
      <c r="AY227" s="234"/>
      <c r="AZ227" s="234"/>
      <c r="BA227" s="234"/>
      <c r="BB227" s="234"/>
      <c r="BC227" s="234"/>
      <c r="BD227" s="234"/>
      <c r="BF227" s="234"/>
      <c r="BG227" s="234"/>
      <c r="BH227" s="234"/>
      <c r="BI227" s="234"/>
      <c r="BJ227" s="234"/>
      <c r="BK227" s="234"/>
      <c r="BL227" s="234"/>
      <c r="BM227" s="234"/>
      <c r="BN227" s="234"/>
    </row>
    <row r="228" spans="1:66" ht="15.75" customHeight="1">
      <c r="A228" s="152"/>
      <c r="B228" s="152"/>
      <c r="C228" s="152"/>
      <c r="D228" s="152"/>
      <c r="E228" s="152"/>
      <c r="F228" s="152"/>
      <c r="G228" s="152"/>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c r="AV228" s="234"/>
      <c r="AW228" s="234"/>
      <c r="AX228" s="234"/>
      <c r="AY228" s="234"/>
      <c r="AZ228" s="234"/>
      <c r="BA228" s="234"/>
      <c r="BB228" s="234"/>
      <c r="BC228" s="234"/>
      <c r="BD228" s="234"/>
      <c r="BF228" s="234"/>
      <c r="BG228" s="234"/>
      <c r="BH228" s="234"/>
      <c r="BI228" s="234"/>
      <c r="BJ228" s="234"/>
      <c r="BK228" s="234"/>
      <c r="BL228" s="234"/>
      <c r="BM228" s="234"/>
      <c r="BN228" s="234"/>
    </row>
    <row r="229" spans="1:66" ht="15.75" customHeight="1">
      <c r="A229" s="152"/>
      <c r="B229" s="152"/>
      <c r="C229" s="152"/>
      <c r="D229" s="152"/>
      <c r="E229" s="152"/>
      <c r="F229" s="152"/>
      <c r="G229" s="152"/>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F229" s="234"/>
      <c r="BG229" s="234"/>
      <c r="BH229" s="234"/>
      <c r="BI229" s="234"/>
      <c r="BJ229" s="234"/>
      <c r="BK229" s="234"/>
      <c r="BL229" s="234"/>
      <c r="BM229" s="234"/>
      <c r="BN229" s="234"/>
    </row>
    <row r="230" spans="1:66" ht="15.75" customHeight="1">
      <c r="A230" s="152"/>
      <c r="B230" s="152"/>
      <c r="C230" s="152"/>
      <c r="D230" s="152"/>
      <c r="E230" s="152"/>
      <c r="F230" s="152"/>
      <c r="G230" s="152"/>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4"/>
      <c r="AD230" s="234"/>
      <c r="AE230" s="234"/>
      <c r="AF230" s="234"/>
      <c r="AG230" s="234"/>
      <c r="AH230" s="234"/>
      <c r="AI230" s="234"/>
      <c r="AJ230" s="234"/>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F230" s="234"/>
      <c r="BG230" s="234"/>
      <c r="BH230" s="234"/>
      <c r="BI230" s="234"/>
      <c r="BJ230" s="234"/>
      <c r="BK230" s="234"/>
      <c r="BL230" s="234"/>
      <c r="BM230" s="234"/>
      <c r="BN230" s="234"/>
    </row>
    <row r="231" spans="1:66" ht="15.75" customHeight="1">
      <c r="A231" s="152"/>
      <c r="B231" s="152"/>
      <c r="C231" s="152"/>
      <c r="D231" s="152"/>
      <c r="E231" s="152"/>
      <c r="F231" s="152"/>
      <c r="G231" s="152"/>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F231" s="234"/>
      <c r="BG231" s="234"/>
      <c r="BH231" s="234"/>
      <c r="BI231" s="234"/>
      <c r="BJ231" s="234"/>
      <c r="BK231" s="234"/>
      <c r="BL231" s="234"/>
      <c r="BM231" s="234"/>
      <c r="BN231" s="234"/>
    </row>
    <row r="232" spans="1:66" ht="15.75" customHeight="1">
      <c r="A232" s="152"/>
      <c r="B232" s="152"/>
      <c r="C232" s="152"/>
      <c r="D232" s="152"/>
      <c r="E232" s="152"/>
      <c r="F232" s="152"/>
      <c r="G232" s="152"/>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234"/>
      <c r="BB232" s="234"/>
      <c r="BC232" s="234"/>
      <c r="BD232" s="234"/>
      <c r="BF232" s="234"/>
      <c r="BG232" s="234"/>
      <c r="BH232" s="234"/>
      <c r="BI232" s="234"/>
      <c r="BJ232" s="234"/>
      <c r="BK232" s="234"/>
      <c r="BL232" s="234"/>
      <c r="BM232" s="234"/>
      <c r="BN232" s="234"/>
    </row>
    <row r="233" spans="1:66" ht="15.75" customHeight="1">
      <c r="A233" s="152"/>
      <c r="B233" s="152"/>
      <c r="C233" s="152"/>
      <c r="D233" s="152"/>
      <c r="E233" s="152"/>
      <c r="F233" s="152"/>
      <c r="G233" s="152"/>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234"/>
      <c r="BB233" s="234"/>
      <c r="BC233" s="234"/>
      <c r="BD233" s="234"/>
      <c r="BF233" s="234"/>
      <c r="BG233" s="234"/>
      <c r="BH233" s="234"/>
      <c r="BI233" s="234"/>
      <c r="BJ233" s="234"/>
      <c r="BK233" s="234"/>
      <c r="BL233" s="234"/>
      <c r="BM233" s="234"/>
      <c r="BN233" s="234"/>
    </row>
    <row r="234" spans="1:66" ht="15.75" customHeight="1">
      <c r="A234" s="152"/>
      <c r="B234" s="152"/>
      <c r="C234" s="152"/>
      <c r="D234" s="152"/>
      <c r="E234" s="152"/>
      <c r="F234" s="152"/>
      <c r="G234" s="152"/>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234"/>
      <c r="BB234" s="234"/>
      <c r="BC234" s="234"/>
      <c r="BD234" s="234"/>
      <c r="BF234" s="234"/>
      <c r="BG234" s="234"/>
      <c r="BH234" s="234"/>
      <c r="BI234" s="234"/>
      <c r="BJ234" s="234"/>
      <c r="BK234" s="234"/>
      <c r="BL234" s="234"/>
      <c r="BM234" s="234"/>
      <c r="BN234" s="234"/>
    </row>
    <row r="235" spans="1:66" ht="15.75" customHeight="1">
      <c r="A235" s="152"/>
      <c r="B235" s="152"/>
      <c r="C235" s="152"/>
      <c r="D235" s="152"/>
      <c r="E235" s="152"/>
      <c r="F235" s="152"/>
      <c r="G235" s="152"/>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234"/>
      <c r="BA235" s="234"/>
      <c r="BB235" s="234"/>
      <c r="BC235" s="234"/>
      <c r="BD235" s="234"/>
      <c r="BF235" s="234"/>
      <c r="BG235" s="234"/>
      <c r="BH235" s="234"/>
      <c r="BI235" s="234"/>
      <c r="BJ235" s="234"/>
      <c r="BK235" s="234"/>
      <c r="BL235" s="234"/>
      <c r="BM235" s="234"/>
      <c r="BN235" s="234"/>
    </row>
    <row r="236" spans="1:66" ht="15.75" customHeight="1">
      <c r="A236" s="152"/>
      <c r="B236" s="152"/>
      <c r="C236" s="152"/>
      <c r="D236" s="152"/>
      <c r="E236" s="152"/>
      <c r="F236" s="152"/>
      <c r="G236" s="152"/>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234"/>
      <c r="AO236" s="234"/>
      <c r="AP236" s="234"/>
      <c r="AQ236" s="234"/>
      <c r="AR236" s="234"/>
      <c r="AS236" s="234"/>
      <c r="AT236" s="234"/>
      <c r="AU236" s="234"/>
      <c r="AV236" s="234"/>
      <c r="AW236" s="234"/>
      <c r="AX236" s="234"/>
      <c r="AY236" s="234"/>
      <c r="AZ236" s="234"/>
      <c r="BA236" s="234"/>
      <c r="BB236" s="234"/>
      <c r="BC236" s="234"/>
      <c r="BD236" s="234"/>
      <c r="BF236" s="234"/>
      <c r="BG236" s="234"/>
      <c r="BH236" s="234"/>
      <c r="BI236" s="234"/>
      <c r="BJ236" s="234"/>
      <c r="BK236" s="234"/>
      <c r="BL236" s="234"/>
      <c r="BM236" s="234"/>
      <c r="BN236" s="234"/>
    </row>
    <row r="237" spans="1:66" ht="15.75" customHeight="1">
      <c r="A237" s="152"/>
      <c r="B237" s="152"/>
      <c r="C237" s="152"/>
      <c r="D237" s="152"/>
      <c r="E237" s="152"/>
      <c r="F237" s="152"/>
      <c r="G237" s="152"/>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c r="AQ237" s="234"/>
      <c r="AR237" s="234"/>
      <c r="AS237" s="234"/>
      <c r="AT237" s="234"/>
      <c r="AU237" s="234"/>
      <c r="AV237" s="234"/>
      <c r="AW237" s="234"/>
      <c r="AX237" s="234"/>
      <c r="AY237" s="234"/>
      <c r="AZ237" s="234"/>
      <c r="BA237" s="234"/>
      <c r="BB237" s="234"/>
      <c r="BC237" s="234"/>
      <c r="BD237" s="234"/>
      <c r="BF237" s="234"/>
      <c r="BG237" s="234"/>
      <c r="BH237" s="234"/>
      <c r="BI237" s="234"/>
      <c r="BJ237" s="234"/>
      <c r="BK237" s="234"/>
      <c r="BL237" s="234"/>
      <c r="BM237" s="234"/>
      <c r="BN237" s="234"/>
    </row>
    <row r="238" spans="1:66" ht="15.75" customHeight="1">
      <c r="A238" s="152"/>
      <c r="B238" s="152"/>
      <c r="C238" s="152"/>
      <c r="D238" s="152"/>
      <c r="E238" s="152"/>
      <c r="F238" s="152"/>
      <c r="G238" s="152"/>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234"/>
      <c r="AF238" s="234"/>
      <c r="AG238" s="234"/>
      <c r="AH238" s="234"/>
      <c r="AI238" s="234"/>
      <c r="AJ238" s="234"/>
      <c r="AK238" s="234"/>
      <c r="AL238" s="234"/>
      <c r="AM238" s="234"/>
      <c r="AN238" s="234"/>
      <c r="AO238" s="234"/>
      <c r="AP238" s="234"/>
      <c r="AQ238" s="234"/>
      <c r="AR238" s="234"/>
      <c r="AS238" s="234"/>
      <c r="AT238" s="234"/>
      <c r="AU238" s="234"/>
      <c r="AV238" s="234"/>
      <c r="AW238" s="234"/>
      <c r="AX238" s="234"/>
      <c r="AY238" s="234"/>
      <c r="AZ238" s="234"/>
      <c r="BA238" s="234"/>
      <c r="BB238" s="234"/>
      <c r="BC238" s="234"/>
      <c r="BD238" s="234"/>
      <c r="BF238" s="234"/>
      <c r="BG238" s="234"/>
      <c r="BH238" s="234"/>
      <c r="BI238" s="234"/>
      <c r="BJ238" s="234"/>
      <c r="BK238" s="234"/>
      <c r="BL238" s="234"/>
      <c r="BM238" s="234"/>
      <c r="BN238" s="234"/>
    </row>
    <row r="239" spans="1:66" ht="15.75" customHeight="1">
      <c r="A239" s="152"/>
      <c r="B239" s="152"/>
      <c r="C239" s="152"/>
      <c r="D239" s="152"/>
      <c r="E239" s="152"/>
      <c r="F239" s="152"/>
      <c r="G239" s="152"/>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34"/>
      <c r="AJ239" s="234"/>
      <c r="AK239" s="234"/>
      <c r="AL239" s="234"/>
      <c r="AM239" s="234"/>
      <c r="AN239" s="234"/>
      <c r="AO239" s="234"/>
      <c r="AP239" s="234"/>
      <c r="AQ239" s="234"/>
      <c r="AR239" s="234"/>
      <c r="AS239" s="234"/>
      <c r="AT239" s="234"/>
      <c r="AU239" s="234"/>
      <c r="AV239" s="234"/>
      <c r="AW239" s="234"/>
      <c r="AX239" s="234"/>
      <c r="AY239" s="234"/>
      <c r="AZ239" s="234"/>
      <c r="BA239" s="234"/>
      <c r="BB239" s="234"/>
      <c r="BC239" s="234"/>
      <c r="BD239" s="234"/>
      <c r="BF239" s="234"/>
      <c r="BG239" s="234"/>
      <c r="BH239" s="234"/>
      <c r="BI239" s="234"/>
      <c r="BJ239" s="234"/>
      <c r="BK239" s="234"/>
      <c r="BL239" s="234"/>
      <c r="BM239" s="234"/>
      <c r="BN239" s="234"/>
    </row>
    <row r="240" spans="1:66" ht="15.75" customHeight="1">
      <c r="A240" s="152"/>
      <c r="B240" s="152"/>
      <c r="C240" s="152"/>
      <c r="D240" s="152"/>
      <c r="E240" s="152"/>
      <c r="F240" s="152"/>
      <c r="G240" s="152"/>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4"/>
      <c r="AM240" s="234"/>
      <c r="AN240" s="234"/>
      <c r="AO240" s="234"/>
      <c r="AP240" s="234"/>
      <c r="AQ240" s="234"/>
      <c r="AR240" s="234"/>
      <c r="AS240" s="234"/>
      <c r="AT240" s="234"/>
      <c r="AU240" s="234"/>
      <c r="AV240" s="234"/>
      <c r="AW240" s="234"/>
      <c r="AX240" s="234"/>
      <c r="AY240" s="234"/>
      <c r="AZ240" s="234"/>
      <c r="BA240" s="234"/>
      <c r="BB240" s="234"/>
      <c r="BC240" s="234"/>
      <c r="BD240" s="234"/>
      <c r="BF240" s="234"/>
      <c r="BG240" s="234"/>
      <c r="BH240" s="234"/>
      <c r="BI240" s="234"/>
      <c r="BJ240" s="234"/>
      <c r="BK240" s="234"/>
      <c r="BL240" s="234"/>
      <c r="BM240" s="234"/>
      <c r="BN240" s="234"/>
    </row>
    <row r="241" spans="1:66" ht="15.75" customHeight="1">
      <c r="A241" s="152"/>
      <c r="B241" s="152"/>
      <c r="C241" s="152"/>
      <c r="D241" s="152"/>
      <c r="E241" s="152"/>
      <c r="F241" s="152"/>
      <c r="G241" s="152"/>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4"/>
      <c r="AD241" s="234"/>
      <c r="AE241" s="234"/>
      <c r="AF241" s="234"/>
      <c r="AG241" s="234"/>
      <c r="AH241" s="234"/>
      <c r="AI241" s="234"/>
      <c r="AJ241" s="234"/>
      <c r="AK241" s="234"/>
      <c r="AL241" s="234"/>
      <c r="AM241" s="234"/>
      <c r="AN241" s="234"/>
      <c r="AO241" s="234"/>
      <c r="AP241" s="234"/>
      <c r="AQ241" s="234"/>
      <c r="AR241" s="234"/>
      <c r="AS241" s="234"/>
      <c r="AT241" s="234"/>
      <c r="AU241" s="234"/>
      <c r="AV241" s="234"/>
      <c r="AW241" s="234"/>
      <c r="AX241" s="234"/>
      <c r="AY241" s="234"/>
      <c r="AZ241" s="234"/>
      <c r="BA241" s="234"/>
      <c r="BB241" s="234"/>
      <c r="BC241" s="234"/>
      <c r="BD241" s="234"/>
      <c r="BF241" s="234"/>
      <c r="BG241" s="234"/>
      <c r="BH241" s="234"/>
      <c r="BI241" s="234"/>
      <c r="BJ241" s="234"/>
      <c r="BK241" s="234"/>
      <c r="BL241" s="234"/>
      <c r="BM241" s="234"/>
      <c r="BN241" s="234"/>
    </row>
    <row r="242" spans="1:66" ht="15.75" customHeight="1">
      <c r="A242" s="152"/>
      <c r="B242" s="152"/>
      <c r="C242" s="152"/>
      <c r="D242" s="152"/>
      <c r="E242" s="152"/>
      <c r="F242" s="152"/>
      <c r="G242" s="152"/>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c r="AV242" s="234"/>
      <c r="AW242" s="234"/>
      <c r="AX242" s="234"/>
      <c r="AY242" s="234"/>
      <c r="AZ242" s="234"/>
      <c r="BA242" s="234"/>
      <c r="BB242" s="234"/>
      <c r="BC242" s="234"/>
      <c r="BD242" s="234"/>
      <c r="BF242" s="234"/>
      <c r="BG242" s="234"/>
      <c r="BH242" s="234"/>
      <c r="BI242" s="234"/>
      <c r="BJ242" s="234"/>
      <c r="BK242" s="234"/>
      <c r="BL242" s="234"/>
      <c r="BM242" s="234"/>
      <c r="BN242" s="234"/>
    </row>
    <row r="243" spans="1:66" ht="15.75" customHeight="1">
      <c r="A243" s="152"/>
      <c r="B243" s="152"/>
      <c r="C243" s="152"/>
      <c r="D243" s="152"/>
      <c r="E243" s="152"/>
      <c r="F243" s="152"/>
      <c r="G243" s="152"/>
      <c r="H243" s="234"/>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c r="AG243" s="234"/>
      <c r="AH243" s="234"/>
      <c r="AI243" s="234"/>
      <c r="AJ243" s="234"/>
      <c r="AK243" s="234"/>
      <c r="AL243" s="234"/>
      <c r="AM243" s="234"/>
      <c r="AN243" s="234"/>
      <c r="AO243" s="234"/>
      <c r="AP243" s="234"/>
      <c r="AQ243" s="234"/>
      <c r="AR243" s="234"/>
      <c r="AS243" s="234"/>
      <c r="AT243" s="234"/>
      <c r="AU243" s="234"/>
      <c r="AV243" s="234"/>
      <c r="AW243" s="234"/>
      <c r="AX243" s="234"/>
      <c r="AY243" s="234"/>
      <c r="AZ243" s="234"/>
      <c r="BA243" s="234"/>
      <c r="BB243" s="234"/>
      <c r="BC243" s="234"/>
      <c r="BD243" s="234"/>
      <c r="BF243" s="234"/>
      <c r="BG243" s="234"/>
      <c r="BH243" s="234"/>
      <c r="BI243" s="234"/>
      <c r="BJ243" s="234"/>
      <c r="BK243" s="234"/>
      <c r="BL243" s="234"/>
      <c r="BM243" s="234"/>
      <c r="BN243" s="234"/>
    </row>
    <row r="244" spans="1:66" ht="15.75" customHeight="1">
      <c r="A244" s="152"/>
      <c r="B244" s="152"/>
      <c r="C244" s="152"/>
      <c r="D244" s="152"/>
      <c r="E244" s="152"/>
      <c r="F244" s="152"/>
      <c r="G244" s="152"/>
      <c r="H244" s="234"/>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c r="AS244" s="234"/>
      <c r="AT244" s="234"/>
      <c r="AU244" s="234"/>
      <c r="AV244" s="234"/>
      <c r="AW244" s="234"/>
      <c r="AX244" s="234"/>
      <c r="AY244" s="234"/>
      <c r="AZ244" s="234"/>
      <c r="BA244" s="234"/>
      <c r="BB244" s="234"/>
      <c r="BC244" s="234"/>
      <c r="BD244" s="234"/>
      <c r="BF244" s="234"/>
      <c r="BG244" s="234"/>
      <c r="BH244" s="234"/>
      <c r="BI244" s="234"/>
      <c r="BJ244" s="234"/>
      <c r="BK244" s="234"/>
      <c r="BL244" s="234"/>
      <c r="BM244" s="234"/>
      <c r="BN244" s="234"/>
    </row>
    <row r="245" spans="1:66" ht="15.75" customHeight="1">
      <c r="A245" s="152"/>
      <c r="B245" s="152"/>
      <c r="C245" s="152"/>
      <c r="D245" s="152"/>
      <c r="E245" s="152"/>
      <c r="F245" s="152"/>
      <c r="G245" s="152"/>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234"/>
      <c r="BB245" s="234"/>
      <c r="BC245" s="234"/>
      <c r="BD245" s="234"/>
      <c r="BF245" s="234"/>
      <c r="BG245" s="234"/>
      <c r="BH245" s="234"/>
      <c r="BI245" s="234"/>
      <c r="BJ245" s="234"/>
      <c r="BK245" s="234"/>
      <c r="BL245" s="234"/>
      <c r="BM245" s="234"/>
      <c r="BN245" s="234"/>
    </row>
    <row r="246" spans="1:66" ht="15.75" customHeight="1">
      <c r="A246" s="152"/>
      <c r="B246" s="152"/>
      <c r="C246" s="152"/>
      <c r="D246" s="152"/>
      <c r="E246" s="152"/>
      <c r="F246" s="152"/>
      <c r="G246" s="152"/>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234"/>
      <c r="BB246" s="234"/>
      <c r="BC246" s="234"/>
      <c r="BD246" s="234"/>
      <c r="BF246" s="234"/>
      <c r="BG246" s="234"/>
      <c r="BH246" s="234"/>
      <c r="BI246" s="234"/>
      <c r="BJ246" s="234"/>
      <c r="BK246" s="234"/>
      <c r="BL246" s="234"/>
      <c r="BM246" s="234"/>
      <c r="BN246" s="234"/>
    </row>
    <row r="247" spans="1:66" ht="15.75" customHeight="1">
      <c r="A247" s="152"/>
      <c r="B247" s="152"/>
      <c r="C247" s="152"/>
      <c r="D247" s="152"/>
      <c r="E247" s="152"/>
      <c r="F247" s="152"/>
      <c r="G247" s="152"/>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c r="AV247" s="234"/>
      <c r="AW247" s="234"/>
      <c r="AX247" s="234"/>
      <c r="AY247" s="234"/>
      <c r="AZ247" s="234"/>
      <c r="BA247" s="234"/>
      <c r="BB247" s="234"/>
      <c r="BC247" s="234"/>
      <c r="BD247" s="234"/>
      <c r="BF247" s="234"/>
      <c r="BG247" s="234"/>
      <c r="BH247" s="234"/>
      <c r="BI247" s="234"/>
      <c r="BJ247" s="234"/>
      <c r="BK247" s="234"/>
      <c r="BL247" s="234"/>
      <c r="BM247" s="234"/>
      <c r="BN247" s="234"/>
    </row>
    <row r="248" spans="1:66" ht="15.75" customHeight="1">
      <c r="A248" s="152"/>
      <c r="B248" s="152"/>
      <c r="C248" s="152"/>
      <c r="D248" s="152"/>
      <c r="E248" s="152"/>
      <c r="F248" s="152"/>
      <c r="G248" s="152"/>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c r="AV248" s="234"/>
      <c r="AW248" s="234"/>
      <c r="AX248" s="234"/>
      <c r="AY248" s="234"/>
      <c r="AZ248" s="234"/>
      <c r="BA248" s="234"/>
      <c r="BB248" s="234"/>
      <c r="BC248" s="234"/>
      <c r="BD248" s="234"/>
      <c r="BF248" s="234"/>
      <c r="BG248" s="234"/>
      <c r="BH248" s="234"/>
      <c r="BI248" s="234"/>
      <c r="BJ248" s="234"/>
      <c r="BK248" s="234"/>
      <c r="BL248" s="234"/>
      <c r="BM248" s="234"/>
      <c r="BN248" s="234"/>
    </row>
    <row r="249" spans="1:66" ht="15.75" customHeight="1">
      <c r="A249" s="152"/>
      <c r="B249" s="152"/>
      <c r="C249" s="152"/>
      <c r="D249" s="152"/>
      <c r="E249" s="152"/>
      <c r="F249" s="152"/>
      <c r="G249" s="152"/>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234"/>
      <c r="AY249" s="234"/>
      <c r="AZ249" s="234"/>
      <c r="BA249" s="234"/>
      <c r="BB249" s="234"/>
      <c r="BC249" s="234"/>
      <c r="BD249" s="234"/>
      <c r="BF249" s="234"/>
      <c r="BG249" s="234"/>
      <c r="BH249" s="234"/>
      <c r="BI249" s="234"/>
      <c r="BJ249" s="234"/>
      <c r="BK249" s="234"/>
      <c r="BL249" s="234"/>
      <c r="BM249" s="234"/>
      <c r="BN249" s="234"/>
    </row>
    <row r="250" spans="1:66" ht="15.75" customHeight="1">
      <c r="A250" s="152"/>
      <c r="B250" s="152"/>
      <c r="C250" s="152"/>
      <c r="D250" s="152"/>
      <c r="E250" s="152"/>
      <c r="F250" s="152"/>
      <c r="G250" s="152"/>
      <c r="H250" s="234"/>
      <c r="I250" s="234"/>
      <c r="J250" s="234"/>
      <c r="K250" s="234"/>
      <c r="L250" s="234"/>
      <c r="M250" s="234"/>
      <c r="N250" s="234"/>
      <c r="O250" s="234"/>
      <c r="P250" s="234"/>
      <c r="Q250" s="234"/>
      <c r="R250" s="234"/>
      <c r="S250" s="234"/>
      <c r="T250" s="234"/>
      <c r="U250" s="234"/>
      <c r="V250" s="234"/>
      <c r="W250" s="234"/>
      <c r="X250" s="234"/>
      <c r="Y250" s="234"/>
      <c r="Z250" s="234"/>
      <c r="AA250" s="234"/>
      <c r="AB250" s="234"/>
      <c r="AC250" s="234"/>
      <c r="AD250" s="234"/>
      <c r="AE250" s="234"/>
      <c r="AF250" s="234"/>
      <c r="AG250" s="234"/>
      <c r="AH250" s="234"/>
      <c r="AI250" s="234"/>
      <c r="AJ250" s="234"/>
      <c r="AK250" s="234"/>
      <c r="AL250" s="234"/>
      <c r="AM250" s="234"/>
      <c r="AN250" s="234"/>
      <c r="AO250" s="234"/>
      <c r="AP250" s="234"/>
      <c r="AQ250" s="234"/>
      <c r="AR250" s="234"/>
      <c r="AS250" s="234"/>
      <c r="AT250" s="234"/>
      <c r="AU250" s="234"/>
      <c r="AV250" s="234"/>
      <c r="AW250" s="234"/>
      <c r="AX250" s="234"/>
      <c r="AY250" s="234"/>
      <c r="AZ250" s="234"/>
      <c r="BA250" s="234"/>
      <c r="BB250" s="234"/>
      <c r="BC250" s="234"/>
      <c r="BD250" s="234"/>
      <c r="BF250" s="234"/>
      <c r="BG250" s="234"/>
      <c r="BH250" s="234"/>
      <c r="BI250" s="234"/>
      <c r="BJ250" s="234"/>
      <c r="BK250" s="234"/>
      <c r="BL250" s="234"/>
      <c r="BM250" s="234"/>
      <c r="BN250" s="234"/>
    </row>
    <row r="251" spans="1:66" ht="15.75" customHeight="1">
      <c r="A251" s="152"/>
      <c r="B251" s="152"/>
      <c r="C251" s="152"/>
      <c r="D251" s="152"/>
      <c r="E251" s="152"/>
      <c r="F251" s="152"/>
      <c r="G251" s="152"/>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F251" s="234"/>
      <c r="BG251" s="234"/>
      <c r="BH251" s="234"/>
      <c r="BI251" s="234"/>
      <c r="BJ251" s="234"/>
      <c r="BK251" s="234"/>
      <c r="BL251" s="234"/>
      <c r="BM251" s="234"/>
      <c r="BN251" s="234"/>
    </row>
    <row r="252" spans="1:66" ht="15.75" customHeight="1">
      <c r="A252" s="152"/>
      <c r="B252" s="152"/>
      <c r="C252" s="152"/>
      <c r="D252" s="152"/>
      <c r="E252" s="152"/>
      <c r="F252" s="152"/>
      <c r="G252" s="152"/>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c r="AG252" s="234"/>
      <c r="AH252" s="234"/>
      <c r="AI252" s="234"/>
      <c r="AJ252" s="234"/>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F252" s="234"/>
      <c r="BG252" s="234"/>
      <c r="BH252" s="234"/>
      <c r="BI252" s="234"/>
      <c r="BJ252" s="234"/>
      <c r="BK252" s="234"/>
      <c r="BL252" s="234"/>
      <c r="BM252" s="234"/>
      <c r="BN252" s="234"/>
    </row>
    <row r="253" spans="1:66" ht="15.75" customHeight="1">
      <c r="A253" s="152"/>
      <c r="B253" s="152"/>
      <c r="C253" s="152"/>
      <c r="D253" s="152"/>
      <c r="E253" s="152"/>
      <c r="F253" s="152"/>
      <c r="G253" s="152"/>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F253" s="234"/>
      <c r="BG253" s="234"/>
      <c r="BH253" s="234"/>
      <c r="BI253" s="234"/>
      <c r="BJ253" s="234"/>
      <c r="BK253" s="234"/>
      <c r="BL253" s="234"/>
      <c r="BM253" s="234"/>
      <c r="BN253" s="234"/>
    </row>
    <row r="254" spans="1:66" ht="15.75" customHeight="1">
      <c r="A254" s="152"/>
      <c r="B254" s="152"/>
      <c r="C254" s="152"/>
      <c r="D254" s="152"/>
      <c r="E254" s="152"/>
      <c r="F254" s="152"/>
      <c r="G254" s="152"/>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4"/>
      <c r="AD254" s="234"/>
      <c r="AE254" s="234"/>
      <c r="AF254" s="234"/>
      <c r="AG254" s="234"/>
      <c r="AH254" s="234"/>
      <c r="AI254" s="234"/>
      <c r="AJ254" s="234"/>
      <c r="AK254" s="234"/>
      <c r="AL254" s="234"/>
      <c r="AM254" s="234"/>
      <c r="AN254" s="234"/>
      <c r="AO254" s="234"/>
      <c r="AP254" s="234"/>
      <c r="AQ254" s="234"/>
      <c r="AR254" s="234"/>
      <c r="AS254" s="234"/>
      <c r="AT254" s="234"/>
      <c r="AU254" s="234"/>
      <c r="AV254" s="234"/>
      <c r="AW254" s="234"/>
      <c r="AX254" s="234"/>
      <c r="AY254" s="234"/>
      <c r="AZ254" s="234"/>
      <c r="BA254" s="234"/>
      <c r="BB254" s="234"/>
      <c r="BC254" s="234"/>
      <c r="BD254" s="234"/>
      <c r="BF254" s="234"/>
      <c r="BG254" s="234"/>
      <c r="BH254" s="234"/>
      <c r="BI254" s="234"/>
      <c r="BJ254" s="234"/>
      <c r="BK254" s="234"/>
      <c r="BL254" s="234"/>
      <c r="BM254" s="234"/>
      <c r="BN254" s="234"/>
    </row>
    <row r="255" spans="1:66" ht="15.75" customHeight="1">
      <c r="A255" s="152"/>
      <c r="B255" s="152"/>
      <c r="C255" s="152"/>
      <c r="D255" s="152"/>
      <c r="E255" s="152"/>
      <c r="F255" s="152"/>
      <c r="G255" s="152"/>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234"/>
      <c r="AT255" s="234"/>
      <c r="AU255" s="234"/>
      <c r="AV255" s="234"/>
      <c r="AW255" s="234"/>
      <c r="AX255" s="234"/>
      <c r="AY255" s="234"/>
      <c r="AZ255" s="234"/>
      <c r="BA255" s="234"/>
      <c r="BB255" s="234"/>
      <c r="BC255" s="234"/>
      <c r="BD255" s="234"/>
      <c r="BF255" s="234"/>
      <c r="BG255" s="234"/>
      <c r="BH255" s="234"/>
      <c r="BI255" s="234"/>
      <c r="BJ255" s="234"/>
      <c r="BK255" s="234"/>
      <c r="BL255" s="234"/>
      <c r="BM255" s="234"/>
      <c r="BN255" s="234"/>
    </row>
    <row r="256" spans="1:66" ht="15.75" customHeight="1">
      <c r="A256" s="152"/>
      <c r="B256" s="152"/>
      <c r="C256" s="152"/>
      <c r="D256" s="152"/>
      <c r="E256" s="152"/>
      <c r="F256" s="152"/>
      <c r="G256" s="152"/>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4"/>
      <c r="AD256" s="234"/>
      <c r="AE256" s="234"/>
      <c r="AF256" s="234"/>
      <c r="AG256" s="234"/>
      <c r="AH256" s="234"/>
      <c r="AI256" s="234"/>
      <c r="AJ256" s="234"/>
      <c r="AK256" s="234"/>
      <c r="AL256" s="234"/>
      <c r="AM256" s="234"/>
      <c r="AN256" s="234"/>
      <c r="AO256" s="234"/>
      <c r="AP256" s="234"/>
      <c r="AQ256" s="234"/>
      <c r="AR256" s="234"/>
      <c r="AS256" s="234"/>
      <c r="AT256" s="234"/>
      <c r="AU256" s="234"/>
      <c r="AV256" s="234"/>
      <c r="AW256" s="234"/>
      <c r="AX256" s="234"/>
      <c r="AY256" s="234"/>
      <c r="AZ256" s="234"/>
      <c r="BA256" s="234"/>
      <c r="BB256" s="234"/>
      <c r="BC256" s="234"/>
      <c r="BD256" s="234"/>
      <c r="BF256" s="234"/>
      <c r="BG256" s="234"/>
      <c r="BH256" s="234"/>
      <c r="BI256" s="234"/>
      <c r="BJ256" s="234"/>
      <c r="BK256" s="234"/>
      <c r="BL256" s="234"/>
      <c r="BM256" s="234"/>
      <c r="BN256" s="234"/>
    </row>
    <row r="257" spans="1:66" ht="15.75" customHeight="1">
      <c r="A257" s="152"/>
      <c r="B257" s="152"/>
      <c r="C257" s="152"/>
      <c r="D257" s="152"/>
      <c r="E257" s="152"/>
      <c r="F257" s="152"/>
      <c r="G257" s="152"/>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234"/>
      <c r="AH257" s="234"/>
      <c r="AI257" s="234"/>
      <c r="AJ257" s="234"/>
      <c r="AK257" s="234"/>
      <c r="AL257" s="234"/>
      <c r="AM257" s="234"/>
      <c r="AN257" s="234"/>
      <c r="AO257" s="234"/>
      <c r="AP257" s="234"/>
      <c r="AQ257" s="234"/>
      <c r="AR257" s="234"/>
      <c r="AS257" s="234"/>
      <c r="AT257" s="234"/>
      <c r="AU257" s="234"/>
      <c r="AV257" s="234"/>
      <c r="AW257" s="234"/>
      <c r="AX257" s="234"/>
      <c r="AY257" s="234"/>
      <c r="AZ257" s="234"/>
      <c r="BA257" s="234"/>
      <c r="BB257" s="234"/>
      <c r="BC257" s="234"/>
      <c r="BD257" s="234"/>
      <c r="BF257" s="234"/>
      <c r="BG257" s="234"/>
      <c r="BH257" s="234"/>
      <c r="BI257" s="234"/>
      <c r="BJ257" s="234"/>
      <c r="BK257" s="234"/>
      <c r="BL257" s="234"/>
      <c r="BM257" s="234"/>
      <c r="BN257" s="234"/>
    </row>
    <row r="258" spans="1:66" ht="15.75" customHeight="1">
      <c r="A258" s="152"/>
      <c r="B258" s="152"/>
      <c r="C258" s="152"/>
      <c r="D258" s="152"/>
      <c r="E258" s="152"/>
      <c r="F258" s="152"/>
      <c r="G258" s="152"/>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234"/>
      <c r="AV258" s="234"/>
      <c r="AW258" s="234"/>
      <c r="AX258" s="234"/>
      <c r="AY258" s="234"/>
      <c r="AZ258" s="234"/>
      <c r="BA258" s="234"/>
      <c r="BB258" s="234"/>
      <c r="BC258" s="234"/>
      <c r="BD258" s="234"/>
      <c r="BF258" s="234"/>
      <c r="BG258" s="234"/>
      <c r="BH258" s="234"/>
      <c r="BI258" s="234"/>
      <c r="BJ258" s="234"/>
      <c r="BK258" s="234"/>
      <c r="BL258" s="234"/>
      <c r="BM258" s="234"/>
      <c r="BN258" s="234"/>
    </row>
    <row r="259" spans="1:66" ht="15.75" customHeight="1">
      <c r="A259" s="152"/>
      <c r="B259" s="152"/>
      <c r="C259" s="152"/>
      <c r="D259" s="152"/>
      <c r="E259" s="152"/>
      <c r="F259" s="152"/>
      <c r="G259" s="152"/>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c r="AK259" s="234"/>
      <c r="AL259" s="234"/>
      <c r="AM259" s="234"/>
      <c r="AN259" s="234"/>
      <c r="AO259" s="234"/>
      <c r="AP259" s="234"/>
      <c r="AQ259" s="234"/>
      <c r="AR259" s="234"/>
      <c r="AS259" s="234"/>
      <c r="AT259" s="234"/>
      <c r="AU259" s="234"/>
      <c r="AV259" s="234"/>
      <c r="AW259" s="234"/>
      <c r="AX259" s="234"/>
      <c r="AY259" s="234"/>
      <c r="AZ259" s="234"/>
      <c r="BA259" s="234"/>
      <c r="BB259" s="234"/>
      <c r="BC259" s="234"/>
      <c r="BD259" s="234"/>
      <c r="BF259" s="234"/>
      <c r="BG259" s="234"/>
      <c r="BH259" s="234"/>
      <c r="BI259" s="234"/>
      <c r="BJ259" s="234"/>
      <c r="BK259" s="234"/>
      <c r="BL259" s="234"/>
      <c r="BM259" s="234"/>
      <c r="BN259" s="234"/>
    </row>
    <row r="260" spans="1:66" ht="15.75" customHeight="1">
      <c r="A260" s="152"/>
      <c r="B260" s="152"/>
      <c r="C260" s="152"/>
      <c r="D260" s="152"/>
      <c r="E260" s="152"/>
      <c r="F260" s="152"/>
      <c r="G260" s="152"/>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4"/>
      <c r="AM260" s="234"/>
      <c r="AN260" s="234"/>
      <c r="AO260" s="234"/>
      <c r="AP260" s="234"/>
      <c r="AQ260" s="234"/>
      <c r="AR260" s="234"/>
      <c r="AS260" s="234"/>
      <c r="AT260" s="234"/>
      <c r="AU260" s="234"/>
      <c r="AV260" s="234"/>
      <c r="AW260" s="234"/>
      <c r="AX260" s="234"/>
      <c r="AY260" s="234"/>
      <c r="AZ260" s="234"/>
      <c r="BA260" s="234"/>
      <c r="BB260" s="234"/>
      <c r="BC260" s="234"/>
      <c r="BD260" s="234"/>
      <c r="BF260" s="234"/>
      <c r="BG260" s="234"/>
      <c r="BH260" s="234"/>
      <c r="BI260" s="234"/>
      <c r="BJ260" s="234"/>
      <c r="BK260" s="234"/>
      <c r="BL260" s="234"/>
      <c r="BM260" s="234"/>
      <c r="BN260" s="234"/>
    </row>
    <row r="261" spans="1:66" ht="15.75" customHeight="1">
      <c r="A261" s="152"/>
      <c r="B261" s="152"/>
      <c r="C261" s="152"/>
      <c r="D261" s="152"/>
      <c r="E261" s="152"/>
      <c r="F261" s="152"/>
      <c r="G261" s="152"/>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4"/>
      <c r="AJ261" s="234"/>
      <c r="AK261" s="234"/>
      <c r="AL261" s="234"/>
      <c r="AM261" s="234"/>
      <c r="AN261" s="234"/>
      <c r="AO261" s="234"/>
      <c r="AP261" s="234"/>
      <c r="AQ261" s="234"/>
      <c r="AR261" s="234"/>
      <c r="AS261" s="234"/>
      <c r="AT261" s="234"/>
      <c r="AU261" s="234"/>
      <c r="AV261" s="234"/>
      <c r="AW261" s="234"/>
      <c r="AX261" s="234"/>
      <c r="AY261" s="234"/>
      <c r="AZ261" s="234"/>
      <c r="BA261" s="234"/>
      <c r="BB261" s="234"/>
      <c r="BC261" s="234"/>
      <c r="BD261" s="234"/>
      <c r="BF261" s="234"/>
      <c r="BG261" s="234"/>
      <c r="BH261" s="234"/>
      <c r="BI261" s="234"/>
      <c r="BJ261" s="234"/>
      <c r="BK261" s="234"/>
      <c r="BL261" s="234"/>
      <c r="BM261" s="234"/>
      <c r="BN261" s="234"/>
    </row>
    <row r="262" spans="1:66" ht="15.75" customHeight="1">
      <c r="A262" s="152"/>
      <c r="B262" s="152"/>
      <c r="C262" s="152"/>
      <c r="D262" s="152"/>
      <c r="E262" s="152"/>
      <c r="F262" s="152"/>
      <c r="G262" s="152"/>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F262" s="234"/>
      <c r="BG262" s="234"/>
      <c r="BH262" s="234"/>
      <c r="BI262" s="234"/>
      <c r="BJ262" s="234"/>
      <c r="BK262" s="234"/>
      <c r="BL262" s="234"/>
      <c r="BM262" s="234"/>
      <c r="BN262" s="234"/>
    </row>
    <row r="263" spans="1:66" ht="15.75" customHeight="1">
      <c r="A263" s="152"/>
      <c r="B263" s="152"/>
      <c r="C263" s="152"/>
      <c r="D263" s="152"/>
      <c r="E263" s="152"/>
      <c r="F263" s="152"/>
      <c r="G263" s="152"/>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F263" s="234"/>
      <c r="BG263" s="234"/>
      <c r="BH263" s="234"/>
      <c r="BI263" s="234"/>
      <c r="BJ263" s="234"/>
      <c r="BK263" s="234"/>
      <c r="BL263" s="234"/>
      <c r="BM263" s="234"/>
      <c r="BN263" s="234"/>
    </row>
    <row r="264" spans="1:66" ht="15.75" customHeight="1">
      <c r="A264" s="152"/>
      <c r="B264" s="152"/>
      <c r="C264" s="152"/>
      <c r="D264" s="152"/>
      <c r="E264" s="152"/>
      <c r="F264" s="152"/>
      <c r="G264" s="152"/>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4"/>
      <c r="AG264" s="234"/>
      <c r="AH264" s="234"/>
      <c r="AI264" s="234"/>
      <c r="AJ264" s="234"/>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F264" s="234"/>
      <c r="BG264" s="234"/>
      <c r="BH264" s="234"/>
      <c r="BI264" s="234"/>
      <c r="BJ264" s="234"/>
      <c r="BK264" s="234"/>
      <c r="BL264" s="234"/>
      <c r="BM264" s="234"/>
      <c r="BN264" s="234"/>
    </row>
    <row r="265" spans="1:66" ht="15.75" customHeight="1">
      <c r="A265" s="152"/>
      <c r="B265" s="152"/>
      <c r="C265" s="152"/>
      <c r="D265" s="152"/>
      <c r="E265" s="152"/>
      <c r="F265" s="152"/>
      <c r="G265" s="152"/>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34"/>
      <c r="AK265" s="234"/>
      <c r="AL265" s="234"/>
      <c r="AM265" s="234"/>
      <c r="AN265" s="234"/>
      <c r="AO265" s="234"/>
      <c r="AP265" s="234"/>
      <c r="AQ265" s="234"/>
      <c r="AR265" s="234"/>
      <c r="AS265" s="234"/>
      <c r="AT265" s="234"/>
      <c r="AU265" s="234"/>
      <c r="AV265" s="234"/>
      <c r="AW265" s="234"/>
      <c r="AX265" s="234"/>
      <c r="AY265" s="234"/>
      <c r="AZ265" s="234"/>
      <c r="BA265" s="234"/>
      <c r="BB265" s="234"/>
      <c r="BC265" s="234"/>
      <c r="BD265" s="234"/>
      <c r="BF265" s="234"/>
      <c r="BG265" s="234"/>
      <c r="BH265" s="234"/>
      <c r="BI265" s="234"/>
      <c r="BJ265" s="234"/>
      <c r="BK265" s="234"/>
      <c r="BL265" s="234"/>
      <c r="BM265" s="234"/>
      <c r="BN265" s="234"/>
    </row>
    <row r="266" spans="1:66" ht="15.75" customHeight="1">
      <c r="A266" s="152"/>
      <c r="B266" s="152"/>
      <c r="C266" s="152"/>
      <c r="D266" s="152"/>
      <c r="E266" s="152"/>
      <c r="F266" s="152"/>
      <c r="G266" s="152"/>
      <c r="H266" s="234"/>
      <c r="I266" s="234"/>
      <c r="J266" s="234"/>
      <c r="K266" s="234"/>
      <c r="L266" s="234"/>
      <c r="M266" s="234"/>
      <c r="N266" s="234"/>
      <c r="O266" s="234"/>
      <c r="P266" s="234"/>
      <c r="Q266" s="234"/>
      <c r="R266" s="234"/>
      <c r="S266" s="234"/>
      <c r="T266" s="234"/>
      <c r="U266" s="234"/>
      <c r="V266" s="234"/>
      <c r="W266" s="234"/>
      <c r="X266" s="234"/>
      <c r="Y266" s="234"/>
      <c r="Z266" s="234"/>
      <c r="AA266" s="234"/>
      <c r="AB266" s="234"/>
      <c r="AC266" s="234"/>
      <c r="AD266" s="234"/>
      <c r="AE266" s="234"/>
      <c r="AF266" s="234"/>
      <c r="AG266" s="234"/>
      <c r="AH266" s="234"/>
      <c r="AI266" s="234"/>
      <c r="AJ266" s="234"/>
      <c r="AK266" s="234"/>
      <c r="AL266" s="234"/>
      <c r="AM266" s="234"/>
      <c r="AN266" s="234"/>
      <c r="AO266" s="234"/>
      <c r="AP266" s="234"/>
      <c r="AQ266" s="234"/>
      <c r="AR266" s="234"/>
      <c r="AS266" s="234"/>
      <c r="AT266" s="234"/>
      <c r="AU266" s="234"/>
      <c r="AV266" s="234"/>
      <c r="AW266" s="234"/>
      <c r="AX266" s="234"/>
      <c r="AY266" s="234"/>
      <c r="AZ266" s="234"/>
      <c r="BA266" s="234"/>
      <c r="BB266" s="234"/>
      <c r="BC266" s="234"/>
      <c r="BD266" s="234"/>
      <c r="BF266" s="234"/>
      <c r="BG266" s="234"/>
      <c r="BH266" s="234"/>
      <c r="BI266" s="234"/>
      <c r="BJ266" s="234"/>
      <c r="BK266" s="234"/>
      <c r="BL266" s="234"/>
      <c r="BM266" s="234"/>
      <c r="BN266" s="234"/>
    </row>
    <row r="267" spans="1:66" ht="15.75" customHeight="1">
      <c r="A267" s="152"/>
      <c r="B267" s="152"/>
      <c r="C267" s="152"/>
      <c r="D267" s="152"/>
      <c r="E267" s="152"/>
      <c r="F267" s="152"/>
      <c r="G267" s="152"/>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234"/>
      <c r="AL267" s="234"/>
      <c r="AM267" s="234"/>
      <c r="AN267" s="234"/>
      <c r="AO267" s="234"/>
      <c r="AP267" s="234"/>
      <c r="AQ267" s="234"/>
      <c r="AR267" s="234"/>
      <c r="AS267" s="234"/>
      <c r="AT267" s="234"/>
      <c r="AU267" s="234"/>
      <c r="AV267" s="234"/>
      <c r="AW267" s="234"/>
      <c r="AX267" s="234"/>
      <c r="AY267" s="234"/>
      <c r="AZ267" s="234"/>
      <c r="BA267" s="234"/>
      <c r="BB267" s="234"/>
      <c r="BC267" s="234"/>
      <c r="BD267" s="234"/>
      <c r="BF267" s="234"/>
      <c r="BG267" s="234"/>
      <c r="BH267" s="234"/>
      <c r="BI267" s="234"/>
      <c r="BJ267" s="234"/>
      <c r="BK267" s="234"/>
      <c r="BL267" s="234"/>
      <c r="BM267" s="234"/>
      <c r="BN267" s="234"/>
    </row>
    <row r="268" spans="1:66" ht="15.75" customHeight="1">
      <c r="A268" s="152"/>
      <c r="B268" s="152"/>
      <c r="C268" s="152"/>
      <c r="D268" s="152"/>
      <c r="E268" s="152"/>
      <c r="F268" s="152"/>
      <c r="G268" s="152"/>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234"/>
      <c r="AL268" s="234"/>
      <c r="AM268" s="234"/>
      <c r="AN268" s="234"/>
      <c r="AO268" s="234"/>
      <c r="AP268" s="234"/>
      <c r="AQ268" s="234"/>
      <c r="AR268" s="234"/>
      <c r="AS268" s="234"/>
      <c r="AT268" s="234"/>
      <c r="AU268" s="234"/>
      <c r="AV268" s="234"/>
      <c r="AW268" s="234"/>
      <c r="AX268" s="234"/>
      <c r="AY268" s="234"/>
      <c r="AZ268" s="234"/>
      <c r="BA268" s="234"/>
      <c r="BB268" s="234"/>
      <c r="BC268" s="234"/>
      <c r="BD268" s="234"/>
      <c r="BF268" s="234"/>
      <c r="BG268" s="234"/>
      <c r="BH268" s="234"/>
      <c r="BI268" s="234"/>
      <c r="BJ268" s="234"/>
      <c r="BK268" s="234"/>
      <c r="BL268" s="234"/>
      <c r="BM268" s="234"/>
      <c r="BN268" s="234"/>
    </row>
    <row r="269" spans="1:66" ht="15.75" customHeight="1">
      <c r="A269" s="152"/>
      <c r="B269" s="152"/>
      <c r="C269" s="152"/>
      <c r="D269" s="152"/>
      <c r="E269" s="152"/>
      <c r="F269" s="152"/>
      <c r="G269" s="152"/>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c r="AQ269" s="234"/>
      <c r="AR269" s="234"/>
      <c r="AS269" s="234"/>
      <c r="AT269" s="234"/>
      <c r="AU269" s="234"/>
      <c r="AV269" s="234"/>
      <c r="AW269" s="234"/>
      <c r="AX269" s="234"/>
      <c r="AY269" s="234"/>
      <c r="AZ269" s="234"/>
      <c r="BA269" s="234"/>
      <c r="BB269" s="234"/>
      <c r="BC269" s="234"/>
      <c r="BD269" s="234"/>
      <c r="BF269" s="234"/>
      <c r="BG269" s="234"/>
      <c r="BH269" s="234"/>
      <c r="BI269" s="234"/>
      <c r="BJ269" s="234"/>
      <c r="BK269" s="234"/>
      <c r="BL269" s="234"/>
      <c r="BM269" s="234"/>
      <c r="BN269" s="234"/>
    </row>
    <row r="270" spans="1:66" ht="15.75" customHeight="1">
      <c r="A270" s="152"/>
      <c r="B270" s="152"/>
      <c r="C270" s="152"/>
      <c r="D270" s="152"/>
      <c r="E270" s="152"/>
      <c r="F270" s="152"/>
      <c r="G270" s="152"/>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c r="AG270" s="234"/>
      <c r="AH270" s="234"/>
      <c r="AI270" s="234"/>
      <c r="AJ270" s="234"/>
      <c r="AK270" s="234"/>
      <c r="AL270" s="234"/>
      <c r="AM270" s="234"/>
      <c r="AN270" s="234"/>
      <c r="AO270" s="234"/>
      <c r="AP270" s="234"/>
      <c r="AQ270" s="234"/>
      <c r="AR270" s="234"/>
      <c r="AS270" s="234"/>
      <c r="AT270" s="234"/>
      <c r="AU270" s="234"/>
      <c r="AV270" s="234"/>
      <c r="AW270" s="234"/>
      <c r="AX270" s="234"/>
      <c r="AY270" s="234"/>
      <c r="AZ270" s="234"/>
      <c r="BA270" s="234"/>
      <c r="BB270" s="234"/>
      <c r="BC270" s="234"/>
      <c r="BD270" s="234"/>
      <c r="BF270" s="234"/>
      <c r="BG270" s="234"/>
      <c r="BH270" s="234"/>
      <c r="BI270" s="234"/>
      <c r="BJ270" s="234"/>
      <c r="BK270" s="234"/>
      <c r="BL270" s="234"/>
      <c r="BM270" s="234"/>
      <c r="BN270" s="234"/>
    </row>
    <row r="271" spans="1:66" ht="15.75" customHeight="1">
      <c r="A271" s="152"/>
      <c r="B271" s="152"/>
      <c r="C271" s="152"/>
      <c r="D271" s="152"/>
      <c r="E271" s="152"/>
      <c r="F271" s="152"/>
      <c r="G271" s="152"/>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c r="AE271" s="234"/>
      <c r="AF271" s="234"/>
      <c r="AG271" s="234"/>
      <c r="AH271" s="234"/>
      <c r="AI271" s="234"/>
      <c r="AJ271" s="234"/>
      <c r="AK271" s="234"/>
      <c r="AL271" s="234"/>
      <c r="AM271" s="234"/>
      <c r="AN271" s="234"/>
      <c r="AO271" s="234"/>
      <c r="AP271" s="234"/>
      <c r="AQ271" s="234"/>
      <c r="AR271" s="234"/>
      <c r="AS271" s="234"/>
      <c r="AT271" s="234"/>
      <c r="AU271" s="234"/>
      <c r="AV271" s="234"/>
      <c r="AW271" s="234"/>
      <c r="AX271" s="234"/>
      <c r="AY271" s="234"/>
      <c r="AZ271" s="234"/>
      <c r="BA271" s="234"/>
      <c r="BB271" s="234"/>
      <c r="BC271" s="234"/>
      <c r="BD271" s="234"/>
      <c r="BF271" s="234"/>
      <c r="BG271" s="234"/>
      <c r="BH271" s="234"/>
      <c r="BI271" s="234"/>
      <c r="BJ271" s="234"/>
      <c r="BK271" s="234"/>
      <c r="BL271" s="234"/>
      <c r="BM271" s="234"/>
      <c r="BN271" s="234"/>
    </row>
    <row r="272" spans="1:66" ht="15.75" customHeight="1">
      <c r="A272" s="152"/>
      <c r="B272" s="152"/>
      <c r="C272" s="152"/>
      <c r="D272" s="152"/>
      <c r="E272" s="152"/>
      <c r="F272" s="152"/>
      <c r="G272" s="152"/>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34"/>
      <c r="AK272" s="234"/>
      <c r="AL272" s="234"/>
      <c r="AM272" s="234"/>
      <c r="AN272" s="234"/>
      <c r="AO272" s="234"/>
      <c r="AP272" s="234"/>
      <c r="AQ272" s="234"/>
      <c r="AR272" s="234"/>
      <c r="AS272" s="234"/>
      <c r="AT272" s="234"/>
      <c r="AU272" s="234"/>
      <c r="AV272" s="234"/>
      <c r="AW272" s="234"/>
      <c r="AX272" s="234"/>
      <c r="AY272" s="234"/>
      <c r="AZ272" s="234"/>
      <c r="BA272" s="234"/>
      <c r="BB272" s="234"/>
      <c r="BC272" s="234"/>
      <c r="BD272" s="234"/>
      <c r="BF272" s="234"/>
      <c r="BG272" s="234"/>
      <c r="BH272" s="234"/>
      <c r="BI272" s="234"/>
      <c r="BJ272" s="234"/>
      <c r="BK272" s="234"/>
      <c r="BL272" s="234"/>
      <c r="BM272" s="234"/>
      <c r="BN272" s="234"/>
    </row>
    <row r="273" spans="1:66" ht="15.75" customHeight="1">
      <c r="A273" s="152"/>
      <c r="B273" s="152"/>
      <c r="C273" s="152"/>
      <c r="D273" s="152"/>
      <c r="E273" s="152"/>
      <c r="F273" s="152"/>
      <c r="G273" s="152"/>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4"/>
      <c r="AD273" s="234"/>
      <c r="AE273" s="234"/>
      <c r="AF273" s="234"/>
      <c r="AG273" s="234"/>
      <c r="AH273" s="234"/>
      <c r="AI273" s="234"/>
      <c r="AJ273" s="234"/>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F273" s="234"/>
      <c r="BG273" s="234"/>
      <c r="BH273" s="234"/>
      <c r="BI273" s="234"/>
      <c r="BJ273" s="234"/>
      <c r="BK273" s="234"/>
      <c r="BL273" s="234"/>
      <c r="BM273" s="234"/>
      <c r="BN273" s="234"/>
    </row>
    <row r="274" spans="1:66" ht="15.75" customHeight="1">
      <c r="A274" s="152"/>
      <c r="B274" s="152"/>
      <c r="C274" s="152"/>
      <c r="D274" s="152"/>
      <c r="E274" s="152"/>
      <c r="F274" s="152"/>
      <c r="G274" s="152"/>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4"/>
      <c r="AD274" s="234"/>
      <c r="AE274" s="234"/>
      <c r="AF274" s="234"/>
      <c r="AG274" s="234"/>
      <c r="AH274" s="234"/>
      <c r="AI274" s="234"/>
      <c r="AJ274" s="234"/>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F274" s="234"/>
      <c r="BG274" s="234"/>
      <c r="BH274" s="234"/>
      <c r="BI274" s="234"/>
      <c r="BJ274" s="234"/>
      <c r="BK274" s="234"/>
      <c r="BL274" s="234"/>
      <c r="BM274" s="234"/>
      <c r="BN274" s="234"/>
    </row>
    <row r="275" spans="1:66" ht="15.75" customHeight="1">
      <c r="A275" s="152"/>
      <c r="B275" s="152"/>
      <c r="C275" s="152"/>
      <c r="D275" s="152"/>
      <c r="E275" s="152"/>
      <c r="F275" s="152"/>
      <c r="G275" s="152"/>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4"/>
      <c r="AD275" s="234"/>
      <c r="AE275" s="234"/>
      <c r="AF275" s="234"/>
      <c r="AG275" s="234"/>
      <c r="AH275" s="234"/>
      <c r="AI275" s="234"/>
      <c r="AJ275" s="234"/>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F275" s="234"/>
      <c r="BG275" s="234"/>
      <c r="BH275" s="234"/>
      <c r="BI275" s="234"/>
      <c r="BJ275" s="234"/>
      <c r="BK275" s="234"/>
      <c r="BL275" s="234"/>
      <c r="BM275" s="234"/>
      <c r="BN275" s="234"/>
    </row>
    <row r="276" spans="1:66" ht="15.75" customHeight="1">
      <c r="A276" s="152"/>
      <c r="B276" s="152"/>
      <c r="C276" s="152"/>
      <c r="D276" s="152"/>
      <c r="E276" s="152"/>
      <c r="F276" s="152"/>
      <c r="G276" s="152"/>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34"/>
      <c r="AD276" s="234"/>
      <c r="AE276" s="234"/>
      <c r="AF276" s="234"/>
      <c r="AG276" s="234"/>
      <c r="AH276" s="234"/>
      <c r="AI276" s="234"/>
      <c r="AJ276" s="234"/>
      <c r="AK276" s="234"/>
      <c r="AL276" s="234"/>
      <c r="AM276" s="234"/>
      <c r="AN276" s="234"/>
      <c r="AO276" s="234"/>
      <c r="AP276" s="234"/>
      <c r="AQ276" s="234"/>
      <c r="AR276" s="234"/>
      <c r="AS276" s="234"/>
      <c r="AT276" s="234"/>
      <c r="AU276" s="234"/>
      <c r="AV276" s="234"/>
      <c r="AW276" s="234"/>
      <c r="AX276" s="234"/>
      <c r="AY276" s="234"/>
      <c r="AZ276" s="234"/>
      <c r="BA276" s="234"/>
      <c r="BB276" s="234"/>
      <c r="BC276" s="234"/>
      <c r="BD276" s="234"/>
      <c r="BF276" s="234"/>
      <c r="BG276" s="234"/>
      <c r="BH276" s="234"/>
      <c r="BI276" s="234"/>
      <c r="BJ276" s="234"/>
      <c r="BK276" s="234"/>
      <c r="BL276" s="234"/>
      <c r="BM276" s="234"/>
      <c r="BN276" s="234"/>
    </row>
    <row r="277" spans="1:66" ht="15.75" customHeight="1">
      <c r="A277" s="152"/>
      <c r="B277" s="152"/>
      <c r="C277" s="152"/>
      <c r="D277" s="152"/>
      <c r="E277" s="152"/>
      <c r="F277" s="152"/>
      <c r="G277" s="152"/>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c r="AQ277" s="234"/>
      <c r="AR277" s="234"/>
      <c r="AS277" s="234"/>
      <c r="AT277" s="234"/>
      <c r="AU277" s="234"/>
      <c r="AV277" s="234"/>
      <c r="AW277" s="234"/>
      <c r="AX277" s="234"/>
      <c r="AY277" s="234"/>
      <c r="AZ277" s="234"/>
      <c r="BA277" s="234"/>
      <c r="BB277" s="234"/>
      <c r="BC277" s="234"/>
      <c r="BD277" s="234"/>
      <c r="BF277" s="234"/>
      <c r="BG277" s="234"/>
      <c r="BH277" s="234"/>
      <c r="BI277" s="234"/>
      <c r="BJ277" s="234"/>
      <c r="BK277" s="234"/>
      <c r="BL277" s="234"/>
      <c r="BM277" s="234"/>
      <c r="BN277" s="234"/>
    </row>
    <row r="278" spans="1:66" ht="15.75" customHeight="1">
      <c r="A278" s="152"/>
      <c r="B278" s="152"/>
      <c r="C278" s="152"/>
      <c r="D278" s="152"/>
      <c r="E278" s="152"/>
      <c r="F278" s="152"/>
      <c r="G278" s="152"/>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4"/>
      <c r="AM278" s="234"/>
      <c r="AN278" s="234"/>
      <c r="AO278" s="234"/>
      <c r="AP278" s="234"/>
      <c r="AQ278" s="234"/>
      <c r="AR278" s="234"/>
      <c r="AS278" s="234"/>
      <c r="AT278" s="234"/>
      <c r="AU278" s="234"/>
      <c r="AV278" s="234"/>
      <c r="AW278" s="234"/>
      <c r="AX278" s="234"/>
      <c r="AY278" s="234"/>
      <c r="AZ278" s="234"/>
      <c r="BA278" s="234"/>
      <c r="BB278" s="234"/>
      <c r="BC278" s="234"/>
      <c r="BD278" s="234"/>
      <c r="BF278" s="234"/>
      <c r="BG278" s="234"/>
      <c r="BH278" s="234"/>
      <c r="BI278" s="234"/>
      <c r="BJ278" s="234"/>
      <c r="BK278" s="234"/>
      <c r="BL278" s="234"/>
      <c r="BM278" s="234"/>
      <c r="BN278" s="234"/>
    </row>
    <row r="279" spans="1:66" ht="15.75" customHeight="1">
      <c r="A279" s="152"/>
      <c r="B279" s="152"/>
      <c r="C279" s="152"/>
      <c r="D279" s="152"/>
      <c r="E279" s="152"/>
      <c r="F279" s="152"/>
      <c r="G279" s="152"/>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c r="AV279" s="234"/>
      <c r="AW279" s="234"/>
      <c r="AX279" s="234"/>
      <c r="AY279" s="234"/>
      <c r="AZ279" s="234"/>
      <c r="BA279" s="234"/>
      <c r="BB279" s="234"/>
      <c r="BC279" s="234"/>
      <c r="BD279" s="234"/>
      <c r="BF279" s="234"/>
      <c r="BG279" s="234"/>
      <c r="BH279" s="234"/>
      <c r="BI279" s="234"/>
      <c r="BJ279" s="234"/>
      <c r="BK279" s="234"/>
      <c r="BL279" s="234"/>
      <c r="BM279" s="234"/>
      <c r="BN279" s="234"/>
    </row>
    <row r="280" spans="1:66" ht="15.75" customHeight="1">
      <c r="A280" s="152"/>
      <c r="B280" s="152"/>
      <c r="C280" s="152"/>
      <c r="D280" s="152"/>
      <c r="E280" s="152"/>
      <c r="F280" s="152"/>
      <c r="G280" s="152"/>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c r="AV280" s="234"/>
      <c r="AW280" s="234"/>
      <c r="AX280" s="234"/>
      <c r="AY280" s="234"/>
      <c r="AZ280" s="234"/>
      <c r="BA280" s="234"/>
      <c r="BB280" s="234"/>
      <c r="BC280" s="234"/>
      <c r="BD280" s="234"/>
      <c r="BF280" s="234"/>
      <c r="BG280" s="234"/>
      <c r="BH280" s="234"/>
      <c r="BI280" s="234"/>
      <c r="BJ280" s="234"/>
      <c r="BK280" s="234"/>
      <c r="BL280" s="234"/>
      <c r="BM280" s="234"/>
      <c r="BN280" s="234"/>
    </row>
    <row r="281" spans="1:66" ht="15.75" customHeight="1">
      <c r="A281" s="152"/>
      <c r="B281" s="152"/>
      <c r="C281" s="152"/>
      <c r="D281" s="152"/>
      <c r="E281" s="152"/>
      <c r="F281" s="152"/>
      <c r="G281" s="152"/>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c r="AN281" s="234"/>
      <c r="AO281" s="234"/>
      <c r="AP281" s="234"/>
      <c r="AQ281" s="234"/>
      <c r="AR281" s="234"/>
      <c r="AS281" s="234"/>
      <c r="AT281" s="234"/>
      <c r="AU281" s="234"/>
      <c r="AV281" s="234"/>
      <c r="AW281" s="234"/>
      <c r="AX281" s="234"/>
      <c r="AY281" s="234"/>
      <c r="AZ281" s="234"/>
      <c r="BA281" s="234"/>
      <c r="BB281" s="234"/>
      <c r="BC281" s="234"/>
      <c r="BD281" s="234"/>
      <c r="BF281" s="234"/>
      <c r="BG281" s="234"/>
      <c r="BH281" s="234"/>
      <c r="BI281" s="234"/>
      <c r="BJ281" s="234"/>
      <c r="BK281" s="234"/>
      <c r="BL281" s="234"/>
      <c r="BM281" s="234"/>
      <c r="BN281" s="234"/>
    </row>
    <row r="282" spans="1:66" ht="15.75" customHeight="1">
      <c r="A282" s="152"/>
      <c r="B282" s="152"/>
      <c r="C282" s="152"/>
      <c r="D282" s="152"/>
      <c r="E282" s="152"/>
      <c r="F282" s="152"/>
      <c r="G282" s="152"/>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4"/>
      <c r="AM282" s="234"/>
      <c r="AN282" s="234"/>
      <c r="AO282" s="234"/>
      <c r="AP282" s="234"/>
      <c r="AQ282" s="234"/>
      <c r="AR282" s="234"/>
      <c r="AS282" s="234"/>
      <c r="AT282" s="234"/>
      <c r="AU282" s="234"/>
      <c r="AV282" s="234"/>
      <c r="AW282" s="234"/>
      <c r="AX282" s="234"/>
      <c r="AY282" s="234"/>
      <c r="AZ282" s="234"/>
      <c r="BA282" s="234"/>
      <c r="BB282" s="234"/>
      <c r="BC282" s="234"/>
      <c r="BD282" s="234"/>
      <c r="BF282" s="234"/>
      <c r="BG282" s="234"/>
      <c r="BH282" s="234"/>
      <c r="BI282" s="234"/>
      <c r="BJ282" s="234"/>
      <c r="BK282" s="234"/>
      <c r="BL282" s="234"/>
      <c r="BM282" s="234"/>
      <c r="BN282" s="234"/>
    </row>
    <row r="283" spans="1:66" ht="15.75" customHeight="1">
      <c r="A283" s="152"/>
      <c r="B283" s="152"/>
      <c r="C283" s="152"/>
      <c r="D283" s="152"/>
      <c r="E283" s="152"/>
      <c r="F283" s="152"/>
      <c r="G283" s="152"/>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c r="AG283" s="234"/>
      <c r="AH283" s="234"/>
      <c r="AI283" s="234"/>
      <c r="AJ283" s="234"/>
      <c r="AK283" s="234"/>
      <c r="AL283" s="234"/>
      <c r="AM283" s="234"/>
      <c r="AN283" s="234"/>
      <c r="AO283" s="234"/>
      <c r="AP283" s="234"/>
      <c r="AQ283" s="234"/>
      <c r="AR283" s="234"/>
      <c r="AS283" s="234"/>
      <c r="AT283" s="234"/>
      <c r="AU283" s="234"/>
      <c r="AV283" s="234"/>
      <c r="AW283" s="234"/>
      <c r="AX283" s="234"/>
      <c r="AY283" s="234"/>
      <c r="AZ283" s="234"/>
      <c r="BA283" s="234"/>
      <c r="BB283" s="234"/>
      <c r="BC283" s="234"/>
      <c r="BD283" s="234"/>
      <c r="BF283" s="234"/>
      <c r="BG283" s="234"/>
      <c r="BH283" s="234"/>
      <c r="BI283" s="234"/>
      <c r="BJ283" s="234"/>
      <c r="BK283" s="234"/>
      <c r="BL283" s="234"/>
      <c r="BM283" s="234"/>
      <c r="BN283" s="234"/>
    </row>
    <row r="284" spans="1:66" ht="15.75" customHeight="1">
      <c r="A284" s="152"/>
      <c r="B284" s="152"/>
      <c r="C284" s="152"/>
      <c r="D284" s="152"/>
      <c r="E284" s="152"/>
      <c r="F284" s="152"/>
      <c r="G284" s="152"/>
      <c r="H284" s="234"/>
      <c r="I284" s="234"/>
      <c r="J284" s="234"/>
      <c r="K284" s="234"/>
      <c r="L284" s="234"/>
      <c r="M284" s="234"/>
      <c r="N284" s="234"/>
      <c r="O284" s="234"/>
      <c r="P284" s="234"/>
      <c r="Q284" s="234"/>
      <c r="R284" s="234"/>
      <c r="S284" s="234"/>
      <c r="T284" s="234"/>
      <c r="U284" s="234"/>
      <c r="V284" s="234"/>
      <c r="W284" s="234"/>
      <c r="X284" s="234"/>
      <c r="Y284" s="234"/>
      <c r="Z284" s="234"/>
      <c r="AA284" s="234"/>
      <c r="AB284" s="234"/>
      <c r="AC284" s="234"/>
      <c r="AD284" s="234"/>
      <c r="AE284" s="234"/>
      <c r="AF284" s="234"/>
      <c r="AG284" s="234"/>
      <c r="AH284" s="234"/>
      <c r="AI284" s="234"/>
      <c r="AJ284" s="234"/>
      <c r="AK284" s="234"/>
      <c r="AL284" s="234"/>
      <c r="AM284" s="234"/>
      <c r="AN284" s="234"/>
      <c r="AO284" s="234"/>
      <c r="AP284" s="234"/>
      <c r="AQ284" s="234"/>
      <c r="AR284" s="234"/>
      <c r="AS284" s="234"/>
      <c r="AT284" s="234"/>
      <c r="AU284" s="234"/>
      <c r="AV284" s="234"/>
      <c r="AW284" s="234"/>
      <c r="AX284" s="234"/>
      <c r="AY284" s="234"/>
      <c r="AZ284" s="234"/>
      <c r="BA284" s="234"/>
      <c r="BB284" s="234"/>
      <c r="BC284" s="234"/>
      <c r="BD284" s="234"/>
      <c r="BF284" s="234"/>
      <c r="BG284" s="234"/>
      <c r="BH284" s="234"/>
      <c r="BI284" s="234"/>
      <c r="BJ284" s="234"/>
      <c r="BK284" s="234"/>
      <c r="BL284" s="234"/>
      <c r="BM284" s="234"/>
      <c r="BN284" s="234"/>
    </row>
    <row r="285" spans="1:66" ht="15.75" customHeight="1">
      <c r="A285" s="152"/>
      <c r="B285" s="152"/>
      <c r="C285" s="152"/>
      <c r="D285" s="152"/>
      <c r="E285" s="152"/>
      <c r="F285" s="152"/>
      <c r="G285" s="152"/>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c r="AE285" s="234"/>
      <c r="AF285" s="234"/>
      <c r="AG285" s="234"/>
      <c r="AH285" s="234"/>
      <c r="AI285" s="234"/>
      <c r="AJ285" s="234"/>
      <c r="AK285" s="234"/>
      <c r="AL285" s="234"/>
      <c r="AM285" s="234"/>
      <c r="AN285" s="234"/>
      <c r="AO285" s="234"/>
      <c r="AP285" s="234"/>
      <c r="AQ285" s="234"/>
      <c r="AR285" s="234"/>
      <c r="AS285" s="234"/>
      <c r="AT285" s="234"/>
      <c r="AU285" s="234"/>
      <c r="AV285" s="234"/>
      <c r="AW285" s="234"/>
      <c r="AX285" s="234"/>
      <c r="AY285" s="234"/>
      <c r="AZ285" s="234"/>
      <c r="BA285" s="234"/>
      <c r="BB285" s="234"/>
      <c r="BC285" s="234"/>
      <c r="BD285" s="234"/>
      <c r="BF285" s="234"/>
      <c r="BG285" s="234"/>
      <c r="BH285" s="234"/>
      <c r="BI285" s="234"/>
      <c r="BJ285" s="234"/>
      <c r="BK285" s="234"/>
      <c r="BL285" s="234"/>
      <c r="BM285" s="234"/>
      <c r="BN285" s="234"/>
    </row>
    <row r="286" spans="1:66" ht="15.75" customHeight="1">
      <c r="A286" s="152"/>
      <c r="B286" s="152"/>
      <c r="C286" s="152"/>
      <c r="D286" s="152"/>
      <c r="E286" s="152"/>
      <c r="F286" s="152"/>
      <c r="G286" s="152"/>
      <c r="H286" s="234"/>
      <c r="I286" s="234"/>
      <c r="J286" s="234"/>
      <c r="K286" s="234"/>
      <c r="L286" s="234"/>
      <c r="M286" s="234"/>
      <c r="N286" s="234"/>
      <c r="O286" s="234"/>
      <c r="P286" s="234"/>
      <c r="Q286" s="234"/>
      <c r="R286" s="234"/>
      <c r="S286" s="234"/>
      <c r="T286" s="234"/>
      <c r="U286" s="234"/>
      <c r="V286" s="234"/>
      <c r="W286" s="234"/>
      <c r="X286" s="234"/>
      <c r="Y286" s="234"/>
      <c r="Z286" s="234"/>
      <c r="AA286" s="234"/>
      <c r="AB286" s="234"/>
      <c r="AC286" s="234"/>
      <c r="AD286" s="234"/>
      <c r="AE286" s="234"/>
      <c r="AF286" s="234"/>
      <c r="AG286" s="234"/>
      <c r="AH286" s="234"/>
      <c r="AI286" s="234"/>
      <c r="AJ286" s="234"/>
      <c r="AK286" s="234"/>
      <c r="AL286" s="234"/>
      <c r="AM286" s="234"/>
      <c r="AN286" s="234"/>
      <c r="AO286" s="234"/>
      <c r="AP286" s="234"/>
      <c r="AQ286" s="234"/>
      <c r="AR286" s="234"/>
      <c r="AS286" s="234"/>
      <c r="AT286" s="234"/>
      <c r="AU286" s="234"/>
      <c r="AV286" s="234"/>
      <c r="AW286" s="234"/>
      <c r="AX286" s="234"/>
      <c r="AY286" s="234"/>
      <c r="AZ286" s="234"/>
      <c r="BA286" s="234"/>
      <c r="BB286" s="234"/>
      <c r="BC286" s="234"/>
      <c r="BD286" s="234"/>
      <c r="BF286" s="234"/>
      <c r="BG286" s="234"/>
      <c r="BH286" s="234"/>
      <c r="BI286" s="234"/>
      <c r="BJ286" s="234"/>
      <c r="BK286" s="234"/>
      <c r="BL286" s="234"/>
      <c r="BM286" s="234"/>
      <c r="BN286" s="234"/>
    </row>
    <row r="287" spans="1:66" ht="15.75" customHeight="1">
      <c r="A287" s="152"/>
      <c r="B287" s="152"/>
      <c r="C287" s="152"/>
      <c r="D287" s="152"/>
      <c r="E287" s="152"/>
      <c r="F287" s="152"/>
      <c r="G287" s="152"/>
      <c r="H287" s="234"/>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4"/>
      <c r="AM287" s="234"/>
      <c r="AN287" s="234"/>
      <c r="AO287" s="234"/>
      <c r="AP287" s="234"/>
      <c r="AQ287" s="234"/>
      <c r="AR287" s="234"/>
      <c r="AS287" s="234"/>
      <c r="AT287" s="234"/>
      <c r="AU287" s="234"/>
      <c r="AV287" s="234"/>
      <c r="AW287" s="234"/>
      <c r="AX287" s="234"/>
      <c r="AY287" s="234"/>
      <c r="AZ287" s="234"/>
      <c r="BA287" s="234"/>
      <c r="BB287" s="234"/>
      <c r="BC287" s="234"/>
      <c r="BD287" s="234"/>
      <c r="BF287" s="234"/>
      <c r="BG287" s="234"/>
      <c r="BH287" s="234"/>
      <c r="BI287" s="234"/>
      <c r="BJ287" s="234"/>
      <c r="BK287" s="234"/>
      <c r="BL287" s="234"/>
      <c r="BM287" s="234"/>
      <c r="BN287" s="234"/>
    </row>
    <row r="288" spans="1:66" ht="15.75" customHeight="1">
      <c r="A288" s="152"/>
      <c r="B288" s="152"/>
      <c r="C288" s="152"/>
      <c r="D288" s="152"/>
      <c r="E288" s="152"/>
      <c r="F288" s="152"/>
      <c r="G288" s="152"/>
      <c r="H288" s="234"/>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c r="AG288" s="234"/>
      <c r="AH288" s="234"/>
      <c r="AI288" s="234"/>
      <c r="AJ288" s="234"/>
      <c r="AK288" s="234"/>
      <c r="AL288" s="234"/>
      <c r="AM288" s="234"/>
      <c r="AN288" s="234"/>
      <c r="AO288" s="234"/>
      <c r="AP288" s="234"/>
      <c r="AQ288" s="234"/>
      <c r="AR288" s="234"/>
      <c r="AS288" s="234"/>
      <c r="AT288" s="234"/>
      <c r="AU288" s="234"/>
      <c r="AV288" s="234"/>
      <c r="AW288" s="234"/>
      <c r="AX288" s="234"/>
      <c r="AY288" s="234"/>
      <c r="AZ288" s="234"/>
      <c r="BA288" s="234"/>
      <c r="BB288" s="234"/>
      <c r="BC288" s="234"/>
      <c r="BD288" s="234"/>
      <c r="BF288" s="234"/>
      <c r="BG288" s="234"/>
      <c r="BH288" s="234"/>
      <c r="BI288" s="234"/>
      <c r="BJ288" s="234"/>
      <c r="BK288" s="234"/>
      <c r="BL288" s="234"/>
      <c r="BM288" s="234"/>
      <c r="BN288" s="234"/>
    </row>
    <row r="289" spans="1:66" ht="15.75" customHeight="1">
      <c r="A289" s="152"/>
      <c r="B289" s="152"/>
      <c r="C289" s="152"/>
      <c r="D289" s="152"/>
      <c r="E289" s="152"/>
      <c r="F289" s="152"/>
      <c r="G289" s="152"/>
      <c r="H289" s="234"/>
      <c r="I289" s="234"/>
      <c r="J289" s="234"/>
      <c r="K289" s="234"/>
      <c r="L289" s="234"/>
      <c r="M289" s="234"/>
      <c r="N289" s="234"/>
      <c r="O289" s="234"/>
      <c r="P289" s="234"/>
      <c r="Q289" s="234"/>
      <c r="R289" s="234"/>
      <c r="S289" s="234"/>
      <c r="T289" s="234"/>
      <c r="U289" s="234"/>
      <c r="V289" s="234"/>
      <c r="W289" s="234"/>
      <c r="X289" s="234"/>
      <c r="Y289" s="234"/>
      <c r="Z289" s="234"/>
      <c r="AA289" s="234"/>
      <c r="AB289" s="234"/>
      <c r="AC289" s="234"/>
      <c r="AD289" s="234"/>
      <c r="AE289" s="234"/>
      <c r="AF289" s="234"/>
      <c r="AG289" s="234"/>
      <c r="AH289" s="234"/>
      <c r="AI289" s="234"/>
      <c r="AJ289" s="234"/>
      <c r="AK289" s="234"/>
      <c r="AL289" s="234"/>
      <c r="AM289" s="234"/>
      <c r="AN289" s="234"/>
      <c r="AO289" s="234"/>
      <c r="AP289" s="234"/>
      <c r="AQ289" s="234"/>
      <c r="AR289" s="234"/>
      <c r="AS289" s="234"/>
      <c r="AT289" s="234"/>
      <c r="AU289" s="234"/>
      <c r="AV289" s="234"/>
      <c r="AW289" s="234"/>
      <c r="AX289" s="234"/>
      <c r="AY289" s="234"/>
      <c r="AZ289" s="234"/>
      <c r="BA289" s="234"/>
      <c r="BB289" s="234"/>
      <c r="BC289" s="234"/>
      <c r="BD289" s="234"/>
      <c r="BF289" s="234"/>
      <c r="BG289" s="234"/>
      <c r="BH289" s="234"/>
      <c r="BI289" s="234"/>
      <c r="BJ289" s="234"/>
      <c r="BK289" s="234"/>
      <c r="BL289" s="234"/>
      <c r="BM289" s="234"/>
      <c r="BN289" s="234"/>
    </row>
    <row r="290" spans="1:66" ht="15.75" customHeight="1">
      <c r="A290" s="152"/>
      <c r="B290" s="152"/>
      <c r="C290" s="152"/>
      <c r="D290" s="152"/>
      <c r="E290" s="152"/>
      <c r="F290" s="152"/>
      <c r="G290" s="152"/>
      <c r="H290" s="234"/>
      <c r="I290" s="234"/>
      <c r="J290" s="234"/>
      <c r="K290" s="234"/>
      <c r="L290" s="234"/>
      <c r="M290" s="234"/>
      <c r="N290" s="234"/>
      <c r="O290" s="234"/>
      <c r="P290" s="234"/>
      <c r="Q290" s="234"/>
      <c r="R290" s="234"/>
      <c r="S290" s="234"/>
      <c r="T290" s="234"/>
      <c r="U290" s="234"/>
      <c r="V290" s="234"/>
      <c r="W290" s="234"/>
      <c r="X290" s="234"/>
      <c r="Y290" s="234"/>
      <c r="Z290" s="234"/>
      <c r="AA290" s="234"/>
      <c r="AB290" s="234"/>
      <c r="AC290" s="234"/>
      <c r="AD290" s="234"/>
      <c r="AE290" s="234"/>
      <c r="AF290" s="234"/>
      <c r="AG290" s="234"/>
      <c r="AH290" s="234"/>
      <c r="AI290" s="234"/>
      <c r="AJ290" s="234"/>
      <c r="AK290" s="234"/>
      <c r="AL290" s="234"/>
      <c r="AM290" s="234"/>
      <c r="AN290" s="234"/>
      <c r="AO290" s="234"/>
      <c r="AP290" s="234"/>
      <c r="AQ290" s="234"/>
      <c r="AR290" s="234"/>
      <c r="AS290" s="234"/>
      <c r="AT290" s="234"/>
      <c r="AU290" s="234"/>
      <c r="AV290" s="234"/>
      <c r="AW290" s="234"/>
      <c r="AX290" s="234"/>
      <c r="AY290" s="234"/>
      <c r="AZ290" s="234"/>
      <c r="BA290" s="234"/>
      <c r="BB290" s="234"/>
      <c r="BC290" s="234"/>
      <c r="BD290" s="234"/>
      <c r="BF290" s="234"/>
      <c r="BG290" s="234"/>
      <c r="BH290" s="234"/>
      <c r="BI290" s="234"/>
      <c r="BJ290" s="234"/>
      <c r="BK290" s="234"/>
      <c r="BL290" s="234"/>
      <c r="BM290" s="234"/>
      <c r="BN290" s="234"/>
    </row>
    <row r="291" spans="1:66" ht="15.75" customHeight="1">
      <c r="A291" s="152"/>
      <c r="B291" s="152"/>
      <c r="C291" s="152"/>
      <c r="D291" s="152"/>
      <c r="E291" s="152"/>
      <c r="F291" s="152"/>
      <c r="G291" s="152"/>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c r="AK291" s="234"/>
      <c r="AL291" s="234"/>
      <c r="AM291" s="234"/>
      <c r="AN291" s="234"/>
      <c r="AO291" s="234"/>
      <c r="AP291" s="234"/>
      <c r="AQ291" s="234"/>
      <c r="AR291" s="234"/>
      <c r="AS291" s="234"/>
      <c r="AT291" s="234"/>
      <c r="AU291" s="234"/>
      <c r="AV291" s="234"/>
      <c r="AW291" s="234"/>
      <c r="AX291" s="234"/>
      <c r="AY291" s="234"/>
      <c r="AZ291" s="234"/>
      <c r="BA291" s="234"/>
      <c r="BB291" s="234"/>
      <c r="BC291" s="234"/>
      <c r="BD291" s="234"/>
      <c r="BF291" s="234"/>
      <c r="BG291" s="234"/>
      <c r="BH291" s="234"/>
      <c r="BI291" s="234"/>
      <c r="BJ291" s="234"/>
      <c r="BK291" s="234"/>
      <c r="BL291" s="234"/>
      <c r="BM291" s="234"/>
      <c r="BN291" s="234"/>
    </row>
    <row r="292" spans="1:66" ht="15.75" customHeight="1">
      <c r="A292" s="152"/>
      <c r="B292" s="152"/>
      <c r="C292" s="152"/>
      <c r="D292" s="152"/>
      <c r="E292" s="152"/>
      <c r="F292" s="152"/>
      <c r="G292" s="152"/>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c r="AQ292" s="234"/>
      <c r="AR292" s="234"/>
      <c r="AS292" s="234"/>
      <c r="AT292" s="234"/>
      <c r="AU292" s="234"/>
      <c r="AV292" s="234"/>
      <c r="AW292" s="234"/>
      <c r="AX292" s="234"/>
      <c r="AY292" s="234"/>
      <c r="AZ292" s="234"/>
      <c r="BA292" s="234"/>
      <c r="BB292" s="234"/>
      <c r="BC292" s="234"/>
      <c r="BD292" s="234"/>
      <c r="BF292" s="234"/>
      <c r="BG292" s="234"/>
      <c r="BH292" s="234"/>
      <c r="BI292" s="234"/>
      <c r="BJ292" s="234"/>
      <c r="BK292" s="234"/>
      <c r="BL292" s="234"/>
      <c r="BM292" s="234"/>
      <c r="BN292" s="234"/>
    </row>
    <row r="293" spans="1:66" ht="15.75" customHeight="1">
      <c r="A293" s="152"/>
      <c r="B293" s="152"/>
      <c r="C293" s="152"/>
      <c r="D293" s="152"/>
      <c r="E293" s="152"/>
      <c r="F293" s="152"/>
      <c r="G293" s="152"/>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c r="AG293" s="234"/>
      <c r="AH293" s="234"/>
      <c r="AI293" s="234"/>
      <c r="AJ293" s="234"/>
      <c r="AK293" s="234"/>
      <c r="AL293" s="234"/>
      <c r="AM293" s="234"/>
      <c r="AN293" s="234"/>
      <c r="AO293" s="234"/>
      <c r="AP293" s="234"/>
      <c r="AQ293" s="234"/>
      <c r="AR293" s="234"/>
      <c r="AS293" s="234"/>
      <c r="AT293" s="234"/>
      <c r="AU293" s="234"/>
      <c r="AV293" s="234"/>
      <c r="AW293" s="234"/>
      <c r="AX293" s="234"/>
      <c r="AY293" s="234"/>
      <c r="AZ293" s="234"/>
      <c r="BA293" s="234"/>
      <c r="BB293" s="234"/>
      <c r="BC293" s="234"/>
      <c r="BD293" s="234"/>
      <c r="BF293" s="234"/>
      <c r="BG293" s="234"/>
      <c r="BH293" s="234"/>
      <c r="BI293" s="234"/>
      <c r="BJ293" s="234"/>
      <c r="BK293" s="234"/>
      <c r="BL293" s="234"/>
      <c r="BM293" s="234"/>
      <c r="BN293" s="234"/>
    </row>
    <row r="294" spans="1:66" ht="15.75" customHeight="1">
      <c r="A294" s="152"/>
      <c r="B294" s="152"/>
      <c r="C294" s="152"/>
      <c r="D294" s="152"/>
      <c r="E294" s="152"/>
      <c r="F294" s="152"/>
      <c r="G294" s="152"/>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c r="AF294" s="234"/>
      <c r="AG294" s="234"/>
      <c r="AH294" s="234"/>
      <c r="AI294" s="234"/>
      <c r="AJ294" s="234"/>
      <c r="AK294" s="234"/>
      <c r="AL294" s="234"/>
      <c r="AM294" s="234"/>
      <c r="AN294" s="234"/>
      <c r="AO294" s="234"/>
      <c r="AP294" s="234"/>
      <c r="AQ294" s="234"/>
      <c r="AR294" s="234"/>
      <c r="AS294" s="234"/>
      <c r="AT294" s="234"/>
      <c r="AU294" s="234"/>
      <c r="AV294" s="234"/>
      <c r="AW294" s="234"/>
      <c r="AX294" s="234"/>
      <c r="AY294" s="234"/>
      <c r="AZ294" s="234"/>
      <c r="BA294" s="234"/>
      <c r="BB294" s="234"/>
      <c r="BC294" s="234"/>
      <c r="BD294" s="234"/>
      <c r="BF294" s="234"/>
      <c r="BG294" s="234"/>
      <c r="BH294" s="234"/>
      <c r="BI294" s="234"/>
      <c r="BJ294" s="234"/>
      <c r="BK294" s="234"/>
      <c r="BL294" s="234"/>
      <c r="BM294" s="234"/>
      <c r="BN294" s="234"/>
    </row>
    <row r="295" spans="1:66" ht="15.75" customHeight="1">
      <c r="A295" s="152"/>
      <c r="B295" s="152"/>
      <c r="C295" s="152"/>
      <c r="D295" s="152"/>
      <c r="E295" s="152"/>
      <c r="F295" s="152"/>
      <c r="G295" s="152"/>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F295" s="234"/>
      <c r="BG295" s="234"/>
      <c r="BH295" s="234"/>
      <c r="BI295" s="234"/>
      <c r="BJ295" s="234"/>
      <c r="BK295" s="234"/>
      <c r="BL295" s="234"/>
      <c r="BM295" s="234"/>
      <c r="BN295" s="234"/>
    </row>
    <row r="296" spans="1:66" ht="15.75" customHeight="1">
      <c r="A296" s="152"/>
      <c r="B296" s="152"/>
      <c r="C296" s="152"/>
      <c r="D296" s="152"/>
      <c r="E296" s="152"/>
      <c r="F296" s="152"/>
      <c r="G296" s="152"/>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4"/>
      <c r="AJ296" s="234"/>
      <c r="AK296" s="234"/>
      <c r="AL296" s="234"/>
      <c r="AM296" s="234"/>
      <c r="AN296" s="234"/>
      <c r="AO296" s="234"/>
      <c r="AP296" s="234"/>
      <c r="AQ296" s="234"/>
      <c r="AR296" s="234"/>
      <c r="AS296" s="234"/>
      <c r="AT296" s="234"/>
      <c r="AU296" s="234"/>
      <c r="AV296" s="234"/>
      <c r="AW296" s="234"/>
      <c r="AX296" s="234"/>
      <c r="AY296" s="234"/>
      <c r="AZ296" s="234"/>
      <c r="BA296" s="234"/>
      <c r="BB296" s="234"/>
      <c r="BC296" s="234"/>
      <c r="BD296" s="234"/>
      <c r="BF296" s="234"/>
      <c r="BG296" s="234"/>
      <c r="BH296" s="234"/>
      <c r="BI296" s="234"/>
      <c r="BJ296" s="234"/>
      <c r="BK296" s="234"/>
      <c r="BL296" s="234"/>
      <c r="BM296" s="234"/>
      <c r="BN296" s="234"/>
    </row>
    <row r="297" spans="1:66" ht="15.75" customHeight="1">
      <c r="A297" s="152"/>
      <c r="B297" s="152"/>
      <c r="C297" s="152"/>
      <c r="D297" s="152"/>
      <c r="E297" s="152"/>
      <c r="F297" s="152"/>
      <c r="G297" s="152"/>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c r="AG297" s="234"/>
      <c r="AH297" s="234"/>
      <c r="AI297" s="234"/>
      <c r="AJ297" s="234"/>
      <c r="AK297" s="234"/>
      <c r="AL297" s="234"/>
      <c r="AM297" s="234"/>
      <c r="AN297" s="234"/>
      <c r="AO297" s="234"/>
      <c r="AP297" s="234"/>
      <c r="AQ297" s="234"/>
      <c r="AR297" s="234"/>
      <c r="AS297" s="234"/>
      <c r="AT297" s="234"/>
      <c r="AU297" s="234"/>
      <c r="AV297" s="234"/>
      <c r="AW297" s="234"/>
      <c r="AX297" s="234"/>
      <c r="AY297" s="234"/>
      <c r="AZ297" s="234"/>
      <c r="BA297" s="234"/>
      <c r="BB297" s="234"/>
      <c r="BC297" s="234"/>
      <c r="BD297" s="234"/>
      <c r="BF297" s="234"/>
      <c r="BG297" s="234"/>
      <c r="BH297" s="234"/>
      <c r="BI297" s="234"/>
      <c r="BJ297" s="234"/>
      <c r="BK297" s="234"/>
      <c r="BL297" s="234"/>
      <c r="BM297" s="234"/>
      <c r="BN297" s="234"/>
    </row>
    <row r="298" spans="1:66" ht="15.75" customHeight="1">
      <c r="A298" s="152"/>
      <c r="B298" s="152"/>
      <c r="C298" s="152"/>
      <c r="D298" s="152"/>
      <c r="E298" s="152"/>
      <c r="F298" s="152"/>
      <c r="G298" s="152"/>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4"/>
      <c r="AD298" s="234"/>
      <c r="AE298" s="234"/>
      <c r="AF298" s="234"/>
      <c r="AG298" s="234"/>
      <c r="AH298" s="234"/>
      <c r="AI298" s="234"/>
      <c r="AJ298" s="234"/>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F298" s="234"/>
      <c r="BG298" s="234"/>
      <c r="BH298" s="234"/>
      <c r="BI298" s="234"/>
      <c r="BJ298" s="234"/>
      <c r="BK298" s="234"/>
      <c r="BL298" s="234"/>
      <c r="BM298" s="234"/>
      <c r="BN298" s="234"/>
    </row>
    <row r="299" spans="1:66" ht="15.75" customHeight="1">
      <c r="A299" s="152"/>
      <c r="B299" s="152"/>
      <c r="C299" s="152"/>
      <c r="D299" s="152"/>
      <c r="E299" s="152"/>
      <c r="F299" s="152"/>
      <c r="G299" s="152"/>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c r="AE299" s="234"/>
      <c r="AF299" s="234"/>
      <c r="AG299" s="234"/>
      <c r="AH299" s="234"/>
      <c r="AI299" s="234"/>
      <c r="AJ299" s="234"/>
      <c r="AK299" s="234"/>
      <c r="AL299" s="234"/>
      <c r="AM299" s="234"/>
      <c r="AN299" s="234"/>
      <c r="AO299" s="234"/>
      <c r="AP299" s="234"/>
      <c r="AQ299" s="234"/>
      <c r="AR299" s="234"/>
      <c r="AS299" s="234"/>
      <c r="AT299" s="234"/>
      <c r="AU299" s="234"/>
      <c r="AV299" s="234"/>
      <c r="AW299" s="234"/>
      <c r="AX299" s="234"/>
      <c r="AY299" s="234"/>
      <c r="AZ299" s="234"/>
      <c r="BA299" s="234"/>
      <c r="BB299" s="234"/>
      <c r="BC299" s="234"/>
      <c r="BD299" s="234"/>
      <c r="BF299" s="234"/>
      <c r="BG299" s="234"/>
      <c r="BH299" s="234"/>
      <c r="BI299" s="234"/>
      <c r="BJ299" s="234"/>
      <c r="BK299" s="234"/>
      <c r="BL299" s="234"/>
      <c r="BM299" s="234"/>
      <c r="BN299" s="234"/>
    </row>
    <row r="300" spans="1:66" ht="15.75" customHeight="1">
      <c r="A300" s="152"/>
      <c r="B300" s="152"/>
      <c r="C300" s="152"/>
      <c r="D300" s="152"/>
      <c r="E300" s="152"/>
      <c r="F300" s="152"/>
      <c r="G300" s="152"/>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234"/>
      <c r="AL300" s="234"/>
      <c r="AM300" s="234"/>
      <c r="AN300" s="234"/>
      <c r="AO300" s="234"/>
      <c r="AP300" s="234"/>
      <c r="AQ300" s="234"/>
      <c r="AR300" s="234"/>
      <c r="AS300" s="234"/>
      <c r="AT300" s="234"/>
      <c r="AU300" s="234"/>
      <c r="AV300" s="234"/>
      <c r="AW300" s="234"/>
      <c r="AX300" s="234"/>
      <c r="AY300" s="234"/>
      <c r="AZ300" s="234"/>
      <c r="BA300" s="234"/>
      <c r="BB300" s="234"/>
      <c r="BC300" s="234"/>
      <c r="BD300" s="234"/>
      <c r="BF300" s="234"/>
      <c r="BG300" s="234"/>
      <c r="BH300" s="234"/>
      <c r="BI300" s="234"/>
      <c r="BJ300" s="234"/>
      <c r="BK300" s="234"/>
      <c r="BL300" s="234"/>
      <c r="BM300" s="234"/>
      <c r="BN300" s="234"/>
    </row>
    <row r="301" spans="1:66" ht="15.75" customHeight="1">
      <c r="A301" s="152"/>
      <c r="B301" s="152"/>
      <c r="C301" s="152"/>
      <c r="D301" s="152"/>
      <c r="E301" s="152"/>
      <c r="F301" s="152"/>
      <c r="G301" s="152"/>
      <c r="H301" s="234"/>
      <c r="I301" s="234"/>
      <c r="J301" s="234"/>
      <c r="K301" s="234"/>
      <c r="L301" s="234"/>
      <c r="M301" s="234"/>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234"/>
      <c r="AL301" s="234"/>
      <c r="AM301" s="234"/>
      <c r="AN301" s="234"/>
      <c r="AO301" s="234"/>
      <c r="AP301" s="234"/>
      <c r="AQ301" s="234"/>
      <c r="AR301" s="234"/>
      <c r="AS301" s="234"/>
      <c r="AT301" s="234"/>
      <c r="AU301" s="234"/>
      <c r="AV301" s="234"/>
      <c r="AW301" s="234"/>
      <c r="AX301" s="234"/>
      <c r="AY301" s="234"/>
      <c r="AZ301" s="234"/>
      <c r="BA301" s="234"/>
      <c r="BB301" s="234"/>
      <c r="BC301" s="234"/>
      <c r="BD301" s="234"/>
      <c r="BF301" s="234"/>
      <c r="BG301" s="234"/>
      <c r="BH301" s="234"/>
      <c r="BI301" s="234"/>
      <c r="BJ301" s="234"/>
      <c r="BK301" s="234"/>
      <c r="BL301" s="234"/>
      <c r="BM301" s="234"/>
      <c r="BN301" s="234"/>
    </row>
    <row r="302" spans="1:66" ht="15.75" customHeight="1">
      <c r="A302" s="152"/>
      <c r="B302" s="152"/>
      <c r="C302" s="152"/>
      <c r="D302" s="152"/>
      <c r="E302" s="152"/>
      <c r="F302" s="152"/>
      <c r="G302" s="152"/>
      <c r="H302" s="234"/>
      <c r="I302" s="234"/>
      <c r="J302" s="234"/>
      <c r="K302" s="234"/>
      <c r="L302" s="234"/>
      <c r="M302" s="234"/>
      <c r="N302" s="234"/>
      <c r="O302" s="234"/>
      <c r="P302" s="234"/>
      <c r="Q302" s="234"/>
      <c r="R302" s="234"/>
      <c r="S302" s="234"/>
      <c r="T302" s="234"/>
      <c r="U302" s="234"/>
      <c r="V302" s="234"/>
      <c r="W302" s="234"/>
      <c r="X302" s="234"/>
      <c r="Y302" s="234"/>
      <c r="Z302" s="234"/>
      <c r="AA302" s="234"/>
      <c r="AB302" s="234"/>
      <c r="AC302" s="234"/>
      <c r="AD302" s="234"/>
      <c r="AE302" s="234"/>
      <c r="AF302" s="234"/>
      <c r="AG302" s="234"/>
      <c r="AH302" s="234"/>
      <c r="AI302" s="234"/>
      <c r="AJ302" s="234"/>
      <c r="AK302" s="234"/>
      <c r="AL302" s="234"/>
      <c r="AM302" s="234"/>
      <c r="AN302" s="234"/>
      <c r="AO302" s="234"/>
      <c r="AP302" s="234"/>
      <c r="AQ302" s="234"/>
      <c r="AR302" s="234"/>
      <c r="AS302" s="234"/>
      <c r="AT302" s="234"/>
      <c r="AU302" s="234"/>
      <c r="AV302" s="234"/>
      <c r="AW302" s="234"/>
      <c r="AX302" s="234"/>
      <c r="AY302" s="234"/>
      <c r="AZ302" s="234"/>
      <c r="BA302" s="234"/>
      <c r="BB302" s="234"/>
      <c r="BC302" s="234"/>
      <c r="BD302" s="234"/>
      <c r="BF302" s="234"/>
      <c r="BG302" s="234"/>
      <c r="BH302" s="234"/>
      <c r="BI302" s="234"/>
      <c r="BJ302" s="234"/>
      <c r="BK302" s="234"/>
      <c r="BL302" s="234"/>
      <c r="BM302" s="234"/>
      <c r="BN302" s="234"/>
    </row>
    <row r="303" spans="1:66" ht="15.75" customHeight="1">
      <c r="A303" s="152"/>
      <c r="B303" s="152"/>
      <c r="C303" s="152"/>
      <c r="D303" s="152"/>
      <c r="E303" s="152"/>
      <c r="F303" s="152"/>
      <c r="G303" s="152"/>
      <c r="H303" s="234"/>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4"/>
      <c r="AJ303" s="234"/>
      <c r="AK303" s="234"/>
      <c r="AL303" s="234"/>
      <c r="AM303" s="234"/>
      <c r="AN303" s="234"/>
      <c r="AO303" s="234"/>
      <c r="AP303" s="234"/>
      <c r="AQ303" s="234"/>
      <c r="AR303" s="234"/>
      <c r="AS303" s="234"/>
      <c r="AT303" s="234"/>
      <c r="AU303" s="234"/>
      <c r="AV303" s="234"/>
      <c r="AW303" s="234"/>
      <c r="AX303" s="234"/>
      <c r="AY303" s="234"/>
      <c r="AZ303" s="234"/>
      <c r="BA303" s="234"/>
      <c r="BB303" s="234"/>
      <c r="BC303" s="234"/>
      <c r="BD303" s="234"/>
      <c r="BF303" s="234"/>
      <c r="BG303" s="234"/>
      <c r="BH303" s="234"/>
      <c r="BI303" s="234"/>
      <c r="BJ303" s="234"/>
      <c r="BK303" s="234"/>
      <c r="BL303" s="234"/>
      <c r="BM303" s="234"/>
      <c r="BN303" s="234"/>
    </row>
    <row r="304" spans="1:66" ht="15.75" customHeight="1">
      <c r="A304" s="152"/>
      <c r="B304" s="152"/>
      <c r="C304" s="152"/>
      <c r="D304" s="152"/>
      <c r="E304" s="152"/>
      <c r="F304" s="152"/>
      <c r="G304" s="152"/>
      <c r="H304" s="234"/>
      <c r="I304" s="234"/>
      <c r="J304" s="234"/>
      <c r="K304" s="234"/>
      <c r="L304" s="234"/>
      <c r="M304" s="234"/>
      <c r="N304" s="234"/>
      <c r="O304" s="234"/>
      <c r="P304" s="234"/>
      <c r="Q304" s="234"/>
      <c r="R304" s="234"/>
      <c r="S304" s="234"/>
      <c r="T304" s="234"/>
      <c r="U304" s="234"/>
      <c r="V304" s="234"/>
      <c r="W304" s="234"/>
      <c r="X304" s="234"/>
      <c r="Y304" s="234"/>
      <c r="Z304" s="234"/>
      <c r="AA304" s="234"/>
      <c r="AB304" s="234"/>
      <c r="AC304" s="234"/>
      <c r="AD304" s="234"/>
      <c r="AE304" s="234"/>
      <c r="AF304" s="234"/>
      <c r="AG304" s="234"/>
      <c r="AH304" s="234"/>
      <c r="AI304" s="234"/>
      <c r="AJ304" s="234"/>
      <c r="AK304" s="234"/>
      <c r="AL304" s="234"/>
      <c r="AM304" s="234"/>
      <c r="AN304" s="234"/>
      <c r="AO304" s="234"/>
      <c r="AP304" s="234"/>
      <c r="AQ304" s="234"/>
      <c r="AR304" s="234"/>
      <c r="AS304" s="234"/>
      <c r="AT304" s="234"/>
      <c r="AU304" s="234"/>
      <c r="AV304" s="234"/>
      <c r="AW304" s="234"/>
      <c r="AX304" s="234"/>
      <c r="AY304" s="234"/>
      <c r="AZ304" s="234"/>
      <c r="BA304" s="234"/>
      <c r="BB304" s="234"/>
      <c r="BC304" s="234"/>
      <c r="BD304" s="234"/>
      <c r="BF304" s="234"/>
      <c r="BG304" s="234"/>
      <c r="BH304" s="234"/>
      <c r="BI304" s="234"/>
      <c r="BJ304" s="234"/>
      <c r="BK304" s="234"/>
      <c r="BL304" s="234"/>
      <c r="BM304" s="234"/>
      <c r="BN304" s="234"/>
    </row>
    <row r="305" spans="1:66" ht="15.75" customHeight="1">
      <c r="A305" s="152"/>
      <c r="B305" s="152"/>
      <c r="C305" s="152"/>
      <c r="D305" s="152"/>
      <c r="E305" s="152"/>
      <c r="F305" s="152"/>
      <c r="G305" s="152"/>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c r="AQ305" s="234"/>
      <c r="AR305" s="234"/>
      <c r="AS305" s="234"/>
      <c r="AT305" s="234"/>
      <c r="AU305" s="234"/>
      <c r="AV305" s="234"/>
      <c r="AW305" s="234"/>
      <c r="AX305" s="234"/>
      <c r="AY305" s="234"/>
      <c r="AZ305" s="234"/>
      <c r="BA305" s="234"/>
      <c r="BB305" s="234"/>
      <c r="BC305" s="234"/>
      <c r="BD305" s="234"/>
      <c r="BF305" s="234"/>
      <c r="BG305" s="234"/>
      <c r="BH305" s="234"/>
      <c r="BI305" s="234"/>
      <c r="BJ305" s="234"/>
      <c r="BK305" s="234"/>
      <c r="BL305" s="234"/>
      <c r="BM305" s="234"/>
      <c r="BN305" s="234"/>
    </row>
    <row r="306" spans="1:66" ht="15.75" customHeight="1">
      <c r="A306" s="152"/>
      <c r="B306" s="152"/>
      <c r="C306" s="152"/>
      <c r="D306" s="152"/>
      <c r="E306" s="152"/>
      <c r="F306" s="152"/>
      <c r="G306" s="152"/>
      <c r="H306" s="234"/>
      <c r="I306" s="234"/>
      <c r="J306" s="234"/>
      <c r="K306" s="234"/>
      <c r="L306" s="234"/>
      <c r="M306" s="234"/>
      <c r="N306" s="234"/>
      <c r="O306" s="234"/>
      <c r="P306" s="234"/>
      <c r="Q306" s="234"/>
      <c r="R306" s="234"/>
      <c r="S306" s="234"/>
      <c r="T306" s="234"/>
      <c r="U306" s="234"/>
      <c r="V306" s="234"/>
      <c r="W306" s="234"/>
      <c r="X306" s="234"/>
      <c r="Y306" s="234"/>
      <c r="Z306" s="234"/>
      <c r="AA306" s="234"/>
      <c r="AB306" s="234"/>
      <c r="AC306" s="234"/>
      <c r="AD306" s="234"/>
      <c r="AE306" s="234"/>
      <c r="AF306" s="234"/>
      <c r="AG306" s="234"/>
      <c r="AH306" s="234"/>
      <c r="AI306" s="234"/>
      <c r="AJ306" s="234"/>
      <c r="AK306" s="234"/>
      <c r="AL306" s="234"/>
      <c r="AM306" s="234"/>
      <c r="AN306" s="234"/>
      <c r="AO306" s="234"/>
      <c r="AP306" s="234"/>
      <c r="AQ306" s="234"/>
      <c r="AR306" s="234"/>
      <c r="AS306" s="234"/>
      <c r="AT306" s="234"/>
      <c r="AU306" s="234"/>
      <c r="AV306" s="234"/>
      <c r="AW306" s="234"/>
      <c r="AX306" s="234"/>
      <c r="AY306" s="234"/>
      <c r="AZ306" s="234"/>
      <c r="BA306" s="234"/>
      <c r="BB306" s="234"/>
      <c r="BC306" s="234"/>
      <c r="BD306" s="234"/>
      <c r="BF306" s="234"/>
      <c r="BG306" s="234"/>
      <c r="BH306" s="234"/>
      <c r="BI306" s="234"/>
      <c r="BJ306" s="234"/>
      <c r="BK306" s="234"/>
      <c r="BL306" s="234"/>
      <c r="BM306" s="234"/>
      <c r="BN306" s="234"/>
    </row>
    <row r="307" spans="1:66" ht="15.75" customHeight="1">
      <c r="A307" s="152"/>
      <c r="B307" s="152"/>
      <c r="C307" s="152"/>
      <c r="D307" s="152"/>
      <c r="E307" s="152"/>
      <c r="F307" s="152"/>
      <c r="G307" s="152"/>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4"/>
      <c r="AW307" s="234"/>
      <c r="AX307" s="234"/>
      <c r="AY307" s="234"/>
      <c r="AZ307" s="234"/>
      <c r="BA307" s="234"/>
      <c r="BB307" s="234"/>
      <c r="BC307" s="234"/>
      <c r="BD307" s="234"/>
      <c r="BF307" s="234"/>
      <c r="BG307" s="234"/>
      <c r="BH307" s="234"/>
      <c r="BI307" s="234"/>
      <c r="BJ307" s="234"/>
      <c r="BK307" s="234"/>
      <c r="BL307" s="234"/>
      <c r="BM307" s="234"/>
      <c r="BN307" s="234"/>
    </row>
    <row r="308" spans="1:66" ht="15.75" customHeight="1">
      <c r="A308" s="152"/>
      <c r="B308" s="152"/>
      <c r="C308" s="152"/>
      <c r="D308" s="152"/>
      <c r="E308" s="152"/>
      <c r="F308" s="152"/>
      <c r="G308" s="152"/>
      <c r="H308" s="234"/>
      <c r="I308" s="234"/>
      <c r="J308" s="234"/>
      <c r="K308" s="234"/>
      <c r="L308" s="234"/>
      <c r="M308" s="234"/>
      <c r="N308" s="234"/>
      <c r="O308" s="234"/>
      <c r="P308" s="234"/>
      <c r="Q308" s="234"/>
      <c r="R308" s="234"/>
      <c r="S308" s="234"/>
      <c r="T308" s="234"/>
      <c r="U308" s="234"/>
      <c r="V308" s="234"/>
      <c r="W308" s="234"/>
      <c r="X308" s="234"/>
      <c r="Y308" s="234"/>
      <c r="Z308" s="234"/>
      <c r="AA308" s="234"/>
      <c r="AB308" s="234"/>
      <c r="AC308" s="234"/>
      <c r="AD308" s="234"/>
      <c r="AE308" s="234"/>
      <c r="AF308" s="234"/>
      <c r="AG308" s="234"/>
      <c r="AH308" s="234"/>
      <c r="AI308" s="234"/>
      <c r="AJ308" s="234"/>
      <c r="AK308" s="234"/>
      <c r="AL308" s="234"/>
      <c r="AM308" s="234"/>
      <c r="AN308" s="234"/>
      <c r="AO308" s="234"/>
      <c r="AP308" s="234"/>
      <c r="AQ308" s="234"/>
      <c r="AR308" s="234"/>
      <c r="AS308" s="234"/>
      <c r="AT308" s="234"/>
      <c r="AU308" s="234"/>
      <c r="AV308" s="234"/>
      <c r="AW308" s="234"/>
      <c r="AX308" s="234"/>
      <c r="AY308" s="234"/>
      <c r="AZ308" s="234"/>
      <c r="BA308" s="234"/>
      <c r="BB308" s="234"/>
      <c r="BC308" s="234"/>
      <c r="BD308" s="234"/>
      <c r="BF308" s="234"/>
      <c r="BG308" s="234"/>
      <c r="BH308" s="234"/>
      <c r="BI308" s="234"/>
      <c r="BJ308" s="234"/>
      <c r="BK308" s="234"/>
      <c r="BL308" s="234"/>
      <c r="BM308" s="234"/>
      <c r="BN308" s="234"/>
    </row>
    <row r="309" spans="1:66" ht="15.75" customHeight="1">
      <c r="A309" s="152"/>
      <c r="B309" s="152"/>
      <c r="C309" s="152"/>
      <c r="D309" s="152"/>
      <c r="E309" s="152"/>
      <c r="F309" s="152"/>
      <c r="G309" s="152"/>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4"/>
      <c r="AY309" s="234"/>
      <c r="AZ309" s="234"/>
      <c r="BA309" s="234"/>
      <c r="BB309" s="234"/>
      <c r="BC309" s="234"/>
      <c r="BD309" s="234"/>
      <c r="BF309" s="234"/>
      <c r="BG309" s="234"/>
      <c r="BH309" s="234"/>
      <c r="BI309" s="234"/>
      <c r="BJ309" s="234"/>
      <c r="BK309" s="234"/>
      <c r="BL309" s="234"/>
      <c r="BM309" s="234"/>
      <c r="BN309" s="234"/>
    </row>
    <row r="310" spans="1:66" ht="15.75" customHeight="1">
      <c r="A310" s="152"/>
      <c r="B310" s="152"/>
      <c r="C310" s="152"/>
      <c r="D310" s="152"/>
      <c r="E310" s="152"/>
      <c r="F310" s="152"/>
      <c r="G310" s="152"/>
      <c r="H310" s="234"/>
      <c r="I310" s="234"/>
      <c r="J310" s="234"/>
      <c r="K310" s="234"/>
      <c r="L310" s="234"/>
      <c r="M310" s="234"/>
      <c r="N310" s="234"/>
      <c r="O310" s="234"/>
      <c r="P310" s="234"/>
      <c r="Q310" s="234"/>
      <c r="R310" s="234"/>
      <c r="S310" s="234"/>
      <c r="T310" s="234"/>
      <c r="U310" s="234"/>
      <c r="V310" s="234"/>
      <c r="W310" s="234"/>
      <c r="X310" s="234"/>
      <c r="Y310" s="234"/>
      <c r="Z310" s="234"/>
      <c r="AA310" s="234"/>
      <c r="AB310" s="234"/>
      <c r="AC310" s="234"/>
      <c r="AD310" s="234"/>
      <c r="AE310" s="234"/>
      <c r="AF310" s="234"/>
      <c r="AG310" s="234"/>
      <c r="AH310" s="234"/>
      <c r="AI310" s="234"/>
      <c r="AJ310" s="234"/>
      <c r="AK310" s="234"/>
      <c r="AL310" s="234"/>
      <c r="AM310" s="234"/>
      <c r="AN310" s="234"/>
      <c r="AO310" s="234"/>
      <c r="AP310" s="234"/>
      <c r="AQ310" s="234"/>
      <c r="AR310" s="234"/>
      <c r="AS310" s="234"/>
      <c r="AT310" s="234"/>
      <c r="AU310" s="234"/>
      <c r="AV310" s="234"/>
      <c r="AW310" s="234"/>
      <c r="AX310" s="234"/>
      <c r="AY310" s="234"/>
      <c r="AZ310" s="234"/>
      <c r="BA310" s="234"/>
      <c r="BB310" s="234"/>
      <c r="BC310" s="234"/>
      <c r="BD310" s="234"/>
      <c r="BF310" s="234"/>
      <c r="BG310" s="234"/>
      <c r="BH310" s="234"/>
      <c r="BI310" s="234"/>
      <c r="BJ310" s="234"/>
      <c r="BK310" s="234"/>
      <c r="BL310" s="234"/>
      <c r="BM310" s="234"/>
      <c r="BN310" s="234"/>
    </row>
    <row r="311" spans="1:66" ht="15.75" customHeight="1">
      <c r="A311" s="152"/>
      <c r="B311" s="152"/>
      <c r="C311" s="152"/>
      <c r="D311" s="152"/>
      <c r="E311" s="152"/>
      <c r="F311" s="152"/>
      <c r="G311" s="152"/>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4"/>
      <c r="AY311" s="234"/>
      <c r="AZ311" s="234"/>
      <c r="BA311" s="234"/>
      <c r="BB311" s="234"/>
      <c r="BC311" s="234"/>
      <c r="BD311" s="234"/>
      <c r="BF311" s="234"/>
      <c r="BG311" s="234"/>
      <c r="BH311" s="234"/>
      <c r="BI311" s="234"/>
      <c r="BJ311" s="234"/>
      <c r="BK311" s="234"/>
      <c r="BL311" s="234"/>
      <c r="BM311" s="234"/>
      <c r="BN311" s="234"/>
    </row>
    <row r="312" spans="1:66" ht="15.75" customHeight="1">
      <c r="A312" s="152"/>
      <c r="B312" s="152"/>
      <c r="C312" s="152"/>
      <c r="D312" s="152"/>
      <c r="E312" s="152"/>
      <c r="F312" s="152"/>
      <c r="G312" s="152"/>
      <c r="H312" s="234"/>
      <c r="I312" s="234"/>
      <c r="J312" s="234"/>
      <c r="K312" s="234"/>
      <c r="L312" s="234"/>
      <c r="M312" s="234"/>
      <c r="N312" s="234"/>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234"/>
      <c r="AN312" s="234"/>
      <c r="AO312" s="234"/>
      <c r="AP312" s="234"/>
      <c r="AQ312" s="234"/>
      <c r="AR312" s="234"/>
      <c r="AS312" s="234"/>
      <c r="AT312" s="234"/>
      <c r="AU312" s="234"/>
      <c r="AV312" s="234"/>
      <c r="AW312" s="234"/>
      <c r="AX312" s="234"/>
      <c r="AY312" s="234"/>
      <c r="AZ312" s="234"/>
      <c r="BA312" s="234"/>
      <c r="BB312" s="234"/>
      <c r="BC312" s="234"/>
      <c r="BD312" s="234"/>
      <c r="BF312" s="234"/>
      <c r="BG312" s="234"/>
      <c r="BH312" s="234"/>
      <c r="BI312" s="234"/>
      <c r="BJ312" s="234"/>
      <c r="BK312" s="234"/>
      <c r="BL312" s="234"/>
      <c r="BM312" s="234"/>
      <c r="BN312" s="234"/>
    </row>
    <row r="313" spans="1:66" ht="15.75" customHeight="1">
      <c r="A313" s="152"/>
      <c r="B313" s="152"/>
      <c r="C313" s="152"/>
      <c r="D313" s="152"/>
      <c r="E313" s="152"/>
      <c r="F313" s="152"/>
      <c r="G313" s="152"/>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234"/>
      <c r="AN313" s="234"/>
      <c r="AO313" s="234"/>
      <c r="AP313" s="234"/>
      <c r="AQ313" s="234"/>
      <c r="AR313" s="234"/>
      <c r="AS313" s="234"/>
      <c r="AT313" s="234"/>
      <c r="AU313" s="234"/>
      <c r="AV313" s="234"/>
      <c r="AW313" s="234"/>
      <c r="AX313" s="234"/>
      <c r="AY313" s="234"/>
      <c r="AZ313" s="234"/>
      <c r="BA313" s="234"/>
      <c r="BB313" s="234"/>
      <c r="BC313" s="234"/>
      <c r="BD313" s="234"/>
      <c r="BF313" s="234"/>
      <c r="BG313" s="234"/>
      <c r="BH313" s="234"/>
      <c r="BI313" s="234"/>
      <c r="BJ313" s="234"/>
      <c r="BK313" s="234"/>
      <c r="BL313" s="234"/>
      <c r="BM313" s="234"/>
      <c r="BN313" s="234"/>
    </row>
    <row r="314" spans="1:66" ht="15.75" customHeight="1">
      <c r="A314" s="152"/>
      <c r="B314" s="152"/>
      <c r="C314" s="152"/>
      <c r="D314" s="152"/>
      <c r="E314" s="152"/>
      <c r="F314" s="152"/>
      <c r="G314" s="152"/>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234"/>
      <c r="AN314" s="234"/>
      <c r="AO314" s="234"/>
      <c r="AP314" s="234"/>
      <c r="AQ314" s="234"/>
      <c r="AR314" s="234"/>
      <c r="AS314" s="234"/>
      <c r="AT314" s="234"/>
      <c r="AU314" s="234"/>
      <c r="AV314" s="234"/>
      <c r="AW314" s="234"/>
      <c r="AX314" s="234"/>
      <c r="AY314" s="234"/>
      <c r="AZ314" s="234"/>
      <c r="BA314" s="234"/>
      <c r="BB314" s="234"/>
      <c r="BC314" s="234"/>
      <c r="BD314" s="234"/>
      <c r="BF314" s="234"/>
      <c r="BG314" s="234"/>
      <c r="BH314" s="234"/>
      <c r="BI314" s="234"/>
      <c r="BJ314" s="234"/>
      <c r="BK314" s="234"/>
      <c r="BL314" s="234"/>
      <c r="BM314" s="234"/>
      <c r="BN314" s="234"/>
    </row>
    <row r="315" spans="1:66" ht="15.75" customHeight="1">
      <c r="A315" s="152"/>
      <c r="B315" s="152"/>
      <c r="C315" s="152"/>
      <c r="D315" s="152"/>
      <c r="E315" s="152"/>
      <c r="F315" s="152"/>
      <c r="G315" s="152"/>
      <c r="H315" s="234"/>
      <c r="I315" s="234"/>
      <c r="J315" s="234"/>
      <c r="K315" s="234"/>
      <c r="L315" s="234"/>
      <c r="M315" s="234"/>
      <c r="N315" s="234"/>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234"/>
      <c r="AN315" s="234"/>
      <c r="AO315" s="234"/>
      <c r="AP315" s="234"/>
      <c r="AQ315" s="234"/>
      <c r="AR315" s="234"/>
      <c r="AS315" s="234"/>
      <c r="AT315" s="234"/>
      <c r="AU315" s="234"/>
      <c r="AV315" s="234"/>
      <c r="AW315" s="234"/>
      <c r="AX315" s="234"/>
      <c r="AY315" s="234"/>
      <c r="AZ315" s="234"/>
      <c r="BA315" s="234"/>
      <c r="BB315" s="234"/>
      <c r="BC315" s="234"/>
      <c r="BD315" s="234"/>
      <c r="BF315" s="234"/>
      <c r="BG315" s="234"/>
      <c r="BH315" s="234"/>
      <c r="BI315" s="234"/>
      <c r="BJ315" s="234"/>
      <c r="BK315" s="234"/>
      <c r="BL315" s="234"/>
      <c r="BM315" s="234"/>
      <c r="BN315" s="234"/>
    </row>
    <row r="316" spans="1:66" ht="15.75" customHeight="1">
      <c r="A316" s="152"/>
      <c r="B316" s="152"/>
      <c r="C316" s="152"/>
      <c r="D316" s="152"/>
      <c r="E316" s="152"/>
      <c r="F316" s="152"/>
      <c r="G316" s="152"/>
      <c r="H316" s="234"/>
      <c r="I316" s="234"/>
      <c r="J316" s="234"/>
      <c r="K316" s="234"/>
      <c r="L316" s="234"/>
      <c r="M316" s="234"/>
      <c r="N316" s="234"/>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234"/>
      <c r="AN316" s="234"/>
      <c r="AO316" s="234"/>
      <c r="AP316" s="234"/>
      <c r="AQ316" s="234"/>
      <c r="AR316" s="234"/>
      <c r="AS316" s="234"/>
      <c r="AT316" s="234"/>
      <c r="AU316" s="234"/>
      <c r="AV316" s="234"/>
      <c r="AW316" s="234"/>
      <c r="AX316" s="234"/>
      <c r="AY316" s="234"/>
      <c r="AZ316" s="234"/>
      <c r="BA316" s="234"/>
      <c r="BB316" s="234"/>
      <c r="BC316" s="234"/>
      <c r="BD316" s="234"/>
      <c r="BF316" s="234"/>
      <c r="BG316" s="234"/>
      <c r="BH316" s="234"/>
      <c r="BI316" s="234"/>
      <c r="BJ316" s="234"/>
      <c r="BK316" s="234"/>
      <c r="BL316" s="234"/>
      <c r="BM316" s="234"/>
      <c r="BN316" s="234"/>
    </row>
    <row r="317" spans="1:66" ht="15.75" customHeight="1">
      <c r="A317" s="152"/>
      <c r="B317" s="152"/>
      <c r="C317" s="152"/>
      <c r="D317" s="152"/>
      <c r="E317" s="152"/>
      <c r="F317" s="152"/>
      <c r="G317" s="152"/>
      <c r="H317" s="234"/>
      <c r="I317" s="234"/>
      <c r="J317" s="234"/>
      <c r="K317" s="234"/>
      <c r="L317" s="234"/>
      <c r="M317" s="234"/>
      <c r="N317" s="234"/>
      <c r="O317" s="234"/>
      <c r="P317" s="234"/>
      <c r="Q317" s="234"/>
      <c r="R317" s="234"/>
      <c r="S317" s="234"/>
      <c r="T317" s="234"/>
      <c r="U317" s="234"/>
      <c r="V317" s="234"/>
      <c r="W317" s="234"/>
      <c r="X317" s="234"/>
      <c r="Y317" s="234"/>
      <c r="Z317" s="234"/>
      <c r="AA317" s="234"/>
      <c r="AB317" s="234"/>
      <c r="AC317" s="234"/>
      <c r="AD317" s="234"/>
      <c r="AE317" s="234"/>
      <c r="AF317" s="234"/>
      <c r="AG317" s="234"/>
      <c r="AH317" s="234"/>
      <c r="AI317" s="234"/>
      <c r="AJ317" s="234"/>
      <c r="AK317" s="234"/>
      <c r="AL317" s="234"/>
      <c r="AM317" s="234"/>
      <c r="AN317" s="234"/>
      <c r="AO317" s="234"/>
      <c r="AP317" s="234"/>
      <c r="AQ317" s="234"/>
      <c r="AR317" s="234"/>
      <c r="AS317" s="234"/>
      <c r="AT317" s="234"/>
      <c r="AU317" s="234"/>
      <c r="AV317" s="234"/>
      <c r="AW317" s="234"/>
      <c r="AX317" s="234"/>
      <c r="AY317" s="234"/>
      <c r="AZ317" s="234"/>
      <c r="BA317" s="234"/>
      <c r="BB317" s="234"/>
      <c r="BC317" s="234"/>
      <c r="BD317" s="234"/>
      <c r="BF317" s="234"/>
      <c r="BG317" s="234"/>
      <c r="BH317" s="234"/>
      <c r="BI317" s="234"/>
      <c r="BJ317" s="234"/>
      <c r="BK317" s="234"/>
      <c r="BL317" s="234"/>
      <c r="BM317" s="234"/>
      <c r="BN317" s="234"/>
    </row>
    <row r="318" spans="1:66" ht="15.75" customHeight="1">
      <c r="A318" s="152"/>
      <c r="B318" s="152"/>
      <c r="C318" s="152"/>
      <c r="D318" s="152"/>
      <c r="E318" s="152"/>
      <c r="F318" s="152"/>
      <c r="G318" s="152"/>
      <c r="H318" s="234"/>
      <c r="I318" s="234"/>
      <c r="J318" s="234"/>
      <c r="K318" s="234"/>
      <c r="L318" s="234"/>
      <c r="M318" s="234"/>
      <c r="N318" s="234"/>
      <c r="O318" s="234"/>
      <c r="P318" s="234"/>
      <c r="Q318" s="234"/>
      <c r="R318" s="234"/>
      <c r="S318" s="234"/>
      <c r="T318" s="234"/>
      <c r="U318" s="234"/>
      <c r="V318" s="234"/>
      <c r="W318" s="234"/>
      <c r="X318" s="234"/>
      <c r="Y318" s="234"/>
      <c r="Z318" s="234"/>
      <c r="AA318" s="234"/>
      <c r="AB318" s="234"/>
      <c r="AC318" s="234"/>
      <c r="AD318" s="234"/>
      <c r="AE318" s="234"/>
      <c r="AF318" s="234"/>
      <c r="AG318" s="234"/>
      <c r="AH318" s="234"/>
      <c r="AI318" s="234"/>
      <c r="AJ318" s="234"/>
      <c r="AK318" s="234"/>
      <c r="AL318" s="234"/>
      <c r="AM318" s="234"/>
      <c r="AN318" s="234"/>
      <c r="AO318" s="234"/>
      <c r="AP318" s="234"/>
      <c r="AQ318" s="234"/>
      <c r="AR318" s="234"/>
      <c r="AS318" s="234"/>
      <c r="AT318" s="234"/>
      <c r="AU318" s="234"/>
      <c r="AV318" s="234"/>
      <c r="AW318" s="234"/>
      <c r="AX318" s="234"/>
      <c r="AY318" s="234"/>
      <c r="AZ318" s="234"/>
      <c r="BA318" s="234"/>
      <c r="BB318" s="234"/>
      <c r="BC318" s="234"/>
      <c r="BD318" s="234"/>
      <c r="BF318" s="234"/>
      <c r="BG318" s="234"/>
      <c r="BH318" s="234"/>
      <c r="BI318" s="234"/>
      <c r="BJ318" s="234"/>
      <c r="BK318" s="234"/>
      <c r="BL318" s="234"/>
      <c r="BM318" s="234"/>
      <c r="BN318" s="234"/>
    </row>
    <row r="319" spans="1:66" ht="15.75" customHeight="1">
      <c r="A319" s="152"/>
      <c r="B319" s="152"/>
      <c r="C319" s="152"/>
      <c r="D319" s="152"/>
      <c r="E319" s="152"/>
      <c r="F319" s="152"/>
      <c r="G319" s="152"/>
      <c r="H319" s="234"/>
      <c r="I319" s="234"/>
      <c r="J319" s="234"/>
      <c r="K319" s="234"/>
      <c r="L319" s="234"/>
      <c r="M319" s="234"/>
      <c r="N319" s="234"/>
      <c r="O319" s="234"/>
      <c r="P319" s="234"/>
      <c r="Q319" s="234"/>
      <c r="R319" s="234"/>
      <c r="S319" s="234"/>
      <c r="T319" s="234"/>
      <c r="U319" s="234"/>
      <c r="V319" s="234"/>
      <c r="W319" s="234"/>
      <c r="X319" s="234"/>
      <c r="Y319" s="234"/>
      <c r="Z319" s="234"/>
      <c r="AA319" s="234"/>
      <c r="AB319" s="234"/>
      <c r="AC319" s="234"/>
      <c r="AD319" s="234"/>
      <c r="AE319" s="234"/>
      <c r="AF319" s="234"/>
      <c r="AG319" s="234"/>
      <c r="AH319" s="234"/>
      <c r="AI319" s="234"/>
      <c r="AJ319" s="234"/>
      <c r="AK319" s="234"/>
      <c r="AL319" s="234"/>
      <c r="AM319" s="234"/>
      <c r="AN319" s="234"/>
      <c r="AO319" s="234"/>
      <c r="AP319" s="234"/>
      <c r="AQ319" s="234"/>
      <c r="AR319" s="234"/>
      <c r="AS319" s="234"/>
      <c r="AT319" s="234"/>
      <c r="AU319" s="234"/>
      <c r="AV319" s="234"/>
      <c r="AW319" s="234"/>
      <c r="AX319" s="234"/>
      <c r="AY319" s="234"/>
      <c r="AZ319" s="234"/>
      <c r="BA319" s="234"/>
      <c r="BB319" s="234"/>
      <c r="BC319" s="234"/>
      <c r="BD319" s="234"/>
      <c r="BF319" s="234"/>
      <c r="BG319" s="234"/>
      <c r="BH319" s="234"/>
      <c r="BI319" s="234"/>
      <c r="BJ319" s="234"/>
      <c r="BK319" s="234"/>
      <c r="BL319" s="234"/>
      <c r="BM319" s="234"/>
      <c r="BN319" s="234"/>
    </row>
    <row r="320" spans="1:66" ht="15.75" customHeight="1">
      <c r="A320" s="152"/>
      <c r="B320" s="152"/>
      <c r="C320" s="152"/>
      <c r="D320" s="152"/>
      <c r="E320" s="152"/>
      <c r="F320" s="152"/>
      <c r="G320" s="152"/>
      <c r="H320" s="234"/>
      <c r="I320" s="234"/>
      <c r="J320" s="234"/>
      <c r="K320" s="234"/>
      <c r="L320" s="234"/>
      <c r="M320" s="234"/>
      <c r="N320" s="234"/>
      <c r="O320" s="234"/>
      <c r="P320" s="234"/>
      <c r="Q320" s="234"/>
      <c r="R320" s="234"/>
      <c r="S320" s="234"/>
      <c r="T320" s="234"/>
      <c r="U320" s="234"/>
      <c r="V320" s="234"/>
      <c r="W320" s="234"/>
      <c r="X320" s="234"/>
      <c r="Y320" s="234"/>
      <c r="Z320" s="234"/>
      <c r="AA320" s="234"/>
      <c r="AB320" s="234"/>
      <c r="AC320" s="234"/>
      <c r="AD320" s="234"/>
      <c r="AE320" s="234"/>
      <c r="AF320" s="234"/>
      <c r="AG320" s="234"/>
      <c r="AH320" s="234"/>
      <c r="AI320" s="234"/>
      <c r="AJ320" s="234"/>
      <c r="AK320" s="234"/>
      <c r="AL320" s="234"/>
      <c r="AM320" s="234"/>
      <c r="AN320" s="234"/>
      <c r="AO320" s="234"/>
      <c r="AP320" s="234"/>
      <c r="AQ320" s="234"/>
      <c r="AR320" s="234"/>
      <c r="AS320" s="234"/>
      <c r="AT320" s="234"/>
      <c r="AU320" s="234"/>
      <c r="AV320" s="234"/>
      <c r="AW320" s="234"/>
      <c r="AX320" s="234"/>
      <c r="AY320" s="234"/>
      <c r="AZ320" s="234"/>
      <c r="BA320" s="234"/>
      <c r="BB320" s="234"/>
      <c r="BC320" s="234"/>
      <c r="BD320" s="234"/>
      <c r="BF320" s="234"/>
      <c r="BG320" s="234"/>
      <c r="BH320" s="234"/>
      <c r="BI320" s="234"/>
      <c r="BJ320" s="234"/>
      <c r="BK320" s="234"/>
      <c r="BL320" s="234"/>
      <c r="BM320" s="234"/>
      <c r="BN320" s="234"/>
    </row>
    <row r="321" spans="1:66" ht="15.75" customHeight="1">
      <c r="A321" s="152"/>
      <c r="B321" s="152"/>
      <c r="C321" s="152"/>
      <c r="D321" s="152"/>
      <c r="E321" s="152"/>
      <c r="F321" s="152"/>
      <c r="G321" s="152"/>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c r="AE321" s="234"/>
      <c r="AF321" s="234"/>
      <c r="AG321" s="234"/>
      <c r="AH321" s="234"/>
      <c r="AI321" s="234"/>
      <c r="AJ321" s="234"/>
      <c r="AK321" s="234"/>
      <c r="AL321" s="234"/>
      <c r="AM321" s="234"/>
      <c r="AN321" s="234"/>
      <c r="AO321" s="234"/>
      <c r="AP321" s="234"/>
      <c r="AQ321" s="234"/>
      <c r="AR321" s="234"/>
      <c r="AS321" s="234"/>
      <c r="AT321" s="234"/>
      <c r="AU321" s="234"/>
      <c r="AV321" s="234"/>
      <c r="AW321" s="234"/>
      <c r="AX321" s="234"/>
      <c r="AY321" s="234"/>
      <c r="AZ321" s="234"/>
      <c r="BA321" s="234"/>
      <c r="BB321" s="234"/>
      <c r="BC321" s="234"/>
      <c r="BD321" s="234"/>
      <c r="BF321" s="234"/>
      <c r="BG321" s="234"/>
      <c r="BH321" s="234"/>
      <c r="BI321" s="234"/>
      <c r="BJ321" s="234"/>
      <c r="BK321" s="234"/>
      <c r="BL321" s="234"/>
      <c r="BM321" s="234"/>
      <c r="BN321" s="234"/>
    </row>
    <row r="322" spans="1:66" ht="15.75" customHeight="1">
      <c r="A322" s="152"/>
      <c r="B322" s="152"/>
      <c r="C322" s="152"/>
      <c r="D322" s="152"/>
      <c r="E322" s="152"/>
      <c r="F322" s="152"/>
      <c r="G322" s="152"/>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234"/>
      <c r="AK322" s="234"/>
      <c r="AL322" s="234"/>
      <c r="AM322" s="234"/>
      <c r="AN322" s="234"/>
      <c r="AO322" s="234"/>
      <c r="AP322" s="234"/>
      <c r="AQ322" s="234"/>
      <c r="AR322" s="234"/>
      <c r="AS322" s="234"/>
      <c r="AT322" s="234"/>
      <c r="AU322" s="234"/>
      <c r="AV322" s="234"/>
      <c r="AW322" s="234"/>
      <c r="AX322" s="234"/>
      <c r="AY322" s="234"/>
      <c r="AZ322" s="234"/>
      <c r="BA322" s="234"/>
      <c r="BB322" s="234"/>
      <c r="BC322" s="234"/>
      <c r="BD322" s="234"/>
      <c r="BF322" s="234"/>
      <c r="BG322" s="234"/>
      <c r="BH322" s="234"/>
      <c r="BI322" s="234"/>
      <c r="BJ322" s="234"/>
      <c r="BK322" s="234"/>
      <c r="BL322" s="234"/>
      <c r="BM322" s="234"/>
      <c r="BN322" s="234"/>
    </row>
    <row r="323" spans="1:66" ht="15.75" customHeight="1">
      <c r="A323" s="152"/>
      <c r="B323" s="152"/>
      <c r="C323" s="152"/>
      <c r="D323" s="152"/>
      <c r="E323" s="152"/>
      <c r="F323" s="152"/>
      <c r="G323" s="152"/>
      <c r="H323" s="234"/>
      <c r="I323" s="234"/>
      <c r="J323" s="234"/>
      <c r="K323" s="234"/>
      <c r="L323" s="234"/>
      <c r="M323" s="234"/>
      <c r="N323" s="234"/>
      <c r="O323" s="234"/>
      <c r="P323" s="234"/>
      <c r="Q323" s="234"/>
      <c r="R323" s="234"/>
      <c r="S323" s="234"/>
      <c r="T323" s="234"/>
      <c r="U323" s="234"/>
      <c r="V323" s="234"/>
      <c r="W323" s="234"/>
      <c r="X323" s="234"/>
      <c r="Y323" s="234"/>
      <c r="Z323" s="234"/>
      <c r="AA323" s="234"/>
      <c r="AB323" s="234"/>
      <c r="AC323" s="234"/>
      <c r="AD323" s="234"/>
      <c r="AE323" s="234"/>
      <c r="AF323" s="234"/>
      <c r="AG323" s="234"/>
      <c r="AH323" s="234"/>
      <c r="AI323" s="234"/>
      <c r="AJ323" s="234"/>
      <c r="AK323" s="234"/>
      <c r="AL323" s="234"/>
      <c r="AM323" s="234"/>
      <c r="AN323" s="234"/>
      <c r="AO323" s="234"/>
      <c r="AP323" s="234"/>
      <c r="AQ323" s="234"/>
      <c r="AR323" s="234"/>
      <c r="AS323" s="234"/>
      <c r="AT323" s="234"/>
      <c r="AU323" s="234"/>
      <c r="AV323" s="234"/>
      <c r="AW323" s="234"/>
      <c r="AX323" s="234"/>
      <c r="AY323" s="234"/>
      <c r="AZ323" s="234"/>
      <c r="BA323" s="234"/>
      <c r="BB323" s="234"/>
      <c r="BC323" s="234"/>
      <c r="BD323" s="234"/>
      <c r="BF323" s="234"/>
      <c r="BG323" s="234"/>
      <c r="BH323" s="234"/>
      <c r="BI323" s="234"/>
      <c r="BJ323" s="234"/>
      <c r="BK323" s="234"/>
      <c r="BL323" s="234"/>
      <c r="BM323" s="234"/>
      <c r="BN323" s="234"/>
    </row>
    <row r="324" spans="1:66" ht="15.75" customHeight="1">
      <c r="A324" s="152"/>
      <c r="B324" s="152"/>
      <c r="C324" s="152"/>
      <c r="D324" s="152"/>
      <c r="E324" s="152"/>
      <c r="F324" s="152"/>
      <c r="G324" s="152"/>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4"/>
      <c r="AJ324" s="234"/>
      <c r="AK324" s="234"/>
      <c r="AL324" s="234"/>
      <c r="AM324" s="234"/>
      <c r="AN324" s="234"/>
      <c r="AO324" s="234"/>
      <c r="AP324" s="234"/>
      <c r="AQ324" s="234"/>
      <c r="AR324" s="234"/>
      <c r="AS324" s="234"/>
      <c r="AT324" s="234"/>
      <c r="AU324" s="234"/>
      <c r="AV324" s="234"/>
      <c r="AW324" s="234"/>
      <c r="AX324" s="234"/>
      <c r="AY324" s="234"/>
      <c r="AZ324" s="234"/>
      <c r="BA324" s="234"/>
      <c r="BB324" s="234"/>
      <c r="BC324" s="234"/>
      <c r="BD324" s="234"/>
      <c r="BF324" s="234"/>
      <c r="BG324" s="234"/>
      <c r="BH324" s="234"/>
      <c r="BI324" s="234"/>
      <c r="BJ324" s="234"/>
      <c r="BK324" s="234"/>
      <c r="BL324" s="234"/>
      <c r="BM324" s="234"/>
      <c r="BN324" s="234"/>
    </row>
    <row r="325" spans="1:66" ht="15.75" customHeight="1">
      <c r="A325" s="152"/>
      <c r="B325" s="152"/>
      <c r="C325" s="152"/>
      <c r="D325" s="152"/>
      <c r="E325" s="152"/>
      <c r="F325" s="152"/>
      <c r="G325" s="152"/>
      <c r="H325" s="234"/>
      <c r="I325" s="234"/>
      <c r="J325" s="234"/>
      <c r="K325" s="234"/>
      <c r="L325" s="234"/>
      <c r="M325" s="234"/>
      <c r="N325" s="234"/>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234"/>
      <c r="AK325" s="234"/>
      <c r="AL325" s="234"/>
      <c r="AM325" s="234"/>
      <c r="AN325" s="234"/>
      <c r="AO325" s="234"/>
      <c r="AP325" s="234"/>
      <c r="AQ325" s="234"/>
      <c r="AR325" s="234"/>
      <c r="AS325" s="234"/>
      <c r="AT325" s="234"/>
      <c r="AU325" s="234"/>
      <c r="AV325" s="234"/>
      <c r="AW325" s="234"/>
      <c r="AX325" s="234"/>
      <c r="AY325" s="234"/>
      <c r="AZ325" s="234"/>
      <c r="BA325" s="234"/>
      <c r="BB325" s="234"/>
      <c r="BC325" s="234"/>
      <c r="BD325" s="234"/>
      <c r="BF325" s="234"/>
      <c r="BG325" s="234"/>
      <c r="BH325" s="234"/>
      <c r="BI325" s="234"/>
      <c r="BJ325" s="234"/>
      <c r="BK325" s="234"/>
      <c r="BL325" s="234"/>
      <c r="BM325" s="234"/>
      <c r="BN325" s="234"/>
    </row>
    <row r="326" spans="1:66" ht="15.75" customHeight="1">
      <c r="A326" s="152"/>
      <c r="B326" s="152"/>
      <c r="C326" s="152"/>
      <c r="D326" s="152"/>
      <c r="E326" s="152"/>
      <c r="F326" s="152"/>
      <c r="G326" s="152"/>
      <c r="H326" s="234"/>
      <c r="I326" s="234"/>
      <c r="J326" s="234"/>
      <c r="K326" s="234"/>
      <c r="L326" s="234"/>
      <c r="M326" s="234"/>
      <c r="N326" s="234"/>
      <c r="O326" s="234"/>
      <c r="P326" s="234"/>
      <c r="Q326" s="234"/>
      <c r="R326" s="234"/>
      <c r="S326" s="234"/>
      <c r="T326" s="234"/>
      <c r="U326" s="234"/>
      <c r="V326" s="234"/>
      <c r="W326" s="234"/>
      <c r="X326" s="234"/>
      <c r="Y326" s="234"/>
      <c r="Z326" s="234"/>
      <c r="AA326" s="234"/>
      <c r="AB326" s="234"/>
      <c r="AC326" s="234"/>
      <c r="AD326" s="234"/>
      <c r="AE326" s="234"/>
      <c r="AF326" s="234"/>
      <c r="AG326" s="234"/>
      <c r="AH326" s="234"/>
      <c r="AI326" s="234"/>
      <c r="AJ326" s="234"/>
      <c r="AK326" s="234"/>
      <c r="AL326" s="234"/>
      <c r="AM326" s="234"/>
      <c r="AN326" s="234"/>
      <c r="AO326" s="234"/>
      <c r="AP326" s="234"/>
      <c r="AQ326" s="234"/>
      <c r="AR326" s="234"/>
      <c r="AS326" s="234"/>
      <c r="AT326" s="234"/>
      <c r="AU326" s="234"/>
      <c r="AV326" s="234"/>
      <c r="AW326" s="234"/>
      <c r="AX326" s="234"/>
      <c r="AY326" s="234"/>
      <c r="AZ326" s="234"/>
      <c r="BA326" s="234"/>
      <c r="BB326" s="234"/>
      <c r="BC326" s="234"/>
      <c r="BD326" s="234"/>
      <c r="BF326" s="234"/>
      <c r="BG326" s="234"/>
      <c r="BH326" s="234"/>
      <c r="BI326" s="234"/>
      <c r="BJ326" s="234"/>
      <c r="BK326" s="234"/>
      <c r="BL326" s="234"/>
      <c r="BM326" s="234"/>
      <c r="BN326" s="234"/>
    </row>
    <row r="327" spans="1:66" ht="15.75" customHeight="1">
      <c r="A327" s="152"/>
      <c r="B327" s="152"/>
      <c r="C327" s="152"/>
      <c r="D327" s="152"/>
      <c r="E327" s="152"/>
      <c r="F327" s="152"/>
      <c r="G327" s="152"/>
      <c r="H327" s="234"/>
      <c r="I327" s="234"/>
      <c r="J327" s="234"/>
      <c r="K327" s="234"/>
      <c r="L327" s="234"/>
      <c r="M327" s="234"/>
      <c r="N327" s="234"/>
      <c r="O327" s="234"/>
      <c r="P327" s="234"/>
      <c r="Q327" s="234"/>
      <c r="R327" s="234"/>
      <c r="S327" s="234"/>
      <c r="T327" s="234"/>
      <c r="U327" s="234"/>
      <c r="V327" s="234"/>
      <c r="W327" s="234"/>
      <c r="X327" s="234"/>
      <c r="Y327" s="234"/>
      <c r="Z327" s="234"/>
      <c r="AA327" s="234"/>
      <c r="AB327" s="234"/>
      <c r="AC327" s="234"/>
      <c r="AD327" s="234"/>
      <c r="AE327" s="234"/>
      <c r="AF327" s="234"/>
      <c r="AG327" s="234"/>
      <c r="AH327" s="234"/>
      <c r="AI327" s="234"/>
      <c r="AJ327" s="234"/>
      <c r="AK327" s="234"/>
      <c r="AL327" s="234"/>
      <c r="AM327" s="234"/>
      <c r="AN327" s="234"/>
      <c r="AO327" s="234"/>
      <c r="AP327" s="234"/>
      <c r="AQ327" s="234"/>
      <c r="AR327" s="234"/>
      <c r="AS327" s="234"/>
      <c r="AT327" s="234"/>
      <c r="AU327" s="234"/>
      <c r="AV327" s="234"/>
      <c r="AW327" s="234"/>
      <c r="AX327" s="234"/>
      <c r="AY327" s="234"/>
      <c r="AZ327" s="234"/>
      <c r="BA327" s="234"/>
      <c r="BB327" s="234"/>
      <c r="BC327" s="234"/>
      <c r="BD327" s="234"/>
      <c r="BF327" s="234"/>
      <c r="BG327" s="234"/>
      <c r="BH327" s="234"/>
      <c r="BI327" s="234"/>
      <c r="BJ327" s="234"/>
      <c r="BK327" s="234"/>
      <c r="BL327" s="234"/>
      <c r="BM327" s="234"/>
      <c r="BN327" s="234"/>
    </row>
    <row r="328" spans="1:66" ht="15.75" customHeight="1">
      <c r="A328" s="152"/>
      <c r="B328" s="152"/>
      <c r="C328" s="152"/>
      <c r="D328" s="152"/>
      <c r="E328" s="152"/>
      <c r="F328" s="152"/>
      <c r="G328" s="152"/>
      <c r="H328" s="234"/>
      <c r="I328" s="234"/>
      <c r="J328" s="234"/>
      <c r="K328" s="234"/>
      <c r="L328" s="234"/>
      <c r="M328" s="234"/>
      <c r="N328" s="234"/>
      <c r="O328" s="234"/>
      <c r="P328" s="234"/>
      <c r="Q328" s="234"/>
      <c r="R328" s="234"/>
      <c r="S328" s="234"/>
      <c r="T328" s="234"/>
      <c r="U328" s="234"/>
      <c r="V328" s="234"/>
      <c r="W328" s="234"/>
      <c r="X328" s="234"/>
      <c r="Y328" s="234"/>
      <c r="Z328" s="234"/>
      <c r="AA328" s="234"/>
      <c r="AB328" s="234"/>
      <c r="AC328" s="234"/>
      <c r="AD328" s="234"/>
      <c r="AE328" s="234"/>
      <c r="AF328" s="234"/>
      <c r="AG328" s="234"/>
      <c r="AH328" s="234"/>
      <c r="AI328" s="234"/>
      <c r="AJ328" s="234"/>
      <c r="AK328" s="234"/>
      <c r="AL328" s="234"/>
      <c r="AM328" s="234"/>
      <c r="AN328" s="234"/>
      <c r="AO328" s="234"/>
      <c r="AP328" s="234"/>
      <c r="AQ328" s="234"/>
      <c r="AR328" s="234"/>
      <c r="AS328" s="234"/>
      <c r="AT328" s="234"/>
      <c r="AU328" s="234"/>
      <c r="AV328" s="234"/>
      <c r="AW328" s="234"/>
      <c r="AX328" s="234"/>
      <c r="AY328" s="234"/>
      <c r="AZ328" s="234"/>
      <c r="BA328" s="234"/>
      <c r="BB328" s="234"/>
      <c r="BC328" s="234"/>
      <c r="BD328" s="234"/>
      <c r="BF328" s="234"/>
      <c r="BG328" s="234"/>
      <c r="BH328" s="234"/>
      <c r="BI328" s="234"/>
      <c r="BJ328" s="234"/>
      <c r="BK328" s="234"/>
      <c r="BL328" s="234"/>
      <c r="BM328" s="234"/>
      <c r="BN328" s="234"/>
    </row>
    <row r="329" spans="1:66" ht="15.75" customHeight="1">
      <c r="A329" s="152"/>
      <c r="B329" s="152"/>
      <c r="C329" s="152"/>
      <c r="D329" s="152"/>
      <c r="E329" s="152"/>
      <c r="F329" s="152"/>
      <c r="G329" s="152"/>
      <c r="H329" s="234"/>
      <c r="I329" s="234"/>
      <c r="J329" s="234"/>
      <c r="K329" s="234"/>
      <c r="L329" s="234"/>
      <c r="M329" s="234"/>
      <c r="N329" s="234"/>
      <c r="O329" s="234"/>
      <c r="P329" s="234"/>
      <c r="Q329" s="234"/>
      <c r="R329" s="234"/>
      <c r="S329" s="234"/>
      <c r="T329" s="234"/>
      <c r="U329" s="234"/>
      <c r="V329" s="234"/>
      <c r="W329" s="234"/>
      <c r="X329" s="234"/>
      <c r="Y329" s="234"/>
      <c r="Z329" s="234"/>
      <c r="AA329" s="234"/>
      <c r="AB329" s="234"/>
      <c r="AC329" s="234"/>
      <c r="AD329" s="234"/>
      <c r="AE329" s="234"/>
      <c r="AF329" s="234"/>
      <c r="AG329" s="234"/>
      <c r="AH329" s="234"/>
      <c r="AI329" s="234"/>
      <c r="AJ329" s="234"/>
      <c r="AK329" s="234"/>
      <c r="AL329" s="234"/>
      <c r="AM329" s="234"/>
      <c r="AN329" s="234"/>
      <c r="AO329" s="234"/>
      <c r="AP329" s="234"/>
      <c r="AQ329" s="234"/>
      <c r="AR329" s="234"/>
      <c r="AS329" s="234"/>
      <c r="AT329" s="234"/>
      <c r="AU329" s="234"/>
      <c r="AV329" s="234"/>
      <c r="AW329" s="234"/>
      <c r="AX329" s="234"/>
      <c r="AY329" s="234"/>
      <c r="AZ329" s="234"/>
      <c r="BA329" s="234"/>
      <c r="BB329" s="234"/>
      <c r="BC329" s="234"/>
      <c r="BD329" s="234"/>
      <c r="BF329" s="234"/>
      <c r="BG329" s="234"/>
      <c r="BH329" s="234"/>
      <c r="BI329" s="234"/>
      <c r="BJ329" s="234"/>
      <c r="BK329" s="234"/>
      <c r="BL329" s="234"/>
      <c r="BM329" s="234"/>
      <c r="BN329" s="234"/>
    </row>
    <row r="330" spans="1:66" ht="15.75" customHeight="1">
      <c r="A330" s="152"/>
      <c r="B330" s="152"/>
      <c r="C330" s="152"/>
      <c r="D330" s="152"/>
      <c r="E330" s="152"/>
      <c r="F330" s="152"/>
      <c r="G330" s="152"/>
      <c r="H330" s="234"/>
      <c r="I330" s="234"/>
      <c r="J330" s="234"/>
      <c r="K330" s="234"/>
      <c r="L330" s="234"/>
      <c r="M330" s="234"/>
      <c r="N330" s="234"/>
      <c r="O330" s="234"/>
      <c r="P330" s="234"/>
      <c r="Q330" s="234"/>
      <c r="R330" s="234"/>
      <c r="S330" s="234"/>
      <c r="T330" s="234"/>
      <c r="U330" s="234"/>
      <c r="V330" s="234"/>
      <c r="W330" s="234"/>
      <c r="X330" s="234"/>
      <c r="Y330" s="234"/>
      <c r="Z330" s="234"/>
      <c r="AA330" s="234"/>
      <c r="AB330" s="234"/>
      <c r="AC330" s="234"/>
      <c r="AD330" s="234"/>
      <c r="AE330" s="234"/>
      <c r="AF330" s="234"/>
      <c r="AG330" s="234"/>
      <c r="AH330" s="234"/>
      <c r="AI330" s="234"/>
      <c r="AJ330" s="234"/>
      <c r="AK330" s="234"/>
      <c r="AL330" s="234"/>
      <c r="AM330" s="234"/>
      <c r="AN330" s="234"/>
      <c r="AO330" s="234"/>
      <c r="AP330" s="234"/>
      <c r="AQ330" s="234"/>
      <c r="AR330" s="234"/>
      <c r="AS330" s="234"/>
      <c r="AT330" s="234"/>
      <c r="AU330" s="234"/>
      <c r="AV330" s="234"/>
      <c r="AW330" s="234"/>
      <c r="AX330" s="234"/>
      <c r="AY330" s="234"/>
      <c r="AZ330" s="234"/>
      <c r="BA330" s="234"/>
      <c r="BB330" s="234"/>
      <c r="BC330" s="234"/>
      <c r="BD330" s="234"/>
      <c r="BF330" s="234"/>
      <c r="BG330" s="234"/>
      <c r="BH330" s="234"/>
      <c r="BI330" s="234"/>
      <c r="BJ330" s="234"/>
      <c r="BK330" s="234"/>
      <c r="BL330" s="234"/>
      <c r="BM330" s="234"/>
      <c r="BN330" s="234"/>
    </row>
    <row r="331" spans="1:66" ht="15.75" customHeight="1">
      <c r="A331" s="152"/>
      <c r="B331" s="152"/>
      <c r="C331" s="152"/>
      <c r="D331" s="152"/>
      <c r="E331" s="152"/>
      <c r="F331" s="152"/>
      <c r="G331" s="152"/>
      <c r="H331" s="234"/>
      <c r="I331" s="234"/>
      <c r="J331" s="234"/>
      <c r="K331" s="234"/>
      <c r="L331" s="234"/>
      <c r="M331" s="234"/>
      <c r="N331" s="234"/>
      <c r="O331" s="234"/>
      <c r="P331" s="234"/>
      <c r="Q331" s="234"/>
      <c r="R331" s="234"/>
      <c r="S331" s="234"/>
      <c r="T331" s="234"/>
      <c r="U331" s="234"/>
      <c r="V331" s="234"/>
      <c r="W331" s="234"/>
      <c r="X331" s="234"/>
      <c r="Y331" s="234"/>
      <c r="Z331" s="234"/>
      <c r="AA331" s="234"/>
      <c r="AB331" s="234"/>
      <c r="AC331" s="234"/>
      <c r="AD331" s="234"/>
      <c r="AE331" s="234"/>
      <c r="AF331" s="234"/>
      <c r="AG331" s="234"/>
      <c r="AH331" s="234"/>
      <c r="AI331" s="234"/>
      <c r="AJ331" s="234"/>
      <c r="AK331" s="234"/>
      <c r="AL331" s="234"/>
      <c r="AM331" s="234"/>
      <c r="AN331" s="234"/>
      <c r="AO331" s="234"/>
      <c r="AP331" s="234"/>
      <c r="AQ331" s="234"/>
      <c r="AR331" s="234"/>
      <c r="AS331" s="234"/>
      <c r="AT331" s="234"/>
      <c r="AU331" s="234"/>
      <c r="AV331" s="234"/>
      <c r="AW331" s="234"/>
      <c r="AX331" s="234"/>
      <c r="AY331" s="234"/>
      <c r="AZ331" s="234"/>
      <c r="BA331" s="234"/>
      <c r="BB331" s="234"/>
      <c r="BC331" s="234"/>
      <c r="BD331" s="234"/>
      <c r="BF331" s="234"/>
      <c r="BG331" s="234"/>
      <c r="BH331" s="234"/>
      <c r="BI331" s="234"/>
      <c r="BJ331" s="234"/>
      <c r="BK331" s="234"/>
      <c r="BL331" s="234"/>
      <c r="BM331" s="234"/>
      <c r="BN331" s="234"/>
    </row>
    <row r="332" spans="1:66" ht="15.75" customHeight="1">
      <c r="A332" s="152"/>
      <c r="B332" s="152"/>
      <c r="C332" s="152"/>
      <c r="D332" s="152"/>
      <c r="E332" s="152"/>
      <c r="F332" s="152"/>
      <c r="G332" s="152"/>
      <c r="H332" s="234"/>
      <c r="I332" s="234"/>
      <c r="J332" s="234"/>
      <c r="K332" s="234"/>
      <c r="L332" s="234"/>
      <c r="M332" s="234"/>
      <c r="N332" s="234"/>
      <c r="O332" s="234"/>
      <c r="P332" s="234"/>
      <c r="Q332" s="234"/>
      <c r="R332" s="234"/>
      <c r="S332" s="234"/>
      <c r="T332" s="234"/>
      <c r="U332" s="234"/>
      <c r="V332" s="234"/>
      <c r="W332" s="234"/>
      <c r="X332" s="234"/>
      <c r="Y332" s="234"/>
      <c r="Z332" s="234"/>
      <c r="AA332" s="234"/>
      <c r="AB332" s="234"/>
      <c r="AC332" s="234"/>
      <c r="AD332" s="234"/>
      <c r="AE332" s="234"/>
      <c r="AF332" s="234"/>
      <c r="AG332" s="234"/>
      <c r="AH332" s="234"/>
      <c r="AI332" s="234"/>
      <c r="AJ332" s="234"/>
      <c r="AK332" s="234"/>
      <c r="AL332" s="234"/>
      <c r="AM332" s="234"/>
      <c r="AN332" s="234"/>
      <c r="AO332" s="234"/>
      <c r="AP332" s="234"/>
      <c r="AQ332" s="234"/>
      <c r="AR332" s="234"/>
      <c r="AS332" s="234"/>
      <c r="AT332" s="234"/>
      <c r="AU332" s="234"/>
      <c r="AV332" s="234"/>
      <c r="AW332" s="234"/>
      <c r="AX332" s="234"/>
      <c r="AY332" s="234"/>
      <c r="AZ332" s="234"/>
      <c r="BA332" s="234"/>
      <c r="BB332" s="234"/>
      <c r="BC332" s="234"/>
      <c r="BD332" s="234"/>
      <c r="BF332" s="234"/>
      <c r="BG332" s="234"/>
      <c r="BH332" s="234"/>
      <c r="BI332" s="234"/>
      <c r="BJ332" s="234"/>
      <c r="BK332" s="234"/>
      <c r="BL332" s="234"/>
      <c r="BM332" s="234"/>
      <c r="BN332" s="234"/>
    </row>
    <row r="333" spans="1:66" ht="15.75" customHeight="1">
      <c r="A333" s="152"/>
      <c r="B333" s="152"/>
      <c r="C333" s="152"/>
      <c r="D333" s="152"/>
      <c r="E333" s="152"/>
      <c r="F333" s="152"/>
      <c r="G333" s="152"/>
      <c r="H333" s="234"/>
      <c r="I333" s="234"/>
      <c r="J333" s="234"/>
      <c r="K333" s="234"/>
      <c r="L333" s="234"/>
      <c r="M333" s="234"/>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4"/>
      <c r="AQ333" s="234"/>
      <c r="AR333" s="234"/>
      <c r="AS333" s="234"/>
      <c r="AT333" s="234"/>
      <c r="AU333" s="234"/>
      <c r="AV333" s="234"/>
      <c r="AW333" s="234"/>
      <c r="AX333" s="234"/>
      <c r="AY333" s="234"/>
      <c r="AZ333" s="234"/>
      <c r="BA333" s="234"/>
      <c r="BB333" s="234"/>
      <c r="BC333" s="234"/>
      <c r="BD333" s="234"/>
      <c r="BF333" s="234"/>
      <c r="BG333" s="234"/>
      <c r="BH333" s="234"/>
      <c r="BI333" s="234"/>
      <c r="BJ333" s="234"/>
      <c r="BK333" s="234"/>
      <c r="BL333" s="234"/>
      <c r="BM333" s="234"/>
      <c r="BN333" s="234"/>
    </row>
    <row r="334" spans="1:66" ht="15.75" customHeight="1">
      <c r="A334" s="152"/>
      <c r="B334" s="152"/>
      <c r="C334" s="152"/>
      <c r="D334" s="152"/>
      <c r="E334" s="152"/>
      <c r="F334" s="152"/>
      <c r="G334" s="152"/>
      <c r="H334" s="234"/>
      <c r="I334" s="234"/>
      <c r="J334" s="234"/>
      <c r="K334" s="234"/>
      <c r="L334" s="234"/>
      <c r="M334" s="234"/>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234"/>
      <c r="AL334" s="234"/>
      <c r="AM334" s="234"/>
      <c r="AN334" s="234"/>
      <c r="AO334" s="234"/>
      <c r="AP334" s="234"/>
      <c r="AQ334" s="234"/>
      <c r="AR334" s="234"/>
      <c r="AS334" s="234"/>
      <c r="AT334" s="234"/>
      <c r="AU334" s="234"/>
      <c r="AV334" s="234"/>
      <c r="AW334" s="234"/>
      <c r="AX334" s="234"/>
      <c r="AY334" s="234"/>
      <c r="AZ334" s="234"/>
      <c r="BA334" s="234"/>
      <c r="BB334" s="234"/>
      <c r="BC334" s="234"/>
      <c r="BD334" s="234"/>
      <c r="BF334" s="234"/>
      <c r="BG334" s="234"/>
      <c r="BH334" s="234"/>
      <c r="BI334" s="234"/>
      <c r="BJ334" s="234"/>
      <c r="BK334" s="234"/>
      <c r="BL334" s="234"/>
      <c r="BM334" s="234"/>
      <c r="BN334" s="234"/>
    </row>
    <row r="335" spans="1:66" ht="15.75" customHeight="1">
      <c r="A335" s="152"/>
      <c r="B335" s="152"/>
      <c r="C335" s="152"/>
      <c r="D335" s="152"/>
      <c r="E335" s="152"/>
      <c r="F335" s="152"/>
      <c r="G335" s="152"/>
      <c r="H335" s="234"/>
      <c r="I335" s="234"/>
      <c r="J335" s="234"/>
      <c r="K335" s="234"/>
      <c r="L335" s="234"/>
      <c r="M335" s="234"/>
      <c r="N335" s="234"/>
      <c r="O335" s="234"/>
      <c r="P335" s="234"/>
      <c r="Q335" s="234"/>
      <c r="R335" s="234"/>
      <c r="S335" s="234"/>
      <c r="T335" s="234"/>
      <c r="U335" s="234"/>
      <c r="V335" s="234"/>
      <c r="W335" s="234"/>
      <c r="X335" s="234"/>
      <c r="Y335" s="234"/>
      <c r="Z335" s="234"/>
      <c r="AA335" s="234"/>
      <c r="AB335" s="234"/>
      <c r="AC335" s="234"/>
      <c r="AD335" s="234"/>
      <c r="AE335" s="234"/>
      <c r="AF335" s="234"/>
      <c r="AG335" s="234"/>
      <c r="AH335" s="234"/>
      <c r="AI335" s="234"/>
      <c r="AJ335" s="234"/>
      <c r="AK335" s="234"/>
      <c r="AL335" s="234"/>
      <c r="AM335" s="234"/>
      <c r="AN335" s="234"/>
      <c r="AO335" s="234"/>
      <c r="AP335" s="234"/>
      <c r="AQ335" s="234"/>
      <c r="AR335" s="234"/>
      <c r="AS335" s="234"/>
      <c r="AT335" s="234"/>
      <c r="AU335" s="234"/>
      <c r="AV335" s="234"/>
      <c r="AW335" s="234"/>
      <c r="AX335" s="234"/>
      <c r="AY335" s="234"/>
      <c r="AZ335" s="234"/>
      <c r="BA335" s="234"/>
      <c r="BB335" s="234"/>
      <c r="BC335" s="234"/>
      <c r="BD335" s="234"/>
      <c r="BF335" s="234"/>
      <c r="BG335" s="234"/>
      <c r="BH335" s="234"/>
      <c r="BI335" s="234"/>
      <c r="BJ335" s="234"/>
      <c r="BK335" s="234"/>
      <c r="BL335" s="234"/>
      <c r="BM335" s="234"/>
      <c r="BN335" s="234"/>
    </row>
    <row r="336" spans="1:66" ht="15.75" customHeight="1">
      <c r="A336" s="152"/>
      <c r="B336" s="152"/>
      <c r="C336" s="152"/>
      <c r="D336" s="152"/>
      <c r="E336" s="152"/>
      <c r="F336" s="152"/>
      <c r="G336" s="152"/>
      <c r="H336" s="234"/>
      <c r="I336" s="234"/>
      <c r="J336" s="234"/>
      <c r="K336" s="234"/>
      <c r="L336" s="234"/>
      <c r="M336" s="234"/>
      <c r="N336" s="234"/>
      <c r="O336" s="234"/>
      <c r="P336" s="234"/>
      <c r="Q336" s="234"/>
      <c r="R336" s="234"/>
      <c r="S336" s="234"/>
      <c r="T336" s="234"/>
      <c r="U336" s="234"/>
      <c r="V336" s="234"/>
      <c r="W336" s="234"/>
      <c r="X336" s="234"/>
      <c r="Y336" s="234"/>
      <c r="Z336" s="234"/>
      <c r="AA336" s="234"/>
      <c r="AB336" s="234"/>
      <c r="AC336" s="234"/>
      <c r="AD336" s="234"/>
      <c r="AE336" s="234"/>
      <c r="AF336" s="234"/>
      <c r="AG336" s="234"/>
      <c r="AH336" s="234"/>
      <c r="AI336" s="234"/>
      <c r="AJ336" s="234"/>
      <c r="AK336" s="234"/>
      <c r="AL336" s="234"/>
      <c r="AM336" s="234"/>
      <c r="AN336" s="234"/>
      <c r="AO336" s="234"/>
      <c r="AP336" s="234"/>
      <c r="AQ336" s="234"/>
      <c r="AR336" s="234"/>
      <c r="AS336" s="234"/>
      <c r="AT336" s="234"/>
      <c r="AU336" s="234"/>
      <c r="AV336" s="234"/>
      <c r="AW336" s="234"/>
      <c r="AX336" s="234"/>
      <c r="AY336" s="234"/>
      <c r="AZ336" s="234"/>
      <c r="BA336" s="234"/>
      <c r="BB336" s="234"/>
      <c r="BC336" s="234"/>
      <c r="BD336" s="234"/>
      <c r="BF336" s="234"/>
      <c r="BG336" s="234"/>
      <c r="BH336" s="234"/>
      <c r="BI336" s="234"/>
      <c r="BJ336" s="234"/>
      <c r="BK336" s="234"/>
      <c r="BL336" s="234"/>
      <c r="BM336" s="234"/>
      <c r="BN336" s="234"/>
    </row>
    <row r="337" spans="1:66" ht="15.75" customHeight="1">
      <c r="A337" s="152"/>
      <c r="B337" s="152"/>
      <c r="C337" s="152"/>
      <c r="D337" s="152"/>
      <c r="E337" s="152"/>
      <c r="F337" s="152"/>
      <c r="G337" s="152"/>
      <c r="H337" s="234"/>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c r="AE337" s="234"/>
      <c r="AF337" s="234"/>
      <c r="AG337" s="234"/>
      <c r="AH337" s="234"/>
      <c r="AI337" s="234"/>
      <c r="AJ337" s="234"/>
      <c r="AK337" s="234"/>
      <c r="AL337" s="234"/>
      <c r="AM337" s="234"/>
      <c r="AN337" s="234"/>
      <c r="AO337" s="234"/>
      <c r="AP337" s="234"/>
      <c r="AQ337" s="234"/>
      <c r="AR337" s="234"/>
      <c r="AS337" s="234"/>
      <c r="AT337" s="234"/>
      <c r="AU337" s="234"/>
      <c r="AV337" s="234"/>
      <c r="AW337" s="234"/>
      <c r="AX337" s="234"/>
      <c r="AY337" s="234"/>
      <c r="AZ337" s="234"/>
      <c r="BA337" s="234"/>
      <c r="BB337" s="234"/>
      <c r="BC337" s="234"/>
      <c r="BD337" s="234"/>
      <c r="BF337" s="234"/>
      <c r="BG337" s="234"/>
      <c r="BH337" s="234"/>
      <c r="BI337" s="234"/>
      <c r="BJ337" s="234"/>
      <c r="BK337" s="234"/>
      <c r="BL337" s="234"/>
      <c r="BM337" s="234"/>
      <c r="BN337" s="234"/>
    </row>
    <row r="338" spans="1:66" ht="15.75" customHeight="1">
      <c r="A338" s="152"/>
      <c r="B338" s="152"/>
      <c r="C338" s="152"/>
      <c r="D338" s="152"/>
      <c r="E338" s="152"/>
      <c r="F338" s="152"/>
      <c r="G338" s="152"/>
      <c r="H338" s="234"/>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c r="AE338" s="234"/>
      <c r="AF338" s="234"/>
      <c r="AG338" s="234"/>
      <c r="AH338" s="234"/>
      <c r="AI338" s="234"/>
      <c r="AJ338" s="234"/>
      <c r="AK338" s="234"/>
      <c r="AL338" s="234"/>
      <c r="AM338" s="234"/>
      <c r="AN338" s="234"/>
      <c r="AO338" s="234"/>
      <c r="AP338" s="234"/>
      <c r="AQ338" s="234"/>
      <c r="AR338" s="234"/>
      <c r="AS338" s="234"/>
      <c r="AT338" s="234"/>
      <c r="AU338" s="234"/>
      <c r="AV338" s="234"/>
      <c r="AW338" s="234"/>
      <c r="AX338" s="234"/>
      <c r="AY338" s="234"/>
      <c r="AZ338" s="234"/>
      <c r="BA338" s="234"/>
      <c r="BB338" s="234"/>
      <c r="BC338" s="234"/>
      <c r="BD338" s="234"/>
      <c r="BF338" s="234"/>
      <c r="BG338" s="234"/>
      <c r="BH338" s="234"/>
      <c r="BI338" s="234"/>
      <c r="BJ338" s="234"/>
      <c r="BK338" s="234"/>
      <c r="BL338" s="234"/>
      <c r="BM338" s="234"/>
      <c r="BN338" s="234"/>
    </row>
    <row r="339" spans="1:66" ht="15.75" customHeight="1">
      <c r="A339" s="152"/>
      <c r="B339" s="152"/>
      <c r="C339" s="152"/>
      <c r="D339" s="152"/>
      <c r="E339" s="152"/>
      <c r="F339" s="152"/>
      <c r="G339" s="152"/>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c r="AK339" s="234"/>
      <c r="AL339" s="234"/>
      <c r="AM339" s="234"/>
      <c r="AN339" s="234"/>
      <c r="AO339" s="234"/>
      <c r="AP339" s="234"/>
      <c r="AQ339" s="234"/>
      <c r="AR339" s="234"/>
      <c r="AS339" s="234"/>
      <c r="AT339" s="234"/>
      <c r="AU339" s="234"/>
      <c r="AV339" s="234"/>
      <c r="AW339" s="234"/>
      <c r="AX339" s="234"/>
      <c r="AY339" s="234"/>
      <c r="AZ339" s="234"/>
      <c r="BA339" s="234"/>
      <c r="BB339" s="234"/>
      <c r="BC339" s="234"/>
      <c r="BD339" s="234"/>
      <c r="BF339" s="234"/>
      <c r="BG339" s="234"/>
      <c r="BH339" s="234"/>
      <c r="BI339" s="234"/>
      <c r="BJ339" s="234"/>
      <c r="BK339" s="234"/>
      <c r="BL339" s="234"/>
      <c r="BM339" s="234"/>
      <c r="BN339" s="234"/>
    </row>
    <row r="340" spans="1:66" ht="15.75" customHeight="1">
      <c r="A340" s="152"/>
      <c r="B340" s="152"/>
      <c r="C340" s="152"/>
      <c r="D340" s="152"/>
      <c r="E340" s="152"/>
      <c r="F340" s="152"/>
      <c r="G340" s="152"/>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c r="AQ340" s="234"/>
      <c r="AR340" s="234"/>
      <c r="AS340" s="234"/>
      <c r="AT340" s="234"/>
      <c r="AU340" s="234"/>
      <c r="AV340" s="234"/>
      <c r="AW340" s="234"/>
      <c r="AX340" s="234"/>
      <c r="AY340" s="234"/>
      <c r="AZ340" s="234"/>
      <c r="BA340" s="234"/>
      <c r="BB340" s="234"/>
      <c r="BC340" s="234"/>
      <c r="BD340" s="234"/>
      <c r="BF340" s="234"/>
      <c r="BG340" s="234"/>
      <c r="BH340" s="234"/>
      <c r="BI340" s="234"/>
      <c r="BJ340" s="234"/>
      <c r="BK340" s="234"/>
      <c r="BL340" s="234"/>
      <c r="BM340" s="234"/>
      <c r="BN340" s="234"/>
    </row>
    <row r="341" spans="1:66" ht="15.75" customHeight="1">
      <c r="A341" s="152"/>
      <c r="B341" s="152"/>
      <c r="C341" s="152"/>
      <c r="D341" s="152"/>
      <c r="E341" s="152"/>
      <c r="F341" s="152"/>
      <c r="G341" s="152"/>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34"/>
      <c r="AK341" s="234"/>
      <c r="AL341" s="234"/>
      <c r="AM341" s="234"/>
      <c r="AN341" s="234"/>
      <c r="AO341" s="234"/>
      <c r="AP341" s="234"/>
      <c r="AQ341" s="234"/>
      <c r="AR341" s="234"/>
      <c r="AS341" s="234"/>
      <c r="AT341" s="234"/>
      <c r="AU341" s="234"/>
      <c r="AV341" s="234"/>
      <c r="AW341" s="234"/>
      <c r="AX341" s="234"/>
      <c r="AY341" s="234"/>
      <c r="AZ341" s="234"/>
      <c r="BA341" s="234"/>
      <c r="BB341" s="234"/>
      <c r="BC341" s="234"/>
      <c r="BD341" s="234"/>
      <c r="BF341" s="234"/>
      <c r="BG341" s="234"/>
      <c r="BH341" s="234"/>
      <c r="BI341" s="234"/>
      <c r="BJ341" s="234"/>
      <c r="BK341" s="234"/>
      <c r="BL341" s="234"/>
      <c r="BM341" s="234"/>
      <c r="BN341" s="234"/>
    </row>
    <row r="342" spans="1:66" ht="15.75" customHeight="1">
      <c r="A342" s="152"/>
      <c r="B342" s="152"/>
      <c r="C342" s="152"/>
      <c r="D342" s="152"/>
      <c r="E342" s="152"/>
      <c r="F342" s="152"/>
      <c r="G342" s="152"/>
      <c r="H342" s="234"/>
      <c r="I342" s="234"/>
      <c r="J342" s="234"/>
      <c r="K342" s="234"/>
      <c r="L342" s="234"/>
      <c r="M342" s="234"/>
      <c r="N342" s="234"/>
      <c r="O342" s="234"/>
      <c r="P342" s="234"/>
      <c r="Q342" s="234"/>
      <c r="R342" s="234"/>
      <c r="S342" s="234"/>
      <c r="T342" s="234"/>
      <c r="U342" s="234"/>
      <c r="V342" s="234"/>
      <c r="W342" s="234"/>
      <c r="X342" s="234"/>
      <c r="Y342" s="234"/>
      <c r="Z342" s="234"/>
      <c r="AA342" s="234"/>
      <c r="AB342" s="234"/>
      <c r="AC342" s="234"/>
      <c r="AD342" s="234"/>
      <c r="AE342" s="234"/>
      <c r="AF342" s="234"/>
      <c r="AG342" s="234"/>
      <c r="AH342" s="234"/>
      <c r="AI342" s="234"/>
      <c r="AJ342" s="234"/>
      <c r="AK342" s="234"/>
      <c r="AL342" s="234"/>
      <c r="AM342" s="234"/>
      <c r="AN342" s="234"/>
      <c r="AO342" s="234"/>
      <c r="AP342" s="234"/>
      <c r="AQ342" s="234"/>
      <c r="AR342" s="234"/>
      <c r="AS342" s="234"/>
      <c r="AT342" s="234"/>
      <c r="AU342" s="234"/>
      <c r="AV342" s="234"/>
      <c r="AW342" s="234"/>
      <c r="AX342" s="234"/>
      <c r="AY342" s="234"/>
      <c r="AZ342" s="234"/>
      <c r="BA342" s="234"/>
      <c r="BB342" s="234"/>
      <c r="BC342" s="234"/>
      <c r="BD342" s="234"/>
      <c r="BF342" s="234"/>
      <c r="BG342" s="234"/>
      <c r="BH342" s="234"/>
      <c r="BI342" s="234"/>
      <c r="BJ342" s="234"/>
      <c r="BK342" s="234"/>
      <c r="BL342" s="234"/>
      <c r="BM342" s="234"/>
      <c r="BN342" s="234"/>
    </row>
    <row r="343" spans="1:66" ht="15.75" customHeight="1">
      <c r="A343" s="152"/>
      <c r="B343" s="152"/>
      <c r="C343" s="152"/>
      <c r="D343" s="152"/>
      <c r="E343" s="152"/>
      <c r="F343" s="152"/>
      <c r="G343" s="152"/>
      <c r="H343" s="234"/>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c r="AE343" s="234"/>
      <c r="AF343" s="234"/>
      <c r="AG343" s="234"/>
      <c r="AH343" s="234"/>
      <c r="AI343" s="234"/>
      <c r="AJ343" s="234"/>
      <c r="AK343" s="234"/>
      <c r="AL343" s="234"/>
      <c r="AM343" s="234"/>
      <c r="AN343" s="234"/>
      <c r="AO343" s="234"/>
      <c r="AP343" s="234"/>
      <c r="AQ343" s="234"/>
      <c r="AR343" s="234"/>
      <c r="AS343" s="234"/>
      <c r="AT343" s="234"/>
      <c r="AU343" s="234"/>
      <c r="AV343" s="234"/>
      <c r="AW343" s="234"/>
      <c r="AX343" s="234"/>
      <c r="AY343" s="234"/>
      <c r="AZ343" s="234"/>
      <c r="BA343" s="234"/>
      <c r="BB343" s="234"/>
      <c r="BC343" s="234"/>
      <c r="BD343" s="234"/>
      <c r="BF343" s="234"/>
      <c r="BG343" s="234"/>
      <c r="BH343" s="234"/>
      <c r="BI343" s="234"/>
      <c r="BJ343" s="234"/>
      <c r="BK343" s="234"/>
      <c r="BL343" s="234"/>
      <c r="BM343" s="234"/>
      <c r="BN343" s="234"/>
    </row>
    <row r="344" spans="1:66" ht="15.75" customHeight="1">
      <c r="A344" s="152"/>
      <c r="B344" s="152"/>
      <c r="C344" s="152"/>
      <c r="D344" s="152"/>
      <c r="E344" s="152"/>
      <c r="F344" s="152"/>
      <c r="G344" s="152"/>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c r="AF344" s="234"/>
      <c r="AG344" s="234"/>
      <c r="AH344" s="234"/>
      <c r="AI344" s="234"/>
      <c r="AJ344" s="234"/>
      <c r="AK344" s="234"/>
      <c r="AL344" s="234"/>
      <c r="AM344" s="234"/>
      <c r="AN344" s="234"/>
      <c r="AO344" s="234"/>
      <c r="AP344" s="234"/>
      <c r="AQ344" s="234"/>
      <c r="AR344" s="234"/>
      <c r="AS344" s="234"/>
      <c r="AT344" s="234"/>
      <c r="AU344" s="234"/>
      <c r="AV344" s="234"/>
      <c r="AW344" s="234"/>
      <c r="AX344" s="234"/>
      <c r="AY344" s="234"/>
      <c r="AZ344" s="234"/>
      <c r="BA344" s="234"/>
      <c r="BB344" s="234"/>
      <c r="BC344" s="234"/>
      <c r="BD344" s="234"/>
      <c r="BF344" s="234"/>
      <c r="BG344" s="234"/>
      <c r="BH344" s="234"/>
      <c r="BI344" s="234"/>
      <c r="BJ344" s="234"/>
      <c r="BK344" s="234"/>
      <c r="BL344" s="234"/>
      <c r="BM344" s="234"/>
      <c r="BN344" s="234"/>
    </row>
    <row r="345" spans="1:66" ht="15.75" customHeight="1">
      <c r="A345" s="152"/>
      <c r="B345" s="152"/>
      <c r="C345" s="152"/>
      <c r="D345" s="152"/>
      <c r="E345" s="152"/>
      <c r="F345" s="152"/>
      <c r="G345" s="152"/>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c r="AK345" s="234"/>
      <c r="AL345" s="234"/>
      <c r="AM345" s="234"/>
      <c r="AN345" s="234"/>
      <c r="AO345" s="234"/>
      <c r="AP345" s="234"/>
      <c r="AQ345" s="234"/>
      <c r="AR345" s="234"/>
      <c r="AS345" s="234"/>
      <c r="AT345" s="234"/>
      <c r="AU345" s="234"/>
      <c r="AV345" s="234"/>
      <c r="AW345" s="234"/>
      <c r="AX345" s="234"/>
      <c r="AY345" s="234"/>
      <c r="AZ345" s="234"/>
      <c r="BA345" s="234"/>
      <c r="BB345" s="234"/>
      <c r="BC345" s="234"/>
      <c r="BD345" s="234"/>
      <c r="BF345" s="234"/>
      <c r="BG345" s="234"/>
      <c r="BH345" s="234"/>
      <c r="BI345" s="234"/>
      <c r="BJ345" s="234"/>
      <c r="BK345" s="234"/>
      <c r="BL345" s="234"/>
      <c r="BM345" s="234"/>
      <c r="BN345" s="234"/>
    </row>
    <row r="346" spans="1:66" ht="15.75" customHeight="1">
      <c r="A346" s="152"/>
      <c r="B346" s="152"/>
      <c r="C346" s="152"/>
      <c r="D346" s="152"/>
      <c r="E346" s="152"/>
      <c r="F346" s="152"/>
      <c r="G346" s="152"/>
      <c r="H346" s="234"/>
      <c r="I346" s="234"/>
      <c r="J346" s="234"/>
      <c r="K346" s="234"/>
      <c r="L346" s="234"/>
      <c r="M346" s="234"/>
      <c r="N346" s="234"/>
      <c r="O346" s="234"/>
      <c r="P346" s="234"/>
      <c r="Q346" s="234"/>
      <c r="R346" s="234"/>
      <c r="S346" s="234"/>
      <c r="T346" s="234"/>
      <c r="U346" s="234"/>
      <c r="V346" s="234"/>
      <c r="W346" s="234"/>
      <c r="X346" s="234"/>
      <c r="Y346" s="234"/>
      <c r="Z346" s="234"/>
      <c r="AA346" s="234"/>
      <c r="AB346" s="234"/>
      <c r="AC346" s="234"/>
      <c r="AD346" s="234"/>
      <c r="AE346" s="234"/>
      <c r="AF346" s="234"/>
      <c r="AG346" s="234"/>
      <c r="AH346" s="234"/>
      <c r="AI346" s="234"/>
      <c r="AJ346" s="234"/>
      <c r="AK346" s="234"/>
      <c r="AL346" s="234"/>
      <c r="AM346" s="234"/>
      <c r="AN346" s="234"/>
      <c r="AO346" s="234"/>
      <c r="AP346" s="234"/>
      <c r="AQ346" s="234"/>
      <c r="AR346" s="234"/>
      <c r="AS346" s="234"/>
      <c r="AT346" s="234"/>
      <c r="AU346" s="234"/>
      <c r="AV346" s="234"/>
      <c r="AW346" s="234"/>
      <c r="AX346" s="234"/>
      <c r="AY346" s="234"/>
      <c r="AZ346" s="234"/>
      <c r="BA346" s="234"/>
      <c r="BB346" s="234"/>
      <c r="BC346" s="234"/>
      <c r="BD346" s="234"/>
      <c r="BF346" s="234"/>
      <c r="BG346" s="234"/>
      <c r="BH346" s="234"/>
      <c r="BI346" s="234"/>
      <c r="BJ346" s="234"/>
      <c r="BK346" s="234"/>
      <c r="BL346" s="234"/>
      <c r="BM346" s="234"/>
      <c r="BN346" s="234"/>
    </row>
    <row r="347" spans="1:66" ht="15.75" customHeight="1">
      <c r="A347" s="152"/>
      <c r="B347" s="152"/>
      <c r="C347" s="152"/>
      <c r="D347" s="152"/>
      <c r="E347" s="152"/>
      <c r="F347" s="152"/>
      <c r="G347" s="152"/>
      <c r="H347" s="234"/>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c r="AE347" s="234"/>
      <c r="AF347" s="234"/>
      <c r="AG347" s="234"/>
      <c r="AH347" s="234"/>
      <c r="AI347" s="234"/>
      <c r="AJ347" s="234"/>
      <c r="AK347" s="234"/>
      <c r="AL347" s="234"/>
      <c r="AM347" s="234"/>
      <c r="AN347" s="234"/>
      <c r="AO347" s="234"/>
      <c r="AP347" s="234"/>
      <c r="AQ347" s="234"/>
      <c r="AR347" s="234"/>
      <c r="AS347" s="234"/>
      <c r="AT347" s="234"/>
      <c r="AU347" s="234"/>
      <c r="AV347" s="234"/>
      <c r="AW347" s="234"/>
      <c r="AX347" s="234"/>
      <c r="AY347" s="234"/>
      <c r="AZ347" s="234"/>
      <c r="BA347" s="234"/>
      <c r="BB347" s="234"/>
      <c r="BC347" s="234"/>
      <c r="BD347" s="234"/>
      <c r="BF347" s="234"/>
      <c r="BG347" s="234"/>
      <c r="BH347" s="234"/>
      <c r="BI347" s="234"/>
      <c r="BJ347" s="234"/>
      <c r="BK347" s="234"/>
      <c r="BL347" s="234"/>
      <c r="BM347" s="234"/>
      <c r="BN347" s="234"/>
    </row>
    <row r="348" spans="1:66" ht="15.75" customHeight="1">
      <c r="A348" s="152"/>
      <c r="B348" s="152"/>
      <c r="C348" s="152"/>
      <c r="D348" s="152"/>
      <c r="E348" s="152"/>
      <c r="F348" s="152"/>
      <c r="G348" s="152"/>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c r="AK348" s="234"/>
      <c r="AL348" s="234"/>
      <c r="AM348" s="234"/>
      <c r="AN348" s="234"/>
      <c r="AO348" s="234"/>
      <c r="AP348" s="234"/>
      <c r="AQ348" s="234"/>
      <c r="AR348" s="234"/>
      <c r="AS348" s="234"/>
      <c r="AT348" s="234"/>
      <c r="AU348" s="234"/>
      <c r="AV348" s="234"/>
      <c r="AW348" s="234"/>
      <c r="AX348" s="234"/>
      <c r="AY348" s="234"/>
      <c r="AZ348" s="234"/>
      <c r="BA348" s="234"/>
      <c r="BB348" s="234"/>
      <c r="BC348" s="234"/>
      <c r="BD348" s="234"/>
      <c r="BF348" s="234"/>
      <c r="BG348" s="234"/>
      <c r="BH348" s="234"/>
      <c r="BI348" s="234"/>
      <c r="BJ348" s="234"/>
      <c r="BK348" s="234"/>
      <c r="BL348" s="234"/>
      <c r="BM348" s="234"/>
      <c r="BN348" s="234"/>
    </row>
    <row r="349" spans="1:66" ht="15.75" customHeight="1">
      <c r="A349" s="152"/>
      <c r="B349" s="152"/>
      <c r="C349" s="152"/>
      <c r="D349" s="152"/>
      <c r="E349" s="152"/>
      <c r="F349" s="152"/>
      <c r="G349" s="152"/>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c r="AE349" s="234"/>
      <c r="AF349" s="234"/>
      <c r="AG349" s="234"/>
      <c r="AH349" s="234"/>
      <c r="AI349" s="234"/>
      <c r="AJ349" s="234"/>
      <c r="AK349" s="234"/>
      <c r="AL349" s="234"/>
      <c r="AM349" s="234"/>
      <c r="AN349" s="234"/>
      <c r="AO349" s="234"/>
      <c r="AP349" s="234"/>
      <c r="AQ349" s="234"/>
      <c r="AR349" s="234"/>
      <c r="AS349" s="234"/>
      <c r="AT349" s="234"/>
      <c r="AU349" s="234"/>
      <c r="AV349" s="234"/>
      <c r="AW349" s="234"/>
      <c r="AX349" s="234"/>
      <c r="AY349" s="234"/>
      <c r="AZ349" s="234"/>
      <c r="BA349" s="234"/>
      <c r="BB349" s="234"/>
      <c r="BC349" s="234"/>
      <c r="BD349" s="234"/>
      <c r="BF349" s="234"/>
      <c r="BG349" s="234"/>
      <c r="BH349" s="234"/>
      <c r="BI349" s="234"/>
      <c r="BJ349" s="234"/>
      <c r="BK349" s="234"/>
      <c r="BL349" s="234"/>
      <c r="BM349" s="234"/>
      <c r="BN349" s="234"/>
    </row>
    <row r="350" spans="1:66" ht="15.75" customHeight="1">
      <c r="A350" s="152"/>
      <c r="B350" s="152"/>
      <c r="C350" s="152"/>
      <c r="D350" s="152"/>
      <c r="E350" s="152"/>
      <c r="F350" s="152"/>
      <c r="G350" s="152"/>
      <c r="H350" s="234"/>
      <c r="I350" s="234"/>
      <c r="J350" s="234"/>
      <c r="K350" s="234"/>
      <c r="L350" s="234"/>
      <c r="M350" s="234"/>
      <c r="N350" s="234"/>
      <c r="O350" s="234"/>
      <c r="P350" s="234"/>
      <c r="Q350" s="234"/>
      <c r="R350" s="234"/>
      <c r="S350" s="234"/>
      <c r="T350" s="234"/>
      <c r="U350" s="234"/>
      <c r="V350" s="234"/>
      <c r="W350" s="234"/>
      <c r="X350" s="234"/>
      <c r="Y350" s="234"/>
      <c r="Z350" s="234"/>
      <c r="AA350" s="234"/>
      <c r="AB350" s="234"/>
      <c r="AC350" s="234"/>
      <c r="AD350" s="234"/>
      <c r="AE350" s="234"/>
      <c r="AF350" s="234"/>
      <c r="AG350" s="234"/>
      <c r="AH350" s="234"/>
      <c r="AI350" s="234"/>
      <c r="AJ350" s="234"/>
      <c r="AK350" s="234"/>
      <c r="AL350" s="234"/>
      <c r="AM350" s="234"/>
      <c r="AN350" s="234"/>
      <c r="AO350" s="234"/>
      <c r="AP350" s="234"/>
      <c r="AQ350" s="234"/>
      <c r="AR350" s="234"/>
      <c r="AS350" s="234"/>
      <c r="AT350" s="234"/>
      <c r="AU350" s="234"/>
      <c r="AV350" s="234"/>
      <c r="AW350" s="234"/>
      <c r="AX350" s="234"/>
      <c r="AY350" s="234"/>
      <c r="AZ350" s="234"/>
      <c r="BA350" s="234"/>
      <c r="BB350" s="234"/>
      <c r="BC350" s="234"/>
      <c r="BD350" s="234"/>
      <c r="BF350" s="234"/>
      <c r="BG350" s="234"/>
      <c r="BH350" s="234"/>
      <c r="BI350" s="234"/>
      <c r="BJ350" s="234"/>
      <c r="BK350" s="234"/>
      <c r="BL350" s="234"/>
      <c r="BM350" s="234"/>
      <c r="BN350" s="234"/>
    </row>
    <row r="351" spans="1:66" ht="15.75" customHeight="1">
      <c r="A351" s="152"/>
      <c r="B351" s="152"/>
      <c r="C351" s="152"/>
      <c r="D351" s="152"/>
      <c r="E351" s="152"/>
      <c r="F351" s="152"/>
      <c r="G351" s="152"/>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c r="AK351" s="234"/>
      <c r="AL351" s="234"/>
      <c r="AM351" s="234"/>
      <c r="AN351" s="234"/>
      <c r="AO351" s="234"/>
      <c r="AP351" s="234"/>
      <c r="AQ351" s="234"/>
      <c r="AR351" s="234"/>
      <c r="AS351" s="234"/>
      <c r="AT351" s="234"/>
      <c r="AU351" s="234"/>
      <c r="AV351" s="234"/>
      <c r="AW351" s="234"/>
      <c r="AX351" s="234"/>
      <c r="AY351" s="234"/>
      <c r="AZ351" s="234"/>
      <c r="BA351" s="234"/>
      <c r="BB351" s="234"/>
      <c r="BC351" s="234"/>
      <c r="BD351" s="234"/>
      <c r="BF351" s="234"/>
      <c r="BG351" s="234"/>
      <c r="BH351" s="234"/>
      <c r="BI351" s="234"/>
      <c r="BJ351" s="234"/>
      <c r="BK351" s="234"/>
      <c r="BL351" s="234"/>
      <c r="BM351" s="234"/>
      <c r="BN351" s="234"/>
    </row>
    <row r="352" spans="1:66" ht="15.75" customHeight="1">
      <c r="A352" s="152"/>
      <c r="B352" s="152"/>
      <c r="C352" s="152"/>
      <c r="D352" s="152"/>
      <c r="E352" s="152"/>
      <c r="F352" s="152"/>
      <c r="G352" s="152"/>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4"/>
      <c r="AQ352" s="234"/>
      <c r="AR352" s="234"/>
      <c r="AS352" s="234"/>
      <c r="AT352" s="234"/>
      <c r="AU352" s="234"/>
      <c r="AV352" s="234"/>
      <c r="AW352" s="234"/>
      <c r="AX352" s="234"/>
      <c r="AY352" s="234"/>
      <c r="AZ352" s="234"/>
      <c r="BA352" s="234"/>
      <c r="BB352" s="234"/>
      <c r="BC352" s="234"/>
      <c r="BD352" s="234"/>
      <c r="BF352" s="234"/>
      <c r="BG352" s="234"/>
      <c r="BH352" s="234"/>
      <c r="BI352" s="234"/>
      <c r="BJ352" s="234"/>
      <c r="BK352" s="234"/>
      <c r="BL352" s="234"/>
      <c r="BM352" s="234"/>
      <c r="BN352" s="234"/>
    </row>
    <row r="353" spans="1:66" ht="15.75" customHeight="1">
      <c r="A353" s="152"/>
      <c r="B353" s="152"/>
      <c r="C353" s="152"/>
      <c r="D353" s="152"/>
      <c r="E353" s="152"/>
      <c r="F353" s="152"/>
      <c r="G353" s="152"/>
      <c r="H353" s="234"/>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c r="AE353" s="234"/>
      <c r="AF353" s="234"/>
      <c r="AG353" s="234"/>
      <c r="AH353" s="234"/>
      <c r="AI353" s="234"/>
      <c r="AJ353" s="234"/>
      <c r="AK353" s="234"/>
      <c r="AL353" s="234"/>
      <c r="AM353" s="234"/>
      <c r="AN353" s="234"/>
      <c r="AO353" s="234"/>
      <c r="AP353" s="234"/>
      <c r="AQ353" s="234"/>
      <c r="AR353" s="234"/>
      <c r="AS353" s="234"/>
      <c r="AT353" s="234"/>
      <c r="AU353" s="234"/>
      <c r="AV353" s="234"/>
      <c r="AW353" s="234"/>
      <c r="AX353" s="234"/>
      <c r="AY353" s="234"/>
      <c r="AZ353" s="234"/>
      <c r="BA353" s="234"/>
      <c r="BB353" s="234"/>
      <c r="BC353" s="234"/>
      <c r="BD353" s="234"/>
      <c r="BF353" s="234"/>
      <c r="BG353" s="234"/>
      <c r="BH353" s="234"/>
      <c r="BI353" s="234"/>
      <c r="BJ353" s="234"/>
      <c r="BK353" s="234"/>
      <c r="BL353" s="234"/>
      <c r="BM353" s="234"/>
      <c r="BN353" s="234"/>
    </row>
    <row r="354" spans="1:66" ht="15.75" customHeight="1">
      <c r="A354" s="152"/>
      <c r="B354" s="152"/>
      <c r="C354" s="152"/>
      <c r="D354" s="152"/>
      <c r="E354" s="152"/>
      <c r="F354" s="152"/>
      <c r="G354" s="152"/>
      <c r="H354" s="234"/>
      <c r="I354" s="234"/>
      <c r="J354" s="234"/>
      <c r="K354" s="234"/>
      <c r="L354" s="234"/>
      <c r="M354" s="234"/>
      <c r="N354" s="234"/>
      <c r="O354" s="234"/>
      <c r="P354" s="234"/>
      <c r="Q354" s="234"/>
      <c r="R354" s="234"/>
      <c r="S354" s="234"/>
      <c r="T354" s="234"/>
      <c r="U354" s="234"/>
      <c r="V354" s="234"/>
      <c r="W354" s="234"/>
      <c r="X354" s="234"/>
      <c r="Y354" s="234"/>
      <c r="Z354" s="234"/>
      <c r="AA354" s="234"/>
      <c r="AB354" s="234"/>
      <c r="AC354" s="234"/>
      <c r="AD354" s="234"/>
      <c r="AE354" s="234"/>
      <c r="AF354" s="234"/>
      <c r="AG354" s="234"/>
      <c r="AH354" s="234"/>
      <c r="AI354" s="234"/>
      <c r="AJ354" s="234"/>
      <c r="AK354" s="234"/>
      <c r="AL354" s="234"/>
      <c r="AM354" s="234"/>
      <c r="AN354" s="234"/>
      <c r="AO354" s="234"/>
      <c r="AP354" s="234"/>
      <c r="AQ354" s="234"/>
      <c r="AR354" s="234"/>
      <c r="AS354" s="234"/>
      <c r="AT354" s="234"/>
      <c r="AU354" s="234"/>
      <c r="AV354" s="234"/>
      <c r="AW354" s="234"/>
      <c r="AX354" s="234"/>
      <c r="AY354" s="234"/>
      <c r="AZ354" s="234"/>
      <c r="BA354" s="234"/>
      <c r="BB354" s="234"/>
      <c r="BC354" s="234"/>
      <c r="BD354" s="234"/>
      <c r="BF354" s="234"/>
      <c r="BG354" s="234"/>
      <c r="BH354" s="234"/>
      <c r="BI354" s="234"/>
      <c r="BJ354" s="234"/>
      <c r="BK354" s="234"/>
      <c r="BL354" s="234"/>
      <c r="BM354" s="234"/>
      <c r="BN354" s="234"/>
    </row>
    <row r="355" spans="1:66" ht="15.75" customHeight="1">
      <c r="A355" s="152"/>
      <c r="B355" s="152"/>
      <c r="C355" s="152"/>
      <c r="D355" s="152"/>
      <c r="E355" s="152"/>
      <c r="F355" s="152"/>
      <c r="G355" s="152"/>
      <c r="H355" s="234"/>
      <c r="I355" s="234"/>
      <c r="J355" s="234"/>
      <c r="K355" s="234"/>
      <c r="L355" s="234"/>
      <c r="M355" s="234"/>
      <c r="N355" s="234"/>
      <c r="O355" s="234"/>
      <c r="P355" s="234"/>
      <c r="Q355" s="234"/>
      <c r="R355" s="234"/>
      <c r="S355" s="234"/>
      <c r="T355" s="234"/>
      <c r="U355" s="234"/>
      <c r="V355" s="234"/>
      <c r="W355" s="234"/>
      <c r="X355" s="234"/>
      <c r="Y355" s="234"/>
      <c r="Z355" s="234"/>
      <c r="AA355" s="234"/>
      <c r="AB355" s="234"/>
      <c r="AC355" s="234"/>
      <c r="AD355" s="234"/>
      <c r="AE355" s="234"/>
      <c r="AF355" s="234"/>
      <c r="AG355" s="234"/>
      <c r="AH355" s="234"/>
      <c r="AI355" s="234"/>
      <c r="AJ355" s="234"/>
      <c r="AK355" s="234"/>
      <c r="AL355" s="234"/>
      <c r="AM355" s="234"/>
      <c r="AN355" s="234"/>
      <c r="AO355" s="234"/>
      <c r="AP355" s="234"/>
      <c r="AQ355" s="234"/>
      <c r="AR355" s="234"/>
      <c r="AS355" s="234"/>
      <c r="AT355" s="234"/>
      <c r="AU355" s="234"/>
      <c r="AV355" s="234"/>
      <c r="AW355" s="234"/>
      <c r="AX355" s="234"/>
      <c r="AY355" s="234"/>
      <c r="AZ355" s="234"/>
      <c r="BA355" s="234"/>
      <c r="BB355" s="234"/>
      <c r="BC355" s="234"/>
      <c r="BD355" s="234"/>
      <c r="BF355" s="234"/>
      <c r="BG355" s="234"/>
      <c r="BH355" s="234"/>
      <c r="BI355" s="234"/>
      <c r="BJ355" s="234"/>
      <c r="BK355" s="234"/>
      <c r="BL355" s="234"/>
      <c r="BM355" s="234"/>
      <c r="BN355" s="234"/>
    </row>
    <row r="356" spans="1:66" ht="15.75" customHeight="1">
      <c r="A356" s="152"/>
      <c r="B356" s="152"/>
      <c r="C356" s="152"/>
      <c r="D356" s="152"/>
      <c r="E356" s="152"/>
      <c r="F356" s="152"/>
      <c r="G356" s="152"/>
      <c r="H356" s="234"/>
      <c r="I356" s="234"/>
      <c r="J356" s="234"/>
      <c r="K356" s="234"/>
      <c r="L356" s="234"/>
      <c r="M356" s="234"/>
      <c r="N356" s="234"/>
      <c r="O356" s="234"/>
      <c r="P356" s="234"/>
      <c r="Q356" s="234"/>
      <c r="R356" s="234"/>
      <c r="S356" s="234"/>
      <c r="T356" s="234"/>
      <c r="U356" s="234"/>
      <c r="V356" s="234"/>
      <c r="W356" s="234"/>
      <c r="X356" s="234"/>
      <c r="Y356" s="234"/>
      <c r="Z356" s="234"/>
      <c r="AA356" s="234"/>
      <c r="AB356" s="234"/>
      <c r="AC356" s="234"/>
      <c r="AD356" s="234"/>
      <c r="AE356" s="234"/>
      <c r="AF356" s="234"/>
      <c r="AG356" s="234"/>
      <c r="AH356" s="234"/>
      <c r="AI356" s="234"/>
      <c r="AJ356" s="234"/>
      <c r="AK356" s="234"/>
      <c r="AL356" s="234"/>
      <c r="AM356" s="234"/>
      <c r="AN356" s="234"/>
      <c r="AO356" s="234"/>
      <c r="AP356" s="234"/>
      <c r="AQ356" s="234"/>
      <c r="AR356" s="234"/>
      <c r="AS356" s="234"/>
      <c r="AT356" s="234"/>
      <c r="AU356" s="234"/>
      <c r="AV356" s="234"/>
      <c r="AW356" s="234"/>
      <c r="AX356" s="234"/>
      <c r="AY356" s="234"/>
      <c r="AZ356" s="234"/>
      <c r="BA356" s="234"/>
      <c r="BB356" s="234"/>
      <c r="BC356" s="234"/>
      <c r="BD356" s="234"/>
      <c r="BF356" s="234"/>
      <c r="BG356" s="234"/>
      <c r="BH356" s="234"/>
      <c r="BI356" s="234"/>
      <c r="BJ356" s="234"/>
      <c r="BK356" s="234"/>
      <c r="BL356" s="234"/>
      <c r="BM356" s="234"/>
      <c r="BN356" s="234"/>
    </row>
    <row r="357" spans="1:66" ht="15.75" customHeight="1">
      <c r="A357" s="152"/>
      <c r="B357" s="152"/>
      <c r="C357" s="152"/>
      <c r="D357" s="152"/>
      <c r="E357" s="152"/>
      <c r="F357" s="152"/>
      <c r="G357" s="152"/>
      <c r="H357" s="234"/>
      <c r="I357" s="234"/>
      <c r="J357" s="234"/>
      <c r="K357" s="234"/>
      <c r="L357" s="234"/>
      <c r="M357" s="234"/>
      <c r="N357" s="234"/>
      <c r="O357" s="234"/>
      <c r="P357" s="234"/>
      <c r="Q357" s="234"/>
      <c r="R357" s="234"/>
      <c r="S357" s="234"/>
      <c r="T357" s="234"/>
      <c r="U357" s="234"/>
      <c r="V357" s="234"/>
      <c r="W357" s="234"/>
      <c r="X357" s="234"/>
      <c r="Y357" s="234"/>
      <c r="Z357" s="234"/>
      <c r="AA357" s="234"/>
      <c r="AB357" s="234"/>
      <c r="AC357" s="234"/>
      <c r="AD357" s="234"/>
      <c r="AE357" s="234"/>
      <c r="AF357" s="234"/>
      <c r="AG357" s="234"/>
      <c r="AH357" s="234"/>
      <c r="AI357" s="234"/>
      <c r="AJ357" s="234"/>
      <c r="AK357" s="234"/>
      <c r="AL357" s="234"/>
      <c r="AM357" s="234"/>
      <c r="AN357" s="234"/>
      <c r="AO357" s="234"/>
      <c r="AP357" s="234"/>
      <c r="AQ357" s="234"/>
      <c r="AR357" s="234"/>
      <c r="AS357" s="234"/>
      <c r="AT357" s="234"/>
      <c r="AU357" s="234"/>
      <c r="AV357" s="234"/>
      <c r="AW357" s="234"/>
      <c r="AX357" s="234"/>
      <c r="AY357" s="234"/>
      <c r="AZ357" s="234"/>
      <c r="BA357" s="234"/>
      <c r="BB357" s="234"/>
      <c r="BC357" s="234"/>
      <c r="BD357" s="234"/>
      <c r="BF357" s="234"/>
      <c r="BG357" s="234"/>
      <c r="BH357" s="234"/>
      <c r="BI357" s="234"/>
      <c r="BJ357" s="234"/>
      <c r="BK357" s="234"/>
      <c r="BL357" s="234"/>
      <c r="BM357" s="234"/>
      <c r="BN357" s="234"/>
    </row>
    <row r="358" spans="1:66" ht="15.75" customHeight="1">
      <c r="A358" s="152"/>
      <c r="B358" s="152"/>
      <c r="C358" s="152"/>
      <c r="D358" s="152"/>
      <c r="E358" s="152"/>
      <c r="F358" s="152"/>
      <c r="G358" s="152"/>
      <c r="H358" s="234"/>
      <c r="I358" s="234"/>
      <c r="J358" s="234"/>
      <c r="K358" s="234"/>
      <c r="L358" s="234"/>
      <c r="M358" s="234"/>
      <c r="N358" s="234"/>
      <c r="O358" s="234"/>
      <c r="P358" s="234"/>
      <c r="Q358" s="234"/>
      <c r="R358" s="234"/>
      <c r="S358" s="234"/>
      <c r="T358" s="234"/>
      <c r="U358" s="234"/>
      <c r="V358" s="234"/>
      <c r="W358" s="234"/>
      <c r="X358" s="234"/>
      <c r="Y358" s="234"/>
      <c r="Z358" s="234"/>
      <c r="AA358" s="234"/>
      <c r="AB358" s="234"/>
      <c r="AC358" s="234"/>
      <c r="AD358" s="234"/>
      <c r="AE358" s="234"/>
      <c r="AF358" s="234"/>
      <c r="AG358" s="234"/>
      <c r="AH358" s="234"/>
      <c r="AI358" s="234"/>
      <c r="AJ358" s="234"/>
      <c r="AK358" s="234"/>
      <c r="AL358" s="234"/>
      <c r="AM358" s="234"/>
      <c r="AN358" s="234"/>
      <c r="AO358" s="234"/>
      <c r="AP358" s="234"/>
      <c r="AQ358" s="234"/>
      <c r="AR358" s="234"/>
      <c r="AS358" s="234"/>
      <c r="AT358" s="234"/>
      <c r="AU358" s="234"/>
      <c r="AV358" s="234"/>
      <c r="AW358" s="234"/>
      <c r="AX358" s="234"/>
      <c r="AY358" s="234"/>
      <c r="AZ358" s="234"/>
      <c r="BA358" s="234"/>
      <c r="BB358" s="234"/>
      <c r="BC358" s="234"/>
      <c r="BD358" s="234"/>
      <c r="BF358" s="234"/>
      <c r="BG358" s="234"/>
      <c r="BH358" s="234"/>
      <c r="BI358" s="234"/>
      <c r="BJ358" s="234"/>
      <c r="BK358" s="234"/>
      <c r="BL358" s="234"/>
      <c r="BM358" s="234"/>
      <c r="BN358" s="234"/>
    </row>
    <row r="359" spans="1:66" ht="15.75" customHeight="1">
      <c r="A359" s="152"/>
      <c r="B359" s="152"/>
      <c r="C359" s="152"/>
      <c r="D359" s="152"/>
      <c r="E359" s="152"/>
      <c r="F359" s="152"/>
      <c r="G359" s="152"/>
      <c r="H359" s="234"/>
      <c r="I359" s="234"/>
      <c r="J359" s="234"/>
      <c r="K359" s="234"/>
      <c r="L359" s="234"/>
      <c r="M359" s="234"/>
      <c r="N359" s="234"/>
      <c r="O359" s="234"/>
      <c r="P359" s="234"/>
      <c r="Q359" s="234"/>
      <c r="R359" s="234"/>
      <c r="S359" s="234"/>
      <c r="T359" s="234"/>
      <c r="U359" s="234"/>
      <c r="V359" s="234"/>
      <c r="W359" s="234"/>
      <c r="X359" s="234"/>
      <c r="Y359" s="234"/>
      <c r="Z359" s="234"/>
      <c r="AA359" s="234"/>
      <c r="AB359" s="234"/>
      <c r="AC359" s="234"/>
      <c r="AD359" s="234"/>
      <c r="AE359" s="234"/>
      <c r="AF359" s="234"/>
      <c r="AG359" s="234"/>
      <c r="AH359" s="234"/>
      <c r="AI359" s="234"/>
      <c r="AJ359" s="234"/>
      <c r="AK359" s="234"/>
      <c r="AL359" s="234"/>
      <c r="AM359" s="234"/>
      <c r="AN359" s="234"/>
      <c r="AO359" s="234"/>
      <c r="AP359" s="234"/>
      <c r="AQ359" s="234"/>
      <c r="AR359" s="234"/>
      <c r="AS359" s="234"/>
      <c r="AT359" s="234"/>
      <c r="AU359" s="234"/>
      <c r="AV359" s="234"/>
      <c r="AW359" s="234"/>
      <c r="AX359" s="234"/>
      <c r="AY359" s="234"/>
      <c r="AZ359" s="234"/>
      <c r="BA359" s="234"/>
      <c r="BB359" s="234"/>
      <c r="BC359" s="234"/>
      <c r="BD359" s="234"/>
      <c r="BF359" s="234"/>
      <c r="BG359" s="234"/>
      <c r="BH359" s="234"/>
      <c r="BI359" s="234"/>
      <c r="BJ359" s="234"/>
      <c r="BK359" s="234"/>
      <c r="BL359" s="234"/>
      <c r="BM359" s="234"/>
      <c r="BN359" s="234"/>
    </row>
    <row r="360" spans="1:66" ht="15.75" customHeight="1">
      <c r="A360" s="152"/>
      <c r="B360" s="152"/>
      <c r="C360" s="152"/>
      <c r="D360" s="152"/>
      <c r="E360" s="152"/>
      <c r="F360" s="152"/>
      <c r="G360" s="152"/>
      <c r="H360" s="234"/>
      <c r="I360" s="234"/>
      <c r="J360" s="234"/>
      <c r="K360" s="234"/>
      <c r="L360" s="234"/>
      <c r="M360" s="234"/>
      <c r="N360" s="234"/>
      <c r="O360" s="234"/>
      <c r="P360" s="234"/>
      <c r="Q360" s="234"/>
      <c r="R360" s="234"/>
      <c r="S360" s="234"/>
      <c r="T360" s="234"/>
      <c r="U360" s="234"/>
      <c r="V360" s="234"/>
      <c r="W360" s="234"/>
      <c r="X360" s="234"/>
      <c r="Y360" s="234"/>
      <c r="Z360" s="234"/>
      <c r="AA360" s="234"/>
      <c r="AB360" s="234"/>
      <c r="AC360" s="234"/>
      <c r="AD360" s="234"/>
      <c r="AE360" s="234"/>
      <c r="AF360" s="234"/>
      <c r="AG360" s="234"/>
      <c r="AH360" s="234"/>
      <c r="AI360" s="234"/>
      <c r="AJ360" s="234"/>
      <c r="AK360" s="234"/>
      <c r="AL360" s="234"/>
      <c r="AM360" s="234"/>
      <c r="AN360" s="234"/>
      <c r="AO360" s="234"/>
      <c r="AP360" s="234"/>
      <c r="AQ360" s="234"/>
      <c r="AR360" s="234"/>
      <c r="AS360" s="234"/>
      <c r="AT360" s="234"/>
      <c r="AU360" s="234"/>
      <c r="AV360" s="234"/>
      <c r="AW360" s="234"/>
      <c r="AX360" s="234"/>
      <c r="AY360" s="234"/>
      <c r="AZ360" s="234"/>
      <c r="BA360" s="234"/>
      <c r="BB360" s="234"/>
      <c r="BC360" s="234"/>
      <c r="BD360" s="234"/>
      <c r="BF360" s="234"/>
      <c r="BG360" s="234"/>
      <c r="BH360" s="234"/>
      <c r="BI360" s="234"/>
      <c r="BJ360" s="234"/>
      <c r="BK360" s="234"/>
      <c r="BL360" s="234"/>
      <c r="BM360" s="234"/>
      <c r="BN360" s="234"/>
    </row>
    <row r="361" spans="1:66" ht="15.75" customHeight="1">
      <c r="A361" s="152"/>
      <c r="B361" s="152"/>
      <c r="C361" s="152"/>
      <c r="D361" s="152"/>
      <c r="E361" s="152"/>
      <c r="F361" s="152"/>
      <c r="G361" s="152"/>
      <c r="H361" s="234"/>
      <c r="I361" s="234"/>
      <c r="J361" s="234"/>
      <c r="K361" s="234"/>
      <c r="L361" s="234"/>
      <c r="M361" s="234"/>
      <c r="N361" s="234"/>
      <c r="O361" s="234"/>
      <c r="P361" s="234"/>
      <c r="Q361" s="234"/>
      <c r="R361" s="234"/>
      <c r="S361" s="234"/>
      <c r="T361" s="234"/>
      <c r="U361" s="234"/>
      <c r="V361" s="234"/>
      <c r="W361" s="234"/>
      <c r="X361" s="234"/>
      <c r="Y361" s="234"/>
      <c r="Z361" s="234"/>
      <c r="AA361" s="234"/>
      <c r="AB361" s="234"/>
      <c r="AC361" s="234"/>
      <c r="AD361" s="234"/>
      <c r="AE361" s="234"/>
      <c r="AF361" s="234"/>
      <c r="AG361" s="234"/>
      <c r="AH361" s="234"/>
      <c r="AI361" s="234"/>
      <c r="AJ361" s="234"/>
      <c r="AK361" s="234"/>
      <c r="AL361" s="234"/>
      <c r="AM361" s="234"/>
      <c r="AN361" s="234"/>
      <c r="AO361" s="234"/>
      <c r="AP361" s="234"/>
      <c r="AQ361" s="234"/>
      <c r="AR361" s="234"/>
      <c r="AS361" s="234"/>
      <c r="AT361" s="234"/>
      <c r="AU361" s="234"/>
      <c r="AV361" s="234"/>
      <c r="AW361" s="234"/>
      <c r="AX361" s="234"/>
      <c r="AY361" s="234"/>
      <c r="AZ361" s="234"/>
      <c r="BA361" s="234"/>
      <c r="BB361" s="234"/>
      <c r="BC361" s="234"/>
      <c r="BD361" s="234"/>
      <c r="BF361" s="234"/>
      <c r="BG361" s="234"/>
      <c r="BH361" s="234"/>
      <c r="BI361" s="234"/>
      <c r="BJ361" s="234"/>
      <c r="BK361" s="234"/>
      <c r="BL361" s="234"/>
      <c r="BM361" s="234"/>
      <c r="BN361" s="234"/>
    </row>
    <row r="362" spans="1:66" ht="15.75" customHeight="1">
      <c r="A362" s="152"/>
      <c r="B362" s="152"/>
      <c r="C362" s="152"/>
      <c r="D362" s="152"/>
      <c r="E362" s="152"/>
      <c r="F362" s="152"/>
      <c r="G362" s="152"/>
      <c r="H362" s="234"/>
      <c r="I362" s="234"/>
      <c r="J362" s="234"/>
      <c r="K362" s="234"/>
      <c r="L362" s="234"/>
      <c r="M362" s="234"/>
      <c r="N362" s="234"/>
      <c r="O362" s="234"/>
      <c r="P362" s="234"/>
      <c r="Q362" s="234"/>
      <c r="R362" s="234"/>
      <c r="S362" s="234"/>
      <c r="T362" s="234"/>
      <c r="U362" s="234"/>
      <c r="V362" s="234"/>
      <c r="W362" s="234"/>
      <c r="X362" s="234"/>
      <c r="Y362" s="234"/>
      <c r="Z362" s="234"/>
      <c r="AA362" s="234"/>
      <c r="AB362" s="234"/>
      <c r="AC362" s="234"/>
      <c r="AD362" s="234"/>
      <c r="AE362" s="234"/>
      <c r="AF362" s="234"/>
      <c r="AG362" s="234"/>
      <c r="AH362" s="234"/>
      <c r="AI362" s="234"/>
      <c r="AJ362" s="234"/>
      <c r="AK362" s="234"/>
      <c r="AL362" s="234"/>
      <c r="AM362" s="234"/>
      <c r="AN362" s="234"/>
      <c r="AO362" s="234"/>
      <c r="AP362" s="234"/>
      <c r="AQ362" s="234"/>
      <c r="AR362" s="234"/>
      <c r="AS362" s="234"/>
      <c r="AT362" s="234"/>
      <c r="AU362" s="234"/>
      <c r="AV362" s="234"/>
      <c r="AW362" s="234"/>
      <c r="AX362" s="234"/>
      <c r="AY362" s="234"/>
      <c r="AZ362" s="234"/>
      <c r="BA362" s="234"/>
      <c r="BB362" s="234"/>
      <c r="BC362" s="234"/>
      <c r="BD362" s="234"/>
      <c r="BF362" s="234"/>
      <c r="BG362" s="234"/>
      <c r="BH362" s="234"/>
      <c r="BI362" s="234"/>
      <c r="BJ362" s="234"/>
      <c r="BK362" s="234"/>
      <c r="BL362" s="234"/>
      <c r="BM362" s="234"/>
      <c r="BN362" s="234"/>
    </row>
    <row r="363" spans="1:66" ht="15.75" customHeight="1">
      <c r="A363" s="152"/>
      <c r="B363" s="152"/>
      <c r="C363" s="152"/>
      <c r="D363" s="152"/>
      <c r="E363" s="152"/>
      <c r="F363" s="152"/>
      <c r="G363" s="152"/>
      <c r="H363" s="234"/>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4"/>
      <c r="AK363" s="234"/>
      <c r="AL363" s="234"/>
      <c r="AM363" s="234"/>
      <c r="AN363" s="234"/>
      <c r="AO363" s="234"/>
      <c r="AP363" s="234"/>
      <c r="AQ363" s="234"/>
      <c r="AR363" s="234"/>
      <c r="AS363" s="234"/>
      <c r="AT363" s="234"/>
      <c r="AU363" s="234"/>
      <c r="AV363" s="234"/>
      <c r="AW363" s="234"/>
      <c r="AX363" s="234"/>
      <c r="AY363" s="234"/>
      <c r="AZ363" s="234"/>
      <c r="BA363" s="234"/>
      <c r="BB363" s="234"/>
      <c r="BC363" s="234"/>
      <c r="BD363" s="234"/>
      <c r="BF363" s="234"/>
      <c r="BG363" s="234"/>
      <c r="BH363" s="234"/>
      <c r="BI363" s="234"/>
      <c r="BJ363" s="234"/>
      <c r="BK363" s="234"/>
      <c r="BL363" s="234"/>
      <c r="BM363" s="234"/>
      <c r="BN363" s="234"/>
    </row>
    <row r="364" spans="1:66" ht="15.75" customHeight="1">
      <c r="A364" s="152"/>
      <c r="B364" s="152"/>
      <c r="C364" s="152"/>
      <c r="D364" s="152"/>
      <c r="E364" s="152"/>
      <c r="F364" s="152"/>
      <c r="G364" s="152"/>
      <c r="H364" s="234"/>
      <c r="I364" s="234"/>
      <c r="J364" s="234"/>
      <c r="K364" s="234"/>
      <c r="L364" s="234"/>
      <c r="M364" s="234"/>
      <c r="N364" s="234"/>
      <c r="O364" s="234"/>
      <c r="P364" s="234"/>
      <c r="Q364" s="234"/>
      <c r="R364" s="234"/>
      <c r="S364" s="234"/>
      <c r="T364" s="234"/>
      <c r="U364" s="234"/>
      <c r="V364" s="234"/>
      <c r="W364" s="234"/>
      <c r="X364" s="234"/>
      <c r="Y364" s="234"/>
      <c r="Z364" s="234"/>
      <c r="AA364" s="234"/>
      <c r="AB364" s="234"/>
      <c r="AC364" s="234"/>
      <c r="AD364" s="234"/>
      <c r="AE364" s="234"/>
      <c r="AF364" s="234"/>
      <c r="AG364" s="234"/>
      <c r="AH364" s="234"/>
      <c r="AI364" s="234"/>
      <c r="AJ364" s="234"/>
      <c r="AK364" s="234"/>
      <c r="AL364" s="234"/>
      <c r="AM364" s="234"/>
      <c r="AN364" s="234"/>
      <c r="AO364" s="234"/>
      <c r="AP364" s="234"/>
      <c r="AQ364" s="234"/>
      <c r="AR364" s="234"/>
      <c r="AS364" s="234"/>
      <c r="AT364" s="234"/>
      <c r="AU364" s="234"/>
      <c r="AV364" s="234"/>
      <c r="AW364" s="234"/>
      <c r="AX364" s="234"/>
      <c r="AY364" s="234"/>
      <c r="AZ364" s="234"/>
      <c r="BA364" s="234"/>
      <c r="BB364" s="234"/>
      <c r="BC364" s="234"/>
      <c r="BD364" s="234"/>
      <c r="BF364" s="234"/>
      <c r="BG364" s="234"/>
      <c r="BH364" s="234"/>
      <c r="BI364" s="234"/>
      <c r="BJ364" s="234"/>
      <c r="BK364" s="234"/>
      <c r="BL364" s="234"/>
      <c r="BM364" s="234"/>
      <c r="BN364" s="234"/>
    </row>
    <row r="365" spans="1:66" ht="15.75" customHeight="1">
      <c r="A365" s="152"/>
      <c r="B365" s="152"/>
      <c r="C365" s="152"/>
      <c r="D365" s="152"/>
      <c r="E365" s="152"/>
      <c r="F365" s="152"/>
      <c r="G365" s="152"/>
      <c r="H365" s="234"/>
      <c r="I365" s="234"/>
      <c r="J365" s="234"/>
      <c r="K365" s="234"/>
      <c r="L365" s="234"/>
      <c r="M365" s="234"/>
      <c r="N365" s="234"/>
      <c r="O365" s="234"/>
      <c r="P365" s="234"/>
      <c r="Q365" s="234"/>
      <c r="R365" s="234"/>
      <c r="S365" s="234"/>
      <c r="T365" s="234"/>
      <c r="U365" s="234"/>
      <c r="V365" s="234"/>
      <c r="W365" s="234"/>
      <c r="X365" s="234"/>
      <c r="Y365" s="234"/>
      <c r="Z365" s="234"/>
      <c r="AA365" s="234"/>
      <c r="AB365" s="234"/>
      <c r="AC365" s="234"/>
      <c r="AD365" s="234"/>
      <c r="AE365" s="234"/>
      <c r="AF365" s="234"/>
      <c r="AG365" s="234"/>
      <c r="AH365" s="234"/>
      <c r="AI365" s="234"/>
      <c r="AJ365" s="234"/>
      <c r="AK365" s="234"/>
      <c r="AL365" s="234"/>
      <c r="AM365" s="234"/>
      <c r="AN365" s="234"/>
      <c r="AO365" s="234"/>
      <c r="AP365" s="234"/>
      <c r="AQ365" s="234"/>
      <c r="AR365" s="234"/>
      <c r="AS365" s="234"/>
      <c r="AT365" s="234"/>
      <c r="AU365" s="234"/>
      <c r="AV365" s="234"/>
      <c r="AW365" s="234"/>
      <c r="AX365" s="234"/>
      <c r="AY365" s="234"/>
      <c r="AZ365" s="234"/>
      <c r="BA365" s="234"/>
      <c r="BB365" s="234"/>
      <c r="BC365" s="234"/>
      <c r="BD365" s="234"/>
      <c r="BF365" s="234"/>
      <c r="BG365" s="234"/>
      <c r="BH365" s="234"/>
      <c r="BI365" s="234"/>
      <c r="BJ365" s="234"/>
      <c r="BK365" s="234"/>
      <c r="BL365" s="234"/>
      <c r="BM365" s="234"/>
      <c r="BN365" s="234"/>
    </row>
    <row r="366" spans="1:66" ht="15.75" customHeight="1">
      <c r="A366" s="152"/>
      <c r="B366" s="152"/>
      <c r="C366" s="152"/>
      <c r="D366" s="152"/>
      <c r="E366" s="152"/>
      <c r="F366" s="152"/>
      <c r="G366" s="152"/>
      <c r="H366" s="234"/>
      <c r="I366" s="234"/>
      <c r="J366" s="234"/>
      <c r="K366" s="234"/>
      <c r="L366" s="234"/>
      <c r="M366" s="234"/>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c r="AK366" s="234"/>
      <c r="AL366" s="234"/>
      <c r="AM366" s="234"/>
      <c r="AN366" s="234"/>
      <c r="AO366" s="234"/>
      <c r="AP366" s="234"/>
      <c r="AQ366" s="234"/>
      <c r="AR366" s="234"/>
      <c r="AS366" s="234"/>
      <c r="AT366" s="234"/>
      <c r="AU366" s="234"/>
      <c r="AV366" s="234"/>
      <c r="AW366" s="234"/>
      <c r="AX366" s="234"/>
      <c r="AY366" s="234"/>
      <c r="AZ366" s="234"/>
      <c r="BA366" s="234"/>
      <c r="BB366" s="234"/>
      <c r="BC366" s="234"/>
      <c r="BD366" s="234"/>
      <c r="BF366" s="234"/>
      <c r="BG366" s="234"/>
      <c r="BH366" s="234"/>
      <c r="BI366" s="234"/>
      <c r="BJ366" s="234"/>
      <c r="BK366" s="234"/>
      <c r="BL366" s="234"/>
      <c r="BM366" s="234"/>
      <c r="BN366" s="234"/>
    </row>
    <row r="367" spans="1:66" ht="15.75" customHeight="1">
      <c r="A367" s="152"/>
      <c r="B367" s="152"/>
      <c r="C367" s="152"/>
      <c r="D367" s="152"/>
      <c r="E367" s="152"/>
      <c r="F367" s="152"/>
      <c r="G367" s="152"/>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234"/>
      <c r="AL367" s="234"/>
      <c r="AM367" s="234"/>
      <c r="AN367" s="234"/>
      <c r="AO367" s="234"/>
      <c r="AP367" s="234"/>
      <c r="AQ367" s="234"/>
      <c r="AR367" s="234"/>
      <c r="AS367" s="234"/>
      <c r="AT367" s="234"/>
      <c r="AU367" s="234"/>
      <c r="AV367" s="234"/>
      <c r="AW367" s="234"/>
      <c r="AX367" s="234"/>
      <c r="AY367" s="234"/>
      <c r="AZ367" s="234"/>
      <c r="BA367" s="234"/>
      <c r="BB367" s="234"/>
      <c r="BC367" s="234"/>
      <c r="BD367" s="234"/>
      <c r="BF367" s="234"/>
      <c r="BG367" s="234"/>
      <c r="BH367" s="234"/>
      <c r="BI367" s="234"/>
      <c r="BJ367" s="234"/>
      <c r="BK367" s="234"/>
      <c r="BL367" s="234"/>
      <c r="BM367" s="234"/>
      <c r="BN367" s="234"/>
    </row>
    <row r="368" spans="1:66" ht="15.75" customHeight="1">
      <c r="A368" s="152"/>
      <c r="B368" s="152"/>
      <c r="C368" s="152"/>
      <c r="D368" s="152"/>
      <c r="E368" s="152"/>
      <c r="F368" s="152"/>
      <c r="G368" s="152"/>
      <c r="H368" s="234"/>
      <c r="I368" s="234"/>
      <c r="J368" s="234"/>
      <c r="K368" s="234"/>
      <c r="L368" s="234"/>
      <c r="M368" s="234"/>
      <c r="N368" s="234"/>
      <c r="O368" s="234"/>
      <c r="P368" s="234"/>
      <c r="Q368" s="234"/>
      <c r="R368" s="234"/>
      <c r="S368" s="234"/>
      <c r="T368" s="234"/>
      <c r="U368" s="234"/>
      <c r="V368" s="234"/>
      <c r="W368" s="234"/>
      <c r="X368" s="234"/>
      <c r="Y368" s="234"/>
      <c r="Z368" s="234"/>
      <c r="AA368" s="234"/>
      <c r="AB368" s="234"/>
      <c r="AC368" s="234"/>
      <c r="AD368" s="234"/>
      <c r="AE368" s="234"/>
      <c r="AF368" s="234"/>
      <c r="AG368" s="234"/>
      <c r="AH368" s="234"/>
      <c r="AI368" s="234"/>
      <c r="AJ368" s="234"/>
      <c r="AK368" s="234"/>
      <c r="AL368" s="234"/>
      <c r="AM368" s="234"/>
      <c r="AN368" s="234"/>
      <c r="AO368" s="234"/>
      <c r="AP368" s="234"/>
      <c r="AQ368" s="234"/>
      <c r="AR368" s="234"/>
      <c r="AS368" s="234"/>
      <c r="AT368" s="234"/>
      <c r="AU368" s="234"/>
      <c r="AV368" s="234"/>
      <c r="AW368" s="234"/>
      <c r="AX368" s="234"/>
      <c r="AY368" s="234"/>
      <c r="AZ368" s="234"/>
      <c r="BA368" s="234"/>
      <c r="BB368" s="234"/>
      <c r="BC368" s="234"/>
      <c r="BD368" s="234"/>
      <c r="BF368" s="234"/>
      <c r="BG368" s="234"/>
      <c r="BH368" s="234"/>
      <c r="BI368" s="234"/>
      <c r="BJ368" s="234"/>
      <c r="BK368" s="234"/>
      <c r="BL368" s="234"/>
      <c r="BM368" s="234"/>
      <c r="BN368" s="234"/>
    </row>
    <row r="369" spans="1:66" ht="15.75" customHeight="1">
      <c r="A369" s="152"/>
      <c r="B369" s="152"/>
      <c r="C369" s="152"/>
      <c r="D369" s="152"/>
      <c r="E369" s="152"/>
      <c r="F369" s="152"/>
      <c r="G369" s="152"/>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234"/>
      <c r="AY369" s="234"/>
      <c r="AZ369" s="234"/>
      <c r="BA369" s="234"/>
      <c r="BB369" s="234"/>
      <c r="BC369" s="234"/>
      <c r="BD369" s="234"/>
      <c r="BF369" s="234"/>
      <c r="BG369" s="234"/>
      <c r="BH369" s="234"/>
      <c r="BI369" s="234"/>
      <c r="BJ369" s="234"/>
      <c r="BK369" s="234"/>
      <c r="BL369" s="234"/>
      <c r="BM369" s="234"/>
      <c r="BN369" s="234"/>
    </row>
    <row r="370" spans="1:66" ht="15.75" customHeight="1">
      <c r="A370" s="152"/>
      <c r="B370" s="152"/>
      <c r="C370" s="152"/>
      <c r="D370" s="152"/>
      <c r="E370" s="152"/>
      <c r="F370" s="152"/>
      <c r="G370" s="152"/>
      <c r="H370" s="234"/>
      <c r="I370" s="234"/>
      <c r="J370" s="234"/>
      <c r="K370" s="234"/>
      <c r="L370" s="234"/>
      <c r="M370" s="234"/>
      <c r="N370" s="234"/>
      <c r="O370" s="234"/>
      <c r="P370" s="234"/>
      <c r="Q370" s="234"/>
      <c r="R370" s="234"/>
      <c r="S370" s="234"/>
      <c r="T370" s="234"/>
      <c r="U370" s="234"/>
      <c r="V370" s="234"/>
      <c r="W370" s="234"/>
      <c r="X370" s="234"/>
      <c r="Y370" s="234"/>
      <c r="Z370" s="234"/>
      <c r="AA370" s="234"/>
      <c r="AB370" s="234"/>
      <c r="AC370" s="234"/>
      <c r="AD370" s="234"/>
      <c r="AE370" s="234"/>
      <c r="AF370" s="234"/>
      <c r="AG370" s="234"/>
      <c r="AH370" s="234"/>
      <c r="AI370" s="234"/>
      <c r="AJ370" s="234"/>
      <c r="AK370" s="234"/>
      <c r="AL370" s="234"/>
      <c r="AM370" s="234"/>
      <c r="AN370" s="234"/>
      <c r="AO370" s="234"/>
      <c r="AP370" s="234"/>
      <c r="AQ370" s="234"/>
      <c r="AR370" s="234"/>
      <c r="AS370" s="234"/>
      <c r="AT370" s="234"/>
      <c r="AU370" s="234"/>
      <c r="AV370" s="234"/>
      <c r="AW370" s="234"/>
      <c r="AX370" s="234"/>
      <c r="AY370" s="234"/>
      <c r="AZ370" s="234"/>
      <c r="BA370" s="234"/>
      <c r="BB370" s="234"/>
      <c r="BC370" s="234"/>
      <c r="BD370" s="234"/>
      <c r="BF370" s="234"/>
      <c r="BG370" s="234"/>
      <c r="BH370" s="234"/>
      <c r="BI370" s="234"/>
      <c r="BJ370" s="234"/>
      <c r="BK370" s="234"/>
      <c r="BL370" s="234"/>
      <c r="BM370" s="234"/>
      <c r="BN370" s="234"/>
    </row>
    <row r="371" spans="1:66" ht="15.75" customHeight="1">
      <c r="A371" s="152"/>
      <c r="B371" s="152"/>
      <c r="C371" s="152"/>
      <c r="D371" s="152"/>
      <c r="E371" s="152"/>
      <c r="F371" s="152"/>
      <c r="G371" s="152"/>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4"/>
      <c r="AY371" s="234"/>
      <c r="AZ371" s="234"/>
      <c r="BA371" s="234"/>
      <c r="BB371" s="234"/>
      <c r="BC371" s="234"/>
      <c r="BD371" s="234"/>
      <c r="BF371" s="234"/>
      <c r="BG371" s="234"/>
      <c r="BH371" s="234"/>
      <c r="BI371" s="234"/>
      <c r="BJ371" s="234"/>
      <c r="BK371" s="234"/>
      <c r="BL371" s="234"/>
      <c r="BM371" s="234"/>
      <c r="BN371" s="234"/>
    </row>
    <row r="372" spans="1:66" ht="15.75" customHeight="1">
      <c r="A372" s="152"/>
      <c r="B372" s="152"/>
      <c r="C372" s="152"/>
      <c r="D372" s="152"/>
      <c r="E372" s="152"/>
      <c r="F372" s="152"/>
      <c r="G372" s="152"/>
      <c r="H372" s="234"/>
      <c r="I372" s="234"/>
      <c r="J372" s="234"/>
      <c r="K372" s="234"/>
      <c r="L372" s="234"/>
      <c r="M372" s="234"/>
      <c r="N372" s="234"/>
      <c r="O372" s="234"/>
      <c r="P372" s="234"/>
      <c r="Q372" s="234"/>
      <c r="R372" s="234"/>
      <c r="S372" s="234"/>
      <c r="T372" s="234"/>
      <c r="U372" s="234"/>
      <c r="V372" s="234"/>
      <c r="W372" s="234"/>
      <c r="X372" s="234"/>
      <c r="Y372" s="234"/>
      <c r="Z372" s="234"/>
      <c r="AA372" s="234"/>
      <c r="AB372" s="234"/>
      <c r="AC372" s="234"/>
      <c r="AD372" s="234"/>
      <c r="AE372" s="234"/>
      <c r="AF372" s="234"/>
      <c r="AG372" s="234"/>
      <c r="AH372" s="234"/>
      <c r="AI372" s="234"/>
      <c r="AJ372" s="234"/>
      <c r="AK372" s="234"/>
      <c r="AL372" s="234"/>
      <c r="AM372" s="234"/>
      <c r="AN372" s="234"/>
      <c r="AO372" s="234"/>
      <c r="AP372" s="234"/>
      <c r="AQ372" s="234"/>
      <c r="AR372" s="234"/>
      <c r="AS372" s="234"/>
      <c r="AT372" s="234"/>
      <c r="AU372" s="234"/>
      <c r="AV372" s="234"/>
      <c r="AW372" s="234"/>
      <c r="AX372" s="234"/>
      <c r="AY372" s="234"/>
      <c r="AZ372" s="234"/>
      <c r="BA372" s="234"/>
      <c r="BB372" s="234"/>
      <c r="BC372" s="234"/>
      <c r="BD372" s="234"/>
      <c r="BF372" s="234"/>
      <c r="BG372" s="234"/>
      <c r="BH372" s="234"/>
      <c r="BI372" s="234"/>
      <c r="BJ372" s="234"/>
      <c r="BK372" s="234"/>
      <c r="BL372" s="234"/>
      <c r="BM372" s="234"/>
      <c r="BN372" s="234"/>
    </row>
    <row r="373" spans="1:66" ht="15.75" customHeight="1">
      <c r="A373" s="152"/>
      <c r="B373" s="152"/>
      <c r="C373" s="152"/>
      <c r="D373" s="152"/>
      <c r="E373" s="152"/>
      <c r="F373" s="152"/>
      <c r="G373" s="152"/>
      <c r="H373" s="234"/>
      <c r="I373" s="234"/>
      <c r="J373" s="234"/>
      <c r="K373" s="234"/>
      <c r="L373" s="234"/>
      <c r="M373" s="234"/>
      <c r="N373" s="234"/>
      <c r="O373" s="234"/>
      <c r="P373" s="234"/>
      <c r="Q373" s="234"/>
      <c r="R373" s="234"/>
      <c r="S373" s="234"/>
      <c r="T373" s="234"/>
      <c r="U373" s="234"/>
      <c r="V373" s="234"/>
      <c r="W373" s="234"/>
      <c r="X373" s="234"/>
      <c r="Y373" s="234"/>
      <c r="Z373" s="234"/>
      <c r="AA373" s="234"/>
      <c r="AB373" s="234"/>
      <c r="AC373" s="234"/>
      <c r="AD373" s="234"/>
      <c r="AE373" s="234"/>
      <c r="AF373" s="234"/>
      <c r="AG373" s="234"/>
      <c r="AH373" s="234"/>
      <c r="AI373" s="234"/>
      <c r="AJ373" s="234"/>
      <c r="AK373" s="234"/>
      <c r="AL373" s="234"/>
      <c r="AM373" s="234"/>
      <c r="AN373" s="234"/>
      <c r="AO373" s="234"/>
      <c r="AP373" s="234"/>
      <c r="AQ373" s="234"/>
      <c r="AR373" s="234"/>
      <c r="AS373" s="234"/>
      <c r="AT373" s="234"/>
      <c r="AU373" s="234"/>
      <c r="AV373" s="234"/>
      <c r="AW373" s="234"/>
      <c r="AX373" s="234"/>
      <c r="AY373" s="234"/>
      <c r="AZ373" s="234"/>
      <c r="BA373" s="234"/>
      <c r="BB373" s="234"/>
      <c r="BC373" s="234"/>
      <c r="BD373" s="234"/>
      <c r="BF373" s="234"/>
      <c r="BG373" s="234"/>
      <c r="BH373" s="234"/>
      <c r="BI373" s="234"/>
      <c r="BJ373" s="234"/>
      <c r="BK373" s="234"/>
      <c r="BL373" s="234"/>
      <c r="BM373" s="234"/>
      <c r="BN373" s="234"/>
    </row>
    <row r="374" spans="1:66" ht="15.75" customHeight="1">
      <c r="A374" s="152"/>
      <c r="B374" s="152"/>
      <c r="C374" s="152"/>
      <c r="D374" s="152"/>
      <c r="E374" s="152"/>
      <c r="F374" s="152"/>
      <c r="G374" s="152"/>
      <c r="H374" s="234"/>
      <c r="I374" s="234"/>
      <c r="J374" s="234"/>
      <c r="K374" s="234"/>
      <c r="L374" s="234"/>
      <c r="M374" s="234"/>
      <c r="N374" s="234"/>
      <c r="O374" s="234"/>
      <c r="P374" s="234"/>
      <c r="Q374" s="234"/>
      <c r="R374" s="234"/>
      <c r="S374" s="234"/>
      <c r="T374" s="234"/>
      <c r="U374" s="234"/>
      <c r="V374" s="234"/>
      <c r="W374" s="234"/>
      <c r="X374" s="234"/>
      <c r="Y374" s="234"/>
      <c r="Z374" s="234"/>
      <c r="AA374" s="234"/>
      <c r="AB374" s="234"/>
      <c r="AC374" s="234"/>
      <c r="AD374" s="234"/>
      <c r="AE374" s="234"/>
      <c r="AF374" s="234"/>
      <c r="AG374" s="234"/>
      <c r="AH374" s="234"/>
      <c r="AI374" s="234"/>
      <c r="AJ374" s="234"/>
      <c r="AK374" s="234"/>
      <c r="AL374" s="234"/>
      <c r="AM374" s="234"/>
      <c r="AN374" s="234"/>
      <c r="AO374" s="234"/>
      <c r="AP374" s="234"/>
      <c r="AQ374" s="234"/>
      <c r="AR374" s="234"/>
      <c r="AS374" s="234"/>
      <c r="AT374" s="234"/>
      <c r="AU374" s="234"/>
      <c r="AV374" s="234"/>
      <c r="AW374" s="234"/>
      <c r="AX374" s="234"/>
      <c r="AY374" s="234"/>
      <c r="AZ374" s="234"/>
      <c r="BA374" s="234"/>
      <c r="BB374" s="234"/>
      <c r="BC374" s="234"/>
      <c r="BD374" s="234"/>
      <c r="BF374" s="234"/>
      <c r="BG374" s="234"/>
      <c r="BH374" s="234"/>
      <c r="BI374" s="234"/>
      <c r="BJ374" s="234"/>
      <c r="BK374" s="234"/>
      <c r="BL374" s="234"/>
      <c r="BM374" s="234"/>
      <c r="BN374" s="234"/>
    </row>
    <row r="375" spans="1:66" ht="15.75" customHeight="1">
      <c r="A375" s="152"/>
      <c r="B375" s="152"/>
      <c r="C375" s="152"/>
      <c r="D375" s="152"/>
      <c r="E375" s="152"/>
      <c r="F375" s="152"/>
      <c r="G375" s="152"/>
      <c r="H375" s="234"/>
      <c r="I375" s="234"/>
      <c r="J375" s="234"/>
      <c r="K375" s="234"/>
      <c r="L375" s="234"/>
      <c r="M375" s="234"/>
      <c r="N375" s="234"/>
      <c r="O375" s="234"/>
      <c r="P375" s="234"/>
      <c r="Q375" s="234"/>
      <c r="R375" s="234"/>
      <c r="S375" s="234"/>
      <c r="T375" s="234"/>
      <c r="U375" s="234"/>
      <c r="V375" s="234"/>
      <c r="W375" s="234"/>
      <c r="X375" s="234"/>
      <c r="Y375" s="234"/>
      <c r="Z375" s="234"/>
      <c r="AA375" s="234"/>
      <c r="AB375" s="234"/>
      <c r="AC375" s="234"/>
      <c r="AD375" s="234"/>
      <c r="AE375" s="234"/>
      <c r="AF375" s="234"/>
      <c r="AG375" s="234"/>
      <c r="AH375" s="234"/>
      <c r="AI375" s="234"/>
      <c r="AJ375" s="234"/>
      <c r="AK375" s="234"/>
      <c r="AL375" s="234"/>
      <c r="AM375" s="234"/>
      <c r="AN375" s="234"/>
      <c r="AO375" s="234"/>
      <c r="AP375" s="234"/>
      <c r="AQ375" s="234"/>
      <c r="AR375" s="234"/>
      <c r="AS375" s="234"/>
      <c r="AT375" s="234"/>
      <c r="AU375" s="234"/>
      <c r="AV375" s="234"/>
      <c r="AW375" s="234"/>
      <c r="AX375" s="234"/>
      <c r="AY375" s="234"/>
      <c r="AZ375" s="234"/>
      <c r="BA375" s="234"/>
      <c r="BB375" s="234"/>
      <c r="BC375" s="234"/>
      <c r="BD375" s="234"/>
      <c r="BF375" s="234"/>
      <c r="BG375" s="234"/>
      <c r="BH375" s="234"/>
      <c r="BI375" s="234"/>
      <c r="BJ375" s="234"/>
      <c r="BK375" s="234"/>
      <c r="BL375" s="234"/>
      <c r="BM375" s="234"/>
      <c r="BN375" s="234"/>
    </row>
    <row r="376" spans="1:66" ht="15.75" customHeight="1">
      <c r="A376" s="152"/>
      <c r="B376" s="152"/>
      <c r="C376" s="152"/>
      <c r="D376" s="152"/>
      <c r="E376" s="152"/>
      <c r="F376" s="152"/>
      <c r="G376" s="152"/>
      <c r="H376" s="234"/>
      <c r="I376" s="234"/>
      <c r="J376" s="234"/>
      <c r="K376" s="234"/>
      <c r="L376" s="234"/>
      <c r="M376" s="234"/>
      <c r="N376" s="234"/>
      <c r="O376" s="234"/>
      <c r="P376" s="234"/>
      <c r="Q376" s="234"/>
      <c r="R376" s="234"/>
      <c r="S376" s="234"/>
      <c r="T376" s="234"/>
      <c r="U376" s="234"/>
      <c r="V376" s="234"/>
      <c r="W376" s="234"/>
      <c r="X376" s="234"/>
      <c r="Y376" s="234"/>
      <c r="Z376" s="234"/>
      <c r="AA376" s="234"/>
      <c r="AB376" s="234"/>
      <c r="AC376" s="234"/>
      <c r="AD376" s="234"/>
      <c r="AE376" s="234"/>
      <c r="AF376" s="234"/>
      <c r="AG376" s="234"/>
      <c r="AH376" s="234"/>
      <c r="AI376" s="234"/>
      <c r="AJ376" s="234"/>
      <c r="AK376" s="234"/>
      <c r="AL376" s="234"/>
      <c r="AM376" s="234"/>
      <c r="AN376" s="234"/>
      <c r="AO376" s="234"/>
      <c r="AP376" s="234"/>
      <c r="AQ376" s="234"/>
      <c r="AR376" s="234"/>
      <c r="AS376" s="234"/>
      <c r="AT376" s="234"/>
      <c r="AU376" s="234"/>
      <c r="AV376" s="234"/>
      <c r="AW376" s="234"/>
      <c r="AX376" s="234"/>
      <c r="AY376" s="234"/>
      <c r="AZ376" s="234"/>
      <c r="BA376" s="234"/>
      <c r="BB376" s="234"/>
      <c r="BC376" s="234"/>
      <c r="BD376" s="234"/>
      <c r="BF376" s="234"/>
      <c r="BG376" s="234"/>
      <c r="BH376" s="234"/>
      <c r="BI376" s="234"/>
      <c r="BJ376" s="234"/>
      <c r="BK376" s="234"/>
      <c r="BL376" s="234"/>
      <c r="BM376" s="234"/>
      <c r="BN376" s="234"/>
    </row>
    <row r="377" spans="1:66" ht="15.75" customHeight="1">
      <c r="A377" s="152"/>
      <c r="B377" s="152"/>
      <c r="C377" s="152"/>
      <c r="D377" s="152"/>
      <c r="E377" s="152"/>
      <c r="F377" s="152"/>
      <c r="G377" s="152"/>
      <c r="H377" s="234"/>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c r="AE377" s="234"/>
      <c r="AF377" s="234"/>
      <c r="AG377" s="234"/>
      <c r="AH377" s="234"/>
      <c r="AI377" s="234"/>
      <c r="AJ377" s="234"/>
      <c r="AK377" s="234"/>
      <c r="AL377" s="234"/>
      <c r="AM377" s="234"/>
      <c r="AN377" s="234"/>
      <c r="AO377" s="234"/>
      <c r="AP377" s="234"/>
      <c r="AQ377" s="234"/>
      <c r="AR377" s="234"/>
      <c r="AS377" s="234"/>
      <c r="AT377" s="234"/>
      <c r="AU377" s="234"/>
      <c r="AV377" s="234"/>
      <c r="AW377" s="234"/>
      <c r="AX377" s="234"/>
      <c r="AY377" s="234"/>
      <c r="AZ377" s="234"/>
      <c r="BA377" s="234"/>
      <c r="BB377" s="234"/>
      <c r="BC377" s="234"/>
      <c r="BD377" s="234"/>
      <c r="BF377" s="234"/>
      <c r="BG377" s="234"/>
      <c r="BH377" s="234"/>
      <c r="BI377" s="234"/>
      <c r="BJ377" s="234"/>
      <c r="BK377" s="234"/>
      <c r="BL377" s="234"/>
      <c r="BM377" s="234"/>
      <c r="BN377" s="234"/>
    </row>
    <row r="378" spans="1:66" ht="15.75" customHeight="1">
      <c r="A378" s="152"/>
      <c r="B378" s="152"/>
      <c r="C378" s="152"/>
      <c r="D378" s="152"/>
      <c r="E378" s="152"/>
      <c r="F378" s="152"/>
      <c r="G378" s="152"/>
      <c r="H378" s="234"/>
      <c r="I378" s="234"/>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4"/>
      <c r="AJ378" s="234"/>
      <c r="AK378" s="234"/>
      <c r="AL378" s="234"/>
      <c r="AM378" s="234"/>
      <c r="AN378" s="234"/>
      <c r="AO378" s="234"/>
      <c r="AP378" s="234"/>
      <c r="AQ378" s="234"/>
      <c r="AR378" s="234"/>
      <c r="AS378" s="234"/>
      <c r="AT378" s="234"/>
      <c r="AU378" s="234"/>
      <c r="AV378" s="234"/>
      <c r="AW378" s="234"/>
      <c r="AX378" s="234"/>
      <c r="AY378" s="234"/>
      <c r="AZ378" s="234"/>
      <c r="BA378" s="234"/>
      <c r="BB378" s="234"/>
      <c r="BC378" s="234"/>
      <c r="BD378" s="234"/>
      <c r="BF378" s="234"/>
      <c r="BG378" s="234"/>
      <c r="BH378" s="234"/>
      <c r="BI378" s="234"/>
      <c r="BJ378" s="234"/>
      <c r="BK378" s="234"/>
      <c r="BL378" s="234"/>
      <c r="BM378" s="234"/>
      <c r="BN378" s="234"/>
    </row>
    <row r="379" spans="1:66" ht="15.75" customHeight="1">
      <c r="A379" s="152"/>
      <c r="B379" s="152"/>
      <c r="C379" s="152"/>
      <c r="D379" s="152"/>
      <c r="E379" s="152"/>
      <c r="F379" s="152"/>
      <c r="G379" s="152"/>
      <c r="H379" s="234"/>
      <c r="I379" s="234"/>
      <c r="J379" s="234"/>
      <c r="K379" s="234"/>
      <c r="L379" s="234"/>
      <c r="M379" s="234"/>
      <c r="N379" s="234"/>
      <c r="O379" s="234"/>
      <c r="P379" s="234"/>
      <c r="Q379" s="234"/>
      <c r="R379" s="234"/>
      <c r="S379" s="234"/>
      <c r="T379" s="234"/>
      <c r="U379" s="234"/>
      <c r="V379" s="234"/>
      <c r="W379" s="234"/>
      <c r="X379" s="234"/>
      <c r="Y379" s="234"/>
      <c r="Z379" s="234"/>
      <c r="AA379" s="234"/>
      <c r="AB379" s="234"/>
      <c r="AC379" s="234"/>
      <c r="AD379" s="234"/>
      <c r="AE379" s="234"/>
      <c r="AF379" s="234"/>
      <c r="AG379" s="234"/>
      <c r="AH379" s="234"/>
      <c r="AI379" s="234"/>
      <c r="AJ379" s="234"/>
      <c r="AK379" s="234"/>
      <c r="AL379" s="234"/>
      <c r="AM379" s="234"/>
      <c r="AN379" s="234"/>
      <c r="AO379" s="234"/>
      <c r="AP379" s="234"/>
      <c r="AQ379" s="234"/>
      <c r="AR379" s="234"/>
      <c r="AS379" s="234"/>
      <c r="AT379" s="234"/>
      <c r="AU379" s="234"/>
      <c r="AV379" s="234"/>
      <c r="AW379" s="234"/>
      <c r="AX379" s="234"/>
      <c r="AY379" s="234"/>
      <c r="AZ379" s="234"/>
      <c r="BA379" s="234"/>
      <c r="BB379" s="234"/>
      <c r="BC379" s="234"/>
      <c r="BD379" s="234"/>
      <c r="BF379" s="234"/>
      <c r="BG379" s="234"/>
      <c r="BH379" s="234"/>
      <c r="BI379" s="234"/>
      <c r="BJ379" s="234"/>
      <c r="BK379" s="234"/>
      <c r="BL379" s="234"/>
      <c r="BM379" s="234"/>
      <c r="BN379" s="234"/>
    </row>
    <row r="380" spans="1:66" ht="15.75" customHeight="1">
      <c r="A380" s="152"/>
      <c r="B380" s="152"/>
      <c r="C380" s="152"/>
      <c r="D380" s="152"/>
      <c r="E380" s="152"/>
      <c r="F380" s="152"/>
      <c r="G380" s="152"/>
      <c r="H380" s="234"/>
      <c r="I380" s="234"/>
      <c r="J380" s="234"/>
      <c r="K380" s="234"/>
      <c r="L380" s="234"/>
      <c r="M380" s="234"/>
      <c r="N380" s="234"/>
      <c r="O380" s="234"/>
      <c r="P380" s="234"/>
      <c r="Q380" s="234"/>
      <c r="R380" s="234"/>
      <c r="S380" s="234"/>
      <c r="T380" s="234"/>
      <c r="U380" s="234"/>
      <c r="V380" s="234"/>
      <c r="W380" s="234"/>
      <c r="X380" s="234"/>
      <c r="Y380" s="234"/>
      <c r="Z380" s="234"/>
      <c r="AA380" s="234"/>
      <c r="AB380" s="234"/>
      <c r="AC380" s="234"/>
      <c r="AD380" s="234"/>
      <c r="AE380" s="234"/>
      <c r="AF380" s="234"/>
      <c r="AG380" s="234"/>
      <c r="AH380" s="234"/>
      <c r="AI380" s="234"/>
      <c r="AJ380" s="234"/>
      <c r="AK380" s="234"/>
      <c r="AL380" s="234"/>
      <c r="AM380" s="234"/>
      <c r="AN380" s="234"/>
      <c r="AO380" s="234"/>
      <c r="AP380" s="234"/>
      <c r="AQ380" s="234"/>
      <c r="AR380" s="234"/>
      <c r="AS380" s="234"/>
      <c r="AT380" s="234"/>
      <c r="AU380" s="234"/>
      <c r="AV380" s="234"/>
      <c r="AW380" s="234"/>
      <c r="AX380" s="234"/>
      <c r="AY380" s="234"/>
      <c r="AZ380" s="234"/>
      <c r="BA380" s="234"/>
      <c r="BB380" s="234"/>
      <c r="BC380" s="234"/>
      <c r="BD380" s="234"/>
      <c r="BF380" s="234"/>
      <c r="BG380" s="234"/>
      <c r="BH380" s="234"/>
      <c r="BI380" s="234"/>
      <c r="BJ380" s="234"/>
      <c r="BK380" s="234"/>
      <c r="BL380" s="234"/>
      <c r="BM380" s="234"/>
      <c r="BN380" s="234"/>
    </row>
    <row r="381" spans="1:66" ht="15.75" customHeight="1">
      <c r="A381" s="152"/>
      <c r="B381" s="152"/>
      <c r="C381" s="152"/>
      <c r="D381" s="152"/>
      <c r="E381" s="152"/>
      <c r="F381" s="152"/>
      <c r="G381" s="152"/>
      <c r="H381" s="234"/>
      <c r="I381" s="234"/>
      <c r="J381" s="234"/>
      <c r="K381" s="234"/>
      <c r="L381" s="234"/>
      <c r="M381" s="234"/>
      <c r="N381" s="234"/>
      <c r="O381" s="234"/>
      <c r="P381" s="234"/>
      <c r="Q381" s="234"/>
      <c r="R381" s="234"/>
      <c r="S381" s="234"/>
      <c r="T381" s="234"/>
      <c r="U381" s="234"/>
      <c r="V381" s="234"/>
      <c r="W381" s="234"/>
      <c r="X381" s="234"/>
      <c r="Y381" s="234"/>
      <c r="Z381" s="234"/>
      <c r="AA381" s="234"/>
      <c r="AB381" s="234"/>
      <c r="AC381" s="234"/>
      <c r="AD381" s="234"/>
      <c r="AE381" s="234"/>
      <c r="AF381" s="234"/>
      <c r="AG381" s="234"/>
      <c r="AH381" s="234"/>
      <c r="AI381" s="234"/>
      <c r="AJ381" s="234"/>
      <c r="AK381" s="234"/>
      <c r="AL381" s="234"/>
      <c r="AM381" s="234"/>
      <c r="AN381" s="234"/>
      <c r="AO381" s="234"/>
      <c r="AP381" s="234"/>
      <c r="AQ381" s="234"/>
      <c r="AR381" s="234"/>
      <c r="AS381" s="234"/>
      <c r="AT381" s="234"/>
      <c r="AU381" s="234"/>
      <c r="AV381" s="234"/>
      <c r="AW381" s="234"/>
      <c r="AX381" s="234"/>
      <c r="AY381" s="234"/>
      <c r="AZ381" s="234"/>
      <c r="BA381" s="234"/>
      <c r="BB381" s="234"/>
      <c r="BC381" s="234"/>
      <c r="BD381" s="234"/>
      <c r="BF381" s="234"/>
      <c r="BG381" s="234"/>
      <c r="BH381" s="234"/>
      <c r="BI381" s="234"/>
      <c r="BJ381" s="234"/>
      <c r="BK381" s="234"/>
      <c r="BL381" s="234"/>
      <c r="BM381" s="234"/>
      <c r="BN381" s="234"/>
    </row>
    <row r="382" spans="1:66" ht="15.75" customHeight="1">
      <c r="A382" s="152"/>
      <c r="B382" s="152"/>
      <c r="C382" s="152"/>
      <c r="D382" s="152"/>
      <c r="E382" s="152"/>
      <c r="F382" s="152"/>
      <c r="G382" s="152"/>
      <c r="H382" s="234"/>
      <c r="I382" s="234"/>
      <c r="J382" s="234"/>
      <c r="K382" s="234"/>
      <c r="L382" s="234"/>
      <c r="M382" s="234"/>
      <c r="N382" s="234"/>
      <c r="O382" s="234"/>
      <c r="P382" s="234"/>
      <c r="Q382" s="234"/>
      <c r="R382" s="234"/>
      <c r="S382" s="234"/>
      <c r="T382" s="234"/>
      <c r="U382" s="234"/>
      <c r="V382" s="234"/>
      <c r="W382" s="234"/>
      <c r="X382" s="234"/>
      <c r="Y382" s="234"/>
      <c r="Z382" s="234"/>
      <c r="AA382" s="234"/>
      <c r="AB382" s="234"/>
      <c r="AC382" s="234"/>
      <c r="AD382" s="234"/>
      <c r="AE382" s="234"/>
      <c r="AF382" s="234"/>
      <c r="AG382" s="234"/>
      <c r="AH382" s="234"/>
      <c r="AI382" s="234"/>
      <c r="AJ382" s="234"/>
      <c r="AK382" s="234"/>
      <c r="AL382" s="234"/>
      <c r="AM382" s="234"/>
      <c r="AN382" s="234"/>
      <c r="AO382" s="234"/>
      <c r="AP382" s="234"/>
      <c r="AQ382" s="234"/>
      <c r="AR382" s="234"/>
      <c r="AS382" s="234"/>
      <c r="AT382" s="234"/>
      <c r="AU382" s="234"/>
      <c r="AV382" s="234"/>
      <c r="AW382" s="234"/>
      <c r="AX382" s="234"/>
      <c r="AY382" s="234"/>
      <c r="AZ382" s="234"/>
      <c r="BA382" s="234"/>
      <c r="BB382" s="234"/>
      <c r="BC382" s="234"/>
      <c r="BD382" s="234"/>
      <c r="BF382" s="234"/>
      <c r="BG382" s="234"/>
      <c r="BH382" s="234"/>
      <c r="BI382" s="234"/>
      <c r="BJ382" s="234"/>
      <c r="BK382" s="234"/>
      <c r="BL382" s="234"/>
      <c r="BM382" s="234"/>
      <c r="BN382" s="234"/>
    </row>
    <row r="383" spans="1:66" ht="15.75" customHeight="1">
      <c r="A383" s="152"/>
      <c r="B383" s="152"/>
      <c r="C383" s="152"/>
      <c r="D383" s="152"/>
      <c r="E383" s="152"/>
      <c r="F383" s="152"/>
      <c r="G383" s="152"/>
      <c r="H383" s="234"/>
      <c r="I383" s="234"/>
      <c r="J383" s="234"/>
      <c r="K383" s="234"/>
      <c r="L383" s="234"/>
      <c r="M383" s="234"/>
      <c r="N383" s="234"/>
      <c r="O383" s="234"/>
      <c r="P383" s="234"/>
      <c r="Q383" s="234"/>
      <c r="R383" s="234"/>
      <c r="S383" s="234"/>
      <c r="T383" s="234"/>
      <c r="U383" s="234"/>
      <c r="V383" s="234"/>
      <c r="W383" s="234"/>
      <c r="X383" s="234"/>
      <c r="Y383" s="234"/>
      <c r="Z383" s="234"/>
      <c r="AA383" s="234"/>
      <c r="AB383" s="234"/>
      <c r="AC383" s="234"/>
      <c r="AD383" s="234"/>
      <c r="AE383" s="234"/>
      <c r="AF383" s="234"/>
      <c r="AG383" s="234"/>
      <c r="AH383" s="234"/>
      <c r="AI383" s="234"/>
      <c r="AJ383" s="234"/>
      <c r="AK383" s="234"/>
      <c r="AL383" s="234"/>
      <c r="AM383" s="234"/>
      <c r="AN383" s="234"/>
      <c r="AO383" s="234"/>
      <c r="AP383" s="234"/>
      <c r="AQ383" s="234"/>
      <c r="AR383" s="234"/>
      <c r="AS383" s="234"/>
      <c r="AT383" s="234"/>
      <c r="AU383" s="234"/>
      <c r="AV383" s="234"/>
      <c r="AW383" s="234"/>
      <c r="AX383" s="234"/>
      <c r="AY383" s="234"/>
      <c r="AZ383" s="234"/>
      <c r="BA383" s="234"/>
      <c r="BB383" s="234"/>
      <c r="BC383" s="234"/>
      <c r="BD383" s="234"/>
      <c r="BF383" s="234"/>
      <c r="BG383" s="234"/>
      <c r="BH383" s="234"/>
      <c r="BI383" s="234"/>
      <c r="BJ383" s="234"/>
      <c r="BK383" s="234"/>
      <c r="BL383" s="234"/>
      <c r="BM383" s="234"/>
      <c r="BN383" s="234"/>
    </row>
    <row r="384" spans="1:66" ht="15.75" customHeight="1">
      <c r="A384" s="152"/>
      <c r="B384" s="152"/>
      <c r="C384" s="152"/>
      <c r="D384" s="152"/>
      <c r="E384" s="152"/>
      <c r="F384" s="152"/>
      <c r="G384" s="152"/>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c r="AE384" s="234"/>
      <c r="AF384" s="234"/>
      <c r="AG384" s="234"/>
      <c r="AH384" s="234"/>
      <c r="AI384" s="234"/>
      <c r="AJ384" s="234"/>
      <c r="AK384" s="234"/>
      <c r="AL384" s="234"/>
      <c r="AM384" s="234"/>
      <c r="AN384" s="234"/>
      <c r="AO384" s="234"/>
      <c r="AP384" s="234"/>
      <c r="AQ384" s="234"/>
      <c r="AR384" s="234"/>
      <c r="AS384" s="234"/>
      <c r="AT384" s="234"/>
      <c r="AU384" s="234"/>
      <c r="AV384" s="234"/>
      <c r="AW384" s="234"/>
      <c r="AX384" s="234"/>
      <c r="AY384" s="234"/>
      <c r="AZ384" s="234"/>
      <c r="BA384" s="234"/>
      <c r="BB384" s="234"/>
      <c r="BC384" s="234"/>
      <c r="BD384" s="234"/>
      <c r="BF384" s="234"/>
      <c r="BG384" s="234"/>
      <c r="BH384" s="234"/>
      <c r="BI384" s="234"/>
      <c r="BJ384" s="234"/>
      <c r="BK384" s="234"/>
      <c r="BL384" s="234"/>
      <c r="BM384" s="234"/>
      <c r="BN384" s="234"/>
    </row>
    <row r="385" spans="1:66" ht="15.75" customHeight="1">
      <c r="A385" s="152"/>
      <c r="B385" s="152"/>
      <c r="C385" s="152"/>
      <c r="D385" s="152"/>
      <c r="E385" s="152"/>
      <c r="F385" s="152"/>
      <c r="G385" s="152"/>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4"/>
      <c r="AE385" s="234"/>
      <c r="AF385" s="234"/>
      <c r="AG385" s="234"/>
      <c r="AH385" s="234"/>
      <c r="AI385" s="234"/>
      <c r="AJ385" s="234"/>
      <c r="AK385" s="234"/>
      <c r="AL385" s="234"/>
      <c r="AM385" s="234"/>
      <c r="AN385" s="234"/>
      <c r="AO385" s="234"/>
      <c r="AP385" s="234"/>
      <c r="AQ385" s="234"/>
      <c r="AR385" s="234"/>
      <c r="AS385" s="234"/>
      <c r="AT385" s="234"/>
      <c r="AU385" s="234"/>
      <c r="AV385" s="234"/>
      <c r="AW385" s="234"/>
      <c r="AX385" s="234"/>
      <c r="AY385" s="234"/>
      <c r="AZ385" s="234"/>
      <c r="BA385" s="234"/>
      <c r="BB385" s="234"/>
      <c r="BC385" s="234"/>
      <c r="BD385" s="234"/>
      <c r="BF385" s="234"/>
      <c r="BG385" s="234"/>
      <c r="BH385" s="234"/>
      <c r="BI385" s="234"/>
      <c r="BJ385" s="234"/>
      <c r="BK385" s="234"/>
      <c r="BL385" s="234"/>
      <c r="BM385" s="234"/>
      <c r="BN385" s="234"/>
    </row>
    <row r="386" spans="1:66" ht="15.75" customHeight="1">
      <c r="A386" s="152"/>
      <c r="B386" s="152"/>
      <c r="C386" s="152"/>
      <c r="D386" s="152"/>
      <c r="E386" s="152"/>
      <c r="F386" s="152"/>
      <c r="G386" s="152"/>
      <c r="H386" s="234"/>
      <c r="I386" s="234"/>
      <c r="J386" s="234"/>
      <c r="K386" s="234"/>
      <c r="L386" s="234"/>
      <c r="M386" s="234"/>
      <c r="N386" s="234"/>
      <c r="O386" s="234"/>
      <c r="P386" s="234"/>
      <c r="Q386" s="234"/>
      <c r="R386" s="234"/>
      <c r="S386" s="234"/>
      <c r="T386" s="234"/>
      <c r="U386" s="234"/>
      <c r="V386" s="234"/>
      <c r="W386" s="234"/>
      <c r="X386" s="234"/>
      <c r="Y386" s="234"/>
      <c r="Z386" s="234"/>
      <c r="AA386" s="234"/>
      <c r="AB386" s="234"/>
      <c r="AC386" s="234"/>
      <c r="AD386" s="234"/>
      <c r="AE386" s="234"/>
      <c r="AF386" s="234"/>
      <c r="AG386" s="234"/>
      <c r="AH386" s="234"/>
      <c r="AI386" s="234"/>
      <c r="AJ386" s="234"/>
      <c r="AK386" s="234"/>
      <c r="AL386" s="234"/>
      <c r="AM386" s="234"/>
      <c r="AN386" s="234"/>
      <c r="AO386" s="234"/>
      <c r="AP386" s="234"/>
      <c r="AQ386" s="234"/>
      <c r="AR386" s="234"/>
      <c r="AS386" s="234"/>
      <c r="AT386" s="234"/>
      <c r="AU386" s="234"/>
      <c r="AV386" s="234"/>
      <c r="AW386" s="234"/>
      <c r="AX386" s="234"/>
      <c r="AY386" s="234"/>
      <c r="AZ386" s="234"/>
      <c r="BA386" s="234"/>
      <c r="BB386" s="234"/>
      <c r="BC386" s="234"/>
      <c r="BD386" s="234"/>
      <c r="BF386" s="234"/>
      <c r="BG386" s="234"/>
      <c r="BH386" s="234"/>
      <c r="BI386" s="234"/>
      <c r="BJ386" s="234"/>
      <c r="BK386" s="234"/>
      <c r="BL386" s="234"/>
      <c r="BM386" s="234"/>
      <c r="BN386" s="234"/>
    </row>
    <row r="387" spans="1:66" ht="15.75" customHeight="1">
      <c r="A387" s="152"/>
      <c r="B387" s="152"/>
      <c r="C387" s="152"/>
      <c r="D387" s="152"/>
      <c r="E387" s="152"/>
      <c r="F387" s="152"/>
      <c r="G387" s="152"/>
      <c r="H387" s="234"/>
      <c r="I387" s="234"/>
      <c r="J387" s="234"/>
      <c r="K387" s="234"/>
      <c r="L387" s="234"/>
      <c r="M387" s="234"/>
      <c r="N387" s="234"/>
      <c r="O387" s="234"/>
      <c r="P387" s="234"/>
      <c r="Q387" s="234"/>
      <c r="R387" s="234"/>
      <c r="S387" s="234"/>
      <c r="T387" s="234"/>
      <c r="U387" s="234"/>
      <c r="V387" s="234"/>
      <c r="W387" s="234"/>
      <c r="X387" s="234"/>
      <c r="Y387" s="234"/>
      <c r="Z387" s="234"/>
      <c r="AA387" s="234"/>
      <c r="AB387" s="234"/>
      <c r="AC387" s="234"/>
      <c r="AD387" s="234"/>
      <c r="AE387" s="234"/>
      <c r="AF387" s="234"/>
      <c r="AG387" s="234"/>
      <c r="AH387" s="234"/>
      <c r="AI387" s="234"/>
      <c r="AJ387" s="234"/>
      <c r="AK387" s="234"/>
      <c r="AL387" s="234"/>
      <c r="AM387" s="234"/>
      <c r="AN387" s="234"/>
      <c r="AO387" s="234"/>
      <c r="AP387" s="234"/>
      <c r="AQ387" s="234"/>
      <c r="AR387" s="234"/>
      <c r="AS387" s="234"/>
      <c r="AT387" s="234"/>
      <c r="AU387" s="234"/>
      <c r="AV387" s="234"/>
      <c r="AW387" s="234"/>
      <c r="AX387" s="234"/>
      <c r="AY387" s="234"/>
      <c r="AZ387" s="234"/>
      <c r="BA387" s="234"/>
      <c r="BB387" s="234"/>
      <c r="BC387" s="234"/>
      <c r="BD387" s="234"/>
      <c r="BF387" s="234"/>
      <c r="BG387" s="234"/>
      <c r="BH387" s="234"/>
      <c r="BI387" s="234"/>
      <c r="BJ387" s="234"/>
      <c r="BK387" s="234"/>
      <c r="BL387" s="234"/>
      <c r="BM387" s="234"/>
      <c r="BN387" s="234"/>
    </row>
    <row r="388" spans="1:66" ht="15.75" customHeight="1">
      <c r="A388" s="152"/>
      <c r="B388" s="152"/>
      <c r="C388" s="152"/>
      <c r="D388" s="152"/>
      <c r="E388" s="152"/>
      <c r="F388" s="152"/>
      <c r="G388" s="152"/>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c r="AE388" s="234"/>
      <c r="AF388" s="234"/>
      <c r="AG388" s="234"/>
      <c r="AH388" s="234"/>
      <c r="AI388" s="234"/>
      <c r="AJ388" s="234"/>
      <c r="AK388" s="234"/>
      <c r="AL388" s="234"/>
      <c r="AM388" s="234"/>
      <c r="AN388" s="234"/>
      <c r="AO388" s="234"/>
      <c r="AP388" s="234"/>
      <c r="AQ388" s="234"/>
      <c r="AR388" s="234"/>
      <c r="AS388" s="234"/>
      <c r="AT388" s="234"/>
      <c r="AU388" s="234"/>
      <c r="AV388" s="234"/>
      <c r="AW388" s="234"/>
      <c r="AX388" s="234"/>
      <c r="AY388" s="234"/>
      <c r="AZ388" s="234"/>
      <c r="BA388" s="234"/>
      <c r="BB388" s="234"/>
      <c r="BC388" s="234"/>
      <c r="BD388" s="234"/>
      <c r="BF388" s="234"/>
      <c r="BG388" s="234"/>
      <c r="BH388" s="234"/>
      <c r="BI388" s="234"/>
      <c r="BJ388" s="234"/>
      <c r="BK388" s="234"/>
      <c r="BL388" s="234"/>
      <c r="BM388" s="234"/>
      <c r="BN388" s="234"/>
    </row>
    <row r="389" spans="1:66" ht="15.75" customHeight="1">
      <c r="A389" s="152"/>
      <c r="B389" s="152"/>
      <c r="C389" s="152"/>
      <c r="D389" s="152"/>
      <c r="E389" s="152"/>
      <c r="F389" s="152"/>
      <c r="G389" s="152"/>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c r="AE389" s="234"/>
      <c r="AF389" s="234"/>
      <c r="AG389" s="234"/>
      <c r="AH389" s="234"/>
      <c r="AI389" s="234"/>
      <c r="AJ389" s="234"/>
      <c r="AK389" s="234"/>
      <c r="AL389" s="234"/>
      <c r="AM389" s="234"/>
      <c r="AN389" s="234"/>
      <c r="AO389" s="234"/>
      <c r="AP389" s="234"/>
      <c r="AQ389" s="234"/>
      <c r="AR389" s="234"/>
      <c r="AS389" s="234"/>
      <c r="AT389" s="234"/>
      <c r="AU389" s="234"/>
      <c r="AV389" s="234"/>
      <c r="AW389" s="234"/>
      <c r="AX389" s="234"/>
      <c r="AY389" s="234"/>
      <c r="AZ389" s="234"/>
      <c r="BA389" s="234"/>
      <c r="BB389" s="234"/>
      <c r="BC389" s="234"/>
      <c r="BD389" s="234"/>
      <c r="BF389" s="234"/>
      <c r="BG389" s="234"/>
      <c r="BH389" s="234"/>
      <c r="BI389" s="234"/>
      <c r="BJ389" s="234"/>
      <c r="BK389" s="234"/>
      <c r="BL389" s="234"/>
      <c r="BM389" s="234"/>
      <c r="BN389" s="234"/>
    </row>
    <row r="390" spans="1:66" ht="15.75" customHeight="1">
      <c r="A390" s="152"/>
      <c r="B390" s="152"/>
      <c r="C390" s="152"/>
      <c r="D390" s="152"/>
      <c r="E390" s="152"/>
      <c r="F390" s="152"/>
      <c r="G390" s="152"/>
      <c r="H390" s="234"/>
      <c r="I390" s="234"/>
      <c r="J390" s="234"/>
      <c r="K390" s="234"/>
      <c r="L390" s="234"/>
      <c r="M390" s="234"/>
      <c r="N390" s="234"/>
      <c r="O390" s="234"/>
      <c r="P390" s="234"/>
      <c r="Q390" s="234"/>
      <c r="R390" s="234"/>
      <c r="S390" s="234"/>
      <c r="T390" s="234"/>
      <c r="U390" s="234"/>
      <c r="V390" s="234"/>
      <c r="W390" s="234"/>
      <c r="X390" s="234"/>
      <c r="Y390" s="234"/>
      <c r="Z390" s="234"/>
      <c r="AA390" s="234"/>
      <c r="AB390" s="234"/>
      <c r="AC390" s="234"/>
      <c r="AD390" s="234"/>
      <c r="AE390" s="234"/>
      <c r="AF390" s="234"/>
      <c r="AG390" s="234"/>
      <c r="AH390" s="234"/>
      <c r="AI390" s="234"/>
      <c r="AJ390" s="234"/>
      <c r="AK390" s="234"/>
      <c r="AL390" s="234"/>
      <c r="AM390" s="234"/>
      <c r="AN390" s="234"/>
      <c r="AO390" s="234"/>
      <c r="AP390" s="234"/>
      <c r="AQ390" s="234"/>
      <c r="AR390" s="234"/>
      <c r="AS390" s="234"/>
      <c r="AT390" s="234"/>
      <c r="AU390" s="234"/>
      <c r="AV390" s="234"/>
      <c r="AW390" s="234"/>
      <c r="AX390" s="234"/>
      <c r="AY390" s="234"/>
      <c r="AZ390" s="234"/>
      <c r="BA390" s="234"/>
      <c r="BB390" s="234"/>
      <c r="BC390" s="234"/>
      <c r="BD390" s="234"/>
      <c r="BF390" s="234"/>
      <c r="BG390" s="234"/>
      <c r="BH390" s="234"/>
      <c r="BI390" s="234"/>
      <c r="BJ390" s="234"/>
      <c r="BK390" s="234"/>
      <c r="BL390" s="234"/>
      <c r="BM390" s="234"/>
      <c r="BN390" s="234"/>
    </row>
    <row r="391" spans="1:66" ht="15.75" customHeight="1">
      <c r="A391" s="152"/>
      <c r="B391" s="152"/>
      <c r="C391" s="152"/>
      <c r="D391" s="152"/>
      <c r="E391" s="152"/>
      <c r="F391" s="152"/>
      <c r="G391" s="152"/>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c r="AE391" s="234"/>
      <c r="AF391" s="234"/>
      <c r="AG391" s="234"/>
      <c r="AH391" s="234"/>
      <c r="AI391" s="234"/>
      <c r="AJ391" s="234"/>
      <c r="AK391" s="234"/>
      <c r="AL391" s="234"/>
      <c r="AM391" s="234"/>
      <c r="AN391" s="234"/>
      <c r="AO391" s="234"/>
      <c r="AP391" s="234"/>
      <c r="AQ391" s="234"/>
      <c r="AR391" s="234"/>
      <c r="AS391" s="234"/>
      <c r="AT391" s="234"/>
      <c r="AU391" s="234"/>
      <c r="AV391" s="234"/>
      <c r="AW391" s="234"/>
      <c r="AX391" s="234"/>
      <c r="AY391" s="234"/>
      <c r="AZ391" s="234"/>
      <c r="BA391" s="234"/>
      <c r="BB391" s="234"/>
      <c r="BC391" s="234"/>
      <c r="BD391" s="234"/>
      <c r="BF391" s="234"/>
      <c r="BG391" s="234"/>
      <c r="BH391" s="234"/>
      <c r="BI391" s="234"/>
      <c r="BJ391" s="234"/>
      <c r="BK391" s="234"/>
      <c r="BL391" s="234"/>
      <c r="BM391" s="234"/>
      <c r="BN391" s="234"/>
    </row>
    <row r="392" spans="1:66" ht="15.75" customHeight="1">
      <c r="A392" s="152"/>
      <c r="B392" s="152"/>
      <c r="C392" s="152"/>
      <c r="D392" s="152"/>
      <c r="E392" s="152"/>
      <c r="F392" s="152"/>
      <c r="G392" s="152"/>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c r="AE392" s="234"/>
      <c r="AF392" s="234"/>
      <c r="AG392" s="234"/>
      <c r="AH392" s="234"/>
      <c r="AI392" s="234"/>
      <c r="AJ392" s="234"/>
      <c r="AK392" s="234"/>
      <c r="AL392" s="234"/>
      <c r="AM392" s="234"/>
      <c r="AN392" s="234"/>
      <c r="AO392" s="234"/>
      <c r="AP392" s="234"/>
      <c r="AQ392" s="234"/>
      <c r="AR392" s="234"/>
      <c r="AS392" s="234"/>
      <c r="AT392" s="234"/>
      <c r="AU392" s="234"/>
      <c r="AV392" s="234"/>
      <c r="AW392" s="234"/>
      <c r="AX392" s="234"/>
      <c r="AY392" s="234"/>
      <c r="AZ392" s="234"/>
      <c r="BA392" s="234"/>
      <c r="BB392" s="234"/>
      <c r="BC392" s="234"/>
      <c r="BD392" s="234"/>
      <c r="BF392" s="234"/>
      <c r="BG392" s="234"/>
      <c r="BH392" s="234"/>
      <c r="BI392" s="234"/>
      <c r="BJ392" s="234"/>
      <c r="BK392" s="234"/>
      <c r="BL392" s="234"/>
      <c r="BM392" s="234"/>
      <c r="BN392" s="234"/>
    </row>
    <row r="393" spans="1:66" ht="15.75" customHeight="1">
      <c r="A393" s="152"/>
      <c r="B393" s="152"/>
      <c r="C393" s="152"/>
      <c r="D393" s="152"/>
      <c r="E393" s="152"/>
      <c r="F393" s="152"/>
      <c r="G393" s="152"/>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c r="AE393" s="234"/>
      <c r="AF393" s="234"/>
      <c r="AG393" s="234"/>
      <c r="AH393" s="234"/>
      <c r="AI393" s="234"/>
      <c r="AJ393" s="234"/>
      <c r="AK393" s="234"/>
      <c r="AL393" s="234"/>
      <c r="AM393" s="234"/>
      <c r="AN393" s="234"/>
      <c r="AO393" s="234"/>
      <c r="AP393" s="234"/>
      <c r="AQ393" s="234"/>
      <c r="AR393" s="234"/>
      <c r="AS393" s="234"/>
      <c r="AT393" s="234"/>
      <c r="AU393" s="234"/>
      <c r="AV393" s="234"/>
      <c r="AW393" s="234"/>
      <c r="AX393" s="234"/>
      <c r="AY393" s="234"/>
      <c r="AZ393" s="234"/>
      <c r="BA393" s="234"/>
      <c r="BB393" s="234"/>
      <c r="BC393" s="234"/>
      <c r="BD393" s="234"/>
      <c r="BF393" s="234"/>
      <c r="BG393" s="234"/>
      <c r="BH393" s="234"/>
      <c r="BI393" s="234"/>
      <c r="BJ393" s="234"/>
      <c r="BK393" s="234"/>
      <c r="BL393" s="234"/>
      <c r="BM393" s="234"/>
      <c r="BN393" s="234"/>
    </row>
    <row r="394" spans="1:66" ht="15.75" customHeight="1">
      <c r="A394" s="152"/>
      <c r="B394" s="152"/>
      <c r="C394" s="152"/>
      <c r="D394" s="152"/>
      <c r="E394" s="152"/>
      <c r="F394" s="152"/>
      <c r="G394" s="152"/>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234"/>
      <c r="AK394" s="234"/>
      <c r="AL394" s="234"/>
      <c r="AM394" s="234"/>
      <c r="AN394" s="234"/>
      <c r="AO394" s="234"/>
      <c r="AP394" s="234"/>
      <c r="AQ394" s="234"/>
      <c r="AR394" s="234"/>
      <c r="AS394" s="234"/>
      <c r="AT394" s="234"/>
      <c r="AU394" s="234"/>
      <c r="AV394" s="234"/>
      <c r="AW394" s="234"/>
      <c r="AX394" s="234"/>
      <c r="AY394" s="234"/>
      <c r="AZ394" s="234"/>
      <c r="BA394" s="234"/>
      <c r="BB394" s="234"/>
      <c r="BC394" s="234"/>
      <c r="BD394" s="234"/>
      <c r="BF394" s="234"/>
      <c r="BG394" s="234"/>
      <c r="BH394" s="234"/>
      <c r="BI394" s="234"/>
      <c r="BJ394" s="234"/>
      <c r="BK394" s="234"/>
      <c r="BL394" s="234"/>
      <c r="BM394" s="234"/>
      <c r="BN394" s="234"/>
    </row>
    <row r="395" spans="1:66" ht="15.75" customHeight="1">
      <c r="A395" s="152"/>
      <c r="B395" s="152"/>
      <c r="C395" s="152"/>
      <c r="D395" s="152"/>
      <c r="E395" s="152"/>
      <c r="F395" s="152"/>
      <c r="G395" s="152"/>
      <c r="H395" s="234"/>
      <c r="I395" s="234"/>
      <c r="J395" s="234"/>
      <c r="K395" s="234"/>
      <c r="L395" s="234"/>
      <c r="M395" s="234"/>
      <c r="N395" s="234"/>
      <c r="O395" s="234"/>
      <c r="P395" s="234"/>
      <c r="Q395" s="234"/>
      <c r="R395" s="234"/>
      <c r="S395" s="234"/>
      <c r="T395" s="234"/>
      <c r="U395" s="234"/>
      <c r="V395" s="234"/>
      <c r="W395" s="234"/>
      <c r="X395" s="234"/>
      <c r="Y395" s="234"/>
      <c r="Z395" s="234"/>
      <c r="AA395" s="234"/>
      <c r="AB395" s="234"/>
      <c r="AC395" s="234"/>
      <c r="AD395" s="234"/>
      <c r="AE395" s="234"/>
      <c r="AF395" s="234"/>
      <c r="AG395" s="234"/>
      <c r="AH395" s="234"/>
      <c r="AI395" s="234"/>
      <c r="AJ395" s="234"/>
      <c r="AK395" s="234"/>
      <c r="AL395" s="234"/>
      <c r="AM395" s="234"/>
      <c r="AN395" s="234"/>
      <c r="AO395" s="234"/>
      <c r="AP395" s="234"/>
      <c r="AQ395" s="234"/>
      <c r="AR395" s="234"/>
      <c r="AS395" s="234"/>
      <c r="AT395" s="234"/>
      <c r="AU395" s="234"/>
      <c r="AV395" s="234"/>
      <c r="AW395" s="234"/>
      <c r="AX395" s="234"/>
      <c r="AY395" s="234"/>
      <c r="AZ395" s="234"/>
      <c r="BA395" s="234"/>
      <c r="BB395" s="234"/>
      <c r="BC395" s="234"/>
      <c r="BD395" s="234"/>
      <c r="BF395" s="234"/>
      <c r="BG395" s="234"/>
      <c r="BH395" s="234"/>
      <c r="BI395" s="234"/>
      <c r="BJ395" s="234"/>
      <c r="BK395" s="234"/>
      <c r="BL395" s="234"/>
      <c r="BM395" s="234"/>
      <c r="BN395" s="234"/>
    </row>
    <row r="396" spans="1:66" ht="15.75" customHeight="1">
      <c r="A396" s="152"/>
      <c r="B396" s="152"/>
      <c r="C396" s="152"/>
      <c r="D396" s="152"/>
      <c r="E396" s="152"/>
      <c r="F396" s="152"/>
      <c r="G396" s="152"/>
      <c r="H396" s="234"/>
      <c r="I396" s="234"/>
      <c r="J396" s="234"/>
      <c r="K396" s="234"/>
      <c r="L396" s="234"/>
      <c r="M396" s="234"/>
      <c r="N396" s="234"/>
      <c r="O396" s="234"/>
      <c r="P396" s="234"/>
      <c r="Q396" s="234"/>
      <c r="R396" s="234"/>
      <c r="S396" s="234"/>
      <c r="T396" s="234"/>
      <c r="U396" s="234"/>
      <c r="V396" s="234"/>
      <c r="W396" s="234"/>
      <c r="X396" s="234"/>
      <c r="Y396" s="234"/>
      <c r="Z396" s="234"/>
      <c r="AA396" s="234"/>
      <c r="AB396" s="234"/>
      <c r="AC396" s="234"/>
      <c r="AD396" s="234"/>
      <c r="AE396" s="234"/>
      <c r="AF396" s="234"/>
      <c r="AG396" s="234"/>
      <c r="AH396" s="234"/>
      <c r="AI396" s="234"/>
      <c r="AJ396" s="234"/>
      <c r="AK396" s="234"/>
      <c r="AL396" s="234"/>
      <c r="AM396" s="234"/>
      <c r="AN396" s="234"/>
      <c r="AO396" s="234"/>
      <c r="AP396" s="234"/>
      <c r="AQ396" s="234"/>
      <c r="AR396" s="234"/>
      <c r="AS396" s="234"/>
      <c r="AT396" s="234"/>
      <c r="AU396" s="234"/>
      <c r="AV396" s="234"/>
      <c r="AW396" s="234"/>
      <c r="AX396" s="234"/>
      <c r="AY396" s="234"/>
      <c r="AZ396" s="234"/>
      <c r="BA396" s="234"/>
      <c r="BB396" s="234"/>
      <c r="BC396" s="234"/>
      <c r="BD396" s="234"/>
      <c r="BF396" s="234"/>
      <c r="BG396" s="234"/>
      <c r="BH396" s="234"/>
      <c r="BI396" s="234"/>
      <c r="BJ396" s="234"/>
      <c r="BK396" s="234"/>
      <c r="BL396" s="234"/>
      <c r="BM396" s="234"/>
      <c r="BN396" s="234"/>
    </row>
    <row r="397" spans="1:66" ht="15.75" customHeight="1">
      <c r="A397" s="152"/>
      <c r="B397" s="152"/>
      <c r="C397" s="152"/>
      <c r="D397" s="152"/>
      <c r="E397" s="152"/>
      <c r="F397" s="152"/>
      <c r="G397" s="152"/>
      <c r="H397" s="234"/>
      <c r="I397" s="234"/>
      <c r="J397" s="234"/>
      <c r="K397" s="234"/>
      <c r="L397" s="234"/>
      <c r="M397" s="234"/>
      <c r="N397" s="234"/>
      <c r="O397" s="234"/>
      <c r="P397" s="234"/>
      <c r="Q397" s="234"/>
      <c r="R397" s="234"/>
      <c r="S397" s="234"/>
      <c r="T397" s="234"/>
      <c r="U397" s="234"/>
      <c r="V397" s="234"/>
      <c r="W397" s="234"/>
      <c r="X397" s="234"/>
      <c r="Y397" s="234"/>
      <c r="Z397" s="234"/>
      <c r="AA397" s="234"/>
      <c r="AB397" s="234"/>
      <c r="AC397" s="234"/>
      <c r="AD397" s="234"/>
      <c r="AE397" s="234"/>
      <c r="AF397" s="234"/>
      <c r="AG397" s="234"/>
      <c r="AH397" s="234"/>
      <c r="AI397" s="234"/>
      <c r="AJ397" s="234"/>
      <c r="AK397" s="234"/>
      <c r="AL397" s="234"/>
      <c r="AM397" s="234"/>
      <c r="AN397" s="234"/>
      <c r="AO397" s="234"/>
      <c r="AP397" s="234"/>
      <c r="AQ397" s="234"/>
      <c r="AR397" s="234"/>
      <c r="AS397" s="234"/>
      <c r="AT397" s="234"/>
      <c r="AU397" s="234"/>
      <c r="AV397" s="234"/>
      <c r="AW397" s="234"/>
      <c r="AX397" s="234"/>
      <c r="AY397" s="234"/>
      <c r="AZ397" s="234"/>
      <c r="BA397" s="234"/>
      <c r="BB397" s="234"/>
      <c r="BC397" s="234"/>
      <c r="BD397" s="234"/>
      <c r="BF397" s="234"/>
      <c r="BG397" s="234"/>
      <c r="BH397" s="234"/>
      <c r="BI397" s="234"/>
      <c r="BJ397" s="234"/>
      <c r="BK397" s="234"/>
      <c r="BL397" s="234"/>
      <c r="BM397" s="234"/>
      <c r="BN397" s="234"/>
    </row>
    <row r="398" spans="1:66" ht="15.75" customHeight="1">
      <c r="A398" s="152"/>
      <c r="B398" s="152"/>
      <c r="C398" s="152"/>
      <c r="D398" s="152"/>
      <c r="E398" s="152"/>
      <c r="F398" s="152"/>
      <c r="G398" s="152"/>
      <c r="H398" s="234"/>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234"/>
      <c r="AH398" s="234"/>
      <c r="AI398" s="234"/>
      <c r="AJ398" s="234"/>
      <c r="AK398" s="234"/>
      <c r="AL398" s="234"/>
      <c r="AM398" s="234"/>
      <c r="AN398" s="234"/>
      <c r="AO398" s="234"/>
      <c r="AP398" s="234"/>
      <c r="AQ398" s="234"/>
      <c r="AR398" s="234"/>
      <c r="AS398" s="234"/>
      <c r="AT398" s="234"/>
      <c r="AU398" s="234"/>
      <c r="AV398" s="234"/>
      <c r="AW398" s="234"/>
      <c r="AX398" s="234"/>
      <c r="AY398" s="234"/>
      <c r="AZ398" s="234"/>
      <c r="BA398" s="234"/>
      <c r="BB398" s="234"/>
      <c r="BC398" s="234"/>
      <c r="BD398" s="234"/>
      <c r="BF398" s="234"/>
      <c r="BG398" s="234"/>
      <c r="BH398" s="234"/>
      <c r="BI398" s="234"/>
      <c r="BJ398" s="234"/>
      <c r="BK398" s="234"/>
      <c r="BL398" s="234"/>
      <c r="BM398" s="234"/>
      <c r="BN398" s="234"/>
    </row>
    <row r="399" spans="1:66" ht="15.75" customHeight="1">
      <c r="A399" s="152"/>
      <c r="B399" s="152"/>
      <c r="C399" s="152"/>
      <c r="D399" s="152"/>
      <c r="E399" s="152"/>
      <c r="F399" s="152"/>
      <c r="G399" s="152"/>
      <c r="H399" s="234"/>
      <c r="I399" s="234"/>
      <c r="J399" s="234"/>
      <c r="K399" s="234"/>
      <c r="L399" s="234"/>
      <c r="M399" s="234"/>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234"/>
      <c r="AL399" s="234"/>
      <c r="AM399" s="234"/>
      <c r="AN399" s="234"/>
      <c r="AO399" s="234"/>
      <c r="AP399" s="234"/>
      <c r="AQ399" s="234"/>
      <c r="AR399" s="234"/>
      <c r="AS399" s="234"/>
      <c r="AT399" s="234"/>
      <c r="AU399" s="234"/>
      <c r="AV399" s="234"/>
      <c r="AW399" s="234"/>
      <c r="AX399" s="234"/>
      <c r="AY399" s="234"/>
      <c r="AZ399" s="234"/>
      <c r="BA399" s="234"/>
      <c r="BB399" s="234"/>
      <c r="BC399" s="234"/>
      <c r="BD399" s="234"/>
      <c r="BF399" s="234"/>
      <c r="BG399" s="234"/>
      <c r="BH399" s="234"/>
      <c r="BI399" s="234"/>
      <c r="BJ399" s="234"/>
      <c r="BK399" s="234"/>
      <c r="BL399" s="234"/>
      <c r="BM399" s="234"/>
      <c r="BN399" s="234"/>
    </row>
    <row r="400" spans="1:66" ht="15.75" customHeight="1">
      <c r="A400" s="152"/>
      <c r="B400" s="152"/>
      <c r="C400" s="152"/>
      <c r="D400" s="152"/>
      <c r="E400" s="152"/>
      <c r="F400" s="152"/>
      <c r="G400" s="152"/>
      <c r="H400" s="234"/>
      <c r="I400" s="234"/>
      <c r="J400" s="234"/>
      <c r="K400" s="234"/>
      <c r="L400" s="234"/>
      <c r="M400" s="234"/>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234"/>
      <c r="AL400" s="234"/>
      <c r="AM400" s="234"/>
      <c r="AN400" s="234"/>
      <c r="AO400" s="234"/>
      <c r="AP400" s="234"/>
      <c r="AQ400" s="234"/>
      <c r="AR400" s="234"/>
      <c r="AS400" s="234"/>
      <c r="AT400" s="234"/>
      <c r="AU400" s="234"/>
      <c r="AV400" s="234"/>
      <c r="AW400" s="234"/>
      <c r="AX400" s="234"/>
      <c r="AY400" s="234"/>
      <c r="AZ400" s="234"/>
      <c r="BA400" s="234"/>
      <c r="BB400" s="234"/>
      <c r="BC400" s="234"/>
      <c r="BD400" s="234"/>
      <c r="BF400" s="234"/>
      <c r="BG400" s="234"/>
      <c r="BH400" s="234"/>
      <c r="BI400" s="234"/>
      <c r="BJ400" s="234"/>
      <c r="BK400" s="234"/>
      <c r="BL400" s="234"/>
      <c r="BM400" s="234"/>
      <c r="BN400" s="234"/>
    </row>
    <row r="401" spans="1:66" ht="15.75" customHeight="1">
      <c r="A401" s="152"/>
      <c r="B401" s="152"/>
      <c r="C401" s="152"/>
      <c r="D401" s="152"/>
      <c r="E401" s="152"/>
      <c r="F401" s="152"/>
      <c r="G401" s="152"/>
      <c r="H401" s="234"/>
      <c r="I401" s="234"/>
      <c r="J401" s="234"/>
      <c r="K401" s="234"/>
      <c r="L401" s="234"/>
      <c r="M401" s="234"/>
      <c r="N401" s="234"/>
      <c r="O401" s="234"/>
      <c r="P401" s="234"/>
      <c r="Q401" s="234"/>
      <c r="R401" s="234"/>
      <c r="S401" s="234"/>
      <c r="T401" s="234"/>
      <c r="U401" s="234"/>
      <c r="V401" s="234"/>
      <c r="W401" s="234"/>
      <c r="X401" s="234"/>
      <c r="Y401" s="234"/>
      <c r="Z401" s="234"/>
      <c r="AA401" s="234"/>
      <c r="AB401" s="234"/>
      <c r="AC401" s="234"/>
      <c r="AD401" s="234"/>
      <c r="AE401" s="234"/>
      <c r="AF401" s="234"/>
      <c r="AG401" s="234"/>
      <c r="AH401" s="234"/>
      <c r="AI401" s="234"/>
      <c r="AJ401" s="234"/>
      <c r="AK401" s="234"/>
      <c r="AL401" s="234"/>
      <c r="AM401" s="234"/>
      <c r="AN401" s="234"/>
      <c r="AO401" s="234"/>
      <c r="AP401" s="234"/>
      <c r="AQ401" s="234"/>
      <c r="AR401" s="234"/>
      <c r="AS401" s="234"/>
      <c r="AT401" s="234"/>
      <c r="AU401" s="234"/>
      <c r="AV401" s="234"/>
      <c r="AW401" s="234"/>
      <c r="AX401" s="234"/>
      <c r="AY401" s="234"/>
      <c r="AZ401" s="234"/>
      <c r="BA401" s="234"/>
      <c r="BB401" s="234"/>
      <c r="BC401" s="234"/>
      <c r="BD401" s="234"/>
      <c r="BF401" s="234"/>
      <c r="BG401" s="234"/>
      <c r="BH401" s="234"/>
      <c r="BI401" s="234"/>
      <c r="BJ401" s="234"/>
      <c r="BK401" s="234"/>
      <c r="BL401" s="234"/>
      <c r="BM401" s="234"/>
      <c r="BN401" s="234"/>
    </row>
    <row r="402" spans="1:66" ht="15.75" customHeight="1">
      <c r="A402" s="152"/>
      <c r="B402" s="152"/>
      <c r="C402" s="152"/>
      <c r="D402" s="152"/>
      <c r="E402" s="152"/>
      <c r="F402" s="152"/>
      <c r="G402" s="152"/>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34"/>
      <c r="AL402" s="234"/>
      <c r="AM402" s="234"/>
      <c r="AN402" s="234"/>
      <c r="AO402" s="234"/>
      <c r="AP402" s="234"/>
      <c r="AQ402" s="234"/>
      <c r="AR402" s="234"/>
      <c r="AS402" s="234"/>
      <c r="AT402" s="234"/>
      <c r="AU402" s="234"/>
      <c r="AV402" s="234"/>
      <c r="AW402" s="234"/>
      <c r="AX402" s="234"/>
      <c r="AY402" s="234"/>
      <c r="AZ402" s="234"/>
      <c r="BA402" s="234"/>
      <c r="BB402" s="234"/>
      <c r="BC402" s="234"/>
      <c r="BD402" s="234"/>
      <c r="BF402" s="234"/>
      <c r="BG402" s="234"/>
      <c r="BH402" s="234"/>
      <c r="BI402" s="234"/>
      <c r="BJ402" s="234"/>
      <c r="BK402" s="234"/>
      <c r="BL402" s="234"/>
      <c r="BM402" s="234"/>
      <c r="BN402" s="234"/>
    </row>
    <row r="403" spans="1:66" ht="15.75" customHeight="1">
      <c r="A403" s="152"/>
      <c r="B403" s="152"/>
      <c r="C403" s="152"/>
      <c r="D403" s="152"/>
      <c r="E403" s="152"/>
      <c r="F403" s="152"/>
      <c r="G403" s="152"/>
      <c r="H403" s="234"/>
      <c r="I403" s="234"/>
      <c r="J403" s="234"/>
      <c r="K403" s="234"/>
      <c r="L403" s="234"/>
      <c r="M403" s="234"/>
      <c r="N403" s="234"/>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4"/>
      <c r="AK403" s="234"/>
      <c r="AL403" s="234"/>
      <c r="AM403" s="234"/>
      <c r="AN403" s="234"/>
      <c r="AO403" s="234"/>
      <c r="AP403" s="234"/>
      <c r="AQ403" s="234"/>
      <c r="AR403" s="234"/>
      <c r="AS403" s="234"/>
      <c r="AT403" s="234"/>
      <c r="AU403" s="234"/>
      <c r="AV403" s="234"/>
      <c r="AW403" s="234"/>
      <c r="AX403" s="234"/>
      <c r="AY403" s="234"/>
      <c r="AZ403" s="234"/>
      <c r="BA403" s="234"/>
      <c r="BB403" s="234"/>
      <c r="BC403" s="234"/>
      <c r="BD403" s="234"/>
      <c r="BF403" s="234"/>
      <c r="BG403" s="234"/>
      <c r="BH403" s="234"/>
      <c r="BI403" s="234"/>
      <c r="BJ403" s="234"/>
      <c r="BK403" s="234"/>
      <c r="BL403" s="234"/>
      <c r="BM403" s="234"/>
      <c r="BN403" s="234"/>
    </row>
    <row r="404" spans="1:66" ht="15.75" customHeight="1">
      <c r="A404" s="152"/>
      <c r="B404" s="152"/>
      <c r="C404" s="152"/>
      <c r="D404" s="152"/>
      <c r="E404" s="152"/>
      <c r="F404" s="152"/>
      <c r="G404" s="152"/>
      <c r="H404" s="234"/>
      <c r="I404" s="234"/>
      <c r="J404" s="234"/>
      <c r="K404" s="234"/>
      <c r="L404" s="234"/>
      <c r="M404" s="234"/>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4"/>
      <c r="AK404" s="234"/>
      <c r="AL404" s="234"/>
      <c r="AM404" s="234"/>
      <c r="AN404" s="234"/>
      <c r="AO404" s="234"/>
      <c r="AP404" s="234"/>
      <c r="AQ404" s="234"/>
      <c r="AR404" s="234"/>
      <c r="AS404" s="234"/>
      <c r="AT404" s="234"/>
      <c r="AU404" s="234"/>
      <c r="AV404" s="234"/>
      <c r="AW404" s="234"/>
      <c r="AX404" s="234"/>
      <c r="AY404" s="234"/>
      <c r="AZ404" s="234"/>
      <c r="BA404" s="234"/>
      <c r="BB404" s="234"/>
      <c r="BC404" s="234"/>
      <c r="BD404" s="234"/>
      <c r="BF404" s="234"/>
      <c r="BG404" s="234"/>
      <c r="BH404" s="234"/>
      <c r="BI404" s="234"/>
      <c r="BJ404" s="234"/>
      <c r="BK404" s="234"/>
      <c r="BL404" s="234"/>
      <c r="BM404" s="234"/>
      <c r="BN404" s="234"/>
    </row>
    <row r="405" spans="1:66" ht="15.75" customHeight="1">
      <c r="A405" s="152"/>
      <c r="B405" s="152"/>
      <c r="C405" s="152"/>
      <c r="D405" s="152"/>
      <c r="E405" s="152"/>
      <c r="F405" s="152"/>
      <c r="G405" s="152"/>
      <c r="H405" s="234"/>
      <c r="I405" s="234"/>
      <c r="J405" s="234"/>
      <c r="K405" s="234"/>
      <c r="L405" s="234"/>
      <c r="M405" s="234"/>
      <c r="N405" s="234"/>
      <c r="O405" s="234"/>
      <c r="P405" s="234"/>
      <c r="Q405" s="234"/>
      <c r="R405" s="234"/>
      <c r="S405" s="234"/>
      <c r="T405" s="234"/>
      <c r="U405" s="234"/>
      <c r="V405" s="234"/>
      <c r="W405" s="234"/>
      <c r="X405" s="234"/>
      <c r="Y405" s="234"/>
      <c r="Z405" s="234"/>
      <c r="AA405" s="234"/>
      <c r="AB405" s="234"/>
      <c r="AC405" s="234"/>
      <c r="AD405" s="234"/>
      <c r="AE405" s="234"/>
      <c r="AF405" s="234"/>
      <c r="AG405" s="234"/>
      <c r="AH405" s="234"/>
      <c r="AI405" s="234"/>
      <c r="AJ405" s="234"/>
      <c r="AK405" s="234"/>
      <c r="AL405" s="234"/>
      <c r="AM405" s="234"/>
      <c r="AN405" s="234"/>
      <c r="AO405" s="234"/>
      <c r="AP405" s="234"/>
      <c r="AQ405" s="234"/>
      <c r="AR405" s="234"/>
      <c r="AS405" s="234"/>
      <c r="AT405" s="234"/>
      <c r="AU405" s="234"/>
      <c r="AV405" s="234"/>
      <c r="AW405" s="234"/>
      <c r="AX405" s="234"/>
      <c r="AY405" s="234"/>
      <c r="AZ405" s="234"/>
      <c r="BA405" s="234"/>
      <c r="BB405" s="234"/>
      <c r="BC405" s="234"/>
      <c r="BD405" s="234"/>
      <c r="BF405" s="234"/>
      <c r="BG405" s="234"/>
      <c r="BH405" s="234"/>
      <c r="BI405" s="234"/>
      <c r="BJ405" s="234"/>
      <c r="BK405" s="234"/>
      <c r="BL405" s="234"/>
      <c r="BM405" s="234"/>
      <c r="BN405" s="234"/>
    </row>
    <row r="406" spans="1:66" ht="15.75" customHeight="1">
      <c r="A406" s="152"/>
      <c r="B406" s="152"/>
      <c r="C406" s="152"/>
      <c r="D406" s="152"/>
      <c r="E406" s="152"/>
      <c r="F406" s="152"/>
      <c r="G406" s="152"/>
      <c r="H406" s="234"/>
      <c r="I406" s="234"/>
      <c r="J406" s="234"/>
      <c r="K406" s="234"/>
      <c r="L406" s="234"/>
      <c r="M406" s="234"/>
      <c r="N406" s="234"/>
      <c r="O406" s="234"/>
      <c r="P406" s="234"/>
      <c r="Q406" s="234"/>
      <c r="R406" s="234"/>
      <c r="S406" s="234"/>
      <c r="T406" s="234"/>
      <c r="U406" s="234"/>
      <c r="V406" s="234"/>
      <c r="W406" s="234"/>
      <c r="X406" s="234"/>
      <c r="Y406" s="234"/>
      <c r="Z406" s="234"/>
      <c r="AA406" s="234"/>
      <c r="AB406" s="234"/>
      <c r="AC406" s="234"/>
      <c r="AD406" s="234"/>
      <c r="AE406" s="234"/>
      <c r="AF406" s="234"/>
      <c r="AG406" s="234"/>
      <c r="AH406" s="234"/>
      <c r="AI406" s="234"/>
      <c r="AJ406" s="234"/>
      <c r="AK406" s="234"/>
      <c r="AL406" s="234"/>
      <c r="AM406" s="234"/>
      <c r="AN406" s="234"/>
      <c r="AO406" s="234"/>
      <c r="AP406" s="234"/>
      <c r="AQ406" s="234"/>
      <c r="AR406" s="234"/>
      <c r="AS406" s="234"/>
      <c r="AT406" s="234"/>
      <c r="AU406" s="234"/>
      <c r="AV406" s="234"/>
      <c r="AW406" s="234"/>
      <c r="AX406" s="234"/>
      <c r="AY406" s="234"/>
      <c r="AZ406" s="234"/>
      <c r="BA406" s="234"/>
      <c r="BB406" s="234"/>
      <c r="BC406" s="234"/>
      <c r="BD406" s="234"/>
      <c r="BF406" s="234"/>
      <c r="BG406" s="234"/>
      <c r="BH406" s="234"/>
      <c r="BI406" s="234"/>
      <c r="BJ406" s="234"/>
      <c r="BK406" s="234"/>
      <c r="BL406" s="234"/>
      <c r="BM406" s="234"/>
      <c r="BN406" s="234"/>
    </row>
    <row r="407" spans="1:66" ht="15.75" customHeight="1">
      <c r="A407" s="152"/>
      <c r="B407" s="152"/>
      <c r="C407" s="152"/>
      <c r="D407" s="152"/>
      <c r="E407" s="152"/>
      <c r="F407" s="152"/>
      <c r="G407" s="152"/>
      <c r="H407" s="234"/>
      <c r="I407" s="234"/>
      <c r="J407" s="234"/>
      <c r="K407" s="234"/>
      <c r="L407" s="234"/>
      <c r="M407" s="234"/>
      <c r="N407" s="234"/>
      <c r="O407" s="234"/>
      <c r="P407" s="234"/>
      <c r="Q407" s="234"/>
      <c r="R407" s="234"/>
      <c r="S407" s="234"/>
      <c r="T407" s="234"/>
      <c r="U407" s="234"/>
      <c r="V407" s="234"/>
      <c r="W407" s="234"/>
      <c r="X407" s="234"/>
      <c r="Y407" s="234"/>
      <c r="Z407" s="234"/>
      <c r="AA407" s="234"/>
      <c r="AB407" s="234"/>
      <c r="AC407" s="234"/>
      <c r="AD407" s="234"/>
      <c r="AE407" s="234"/>
      <c r="AF407" s="234"/>
      <c r="AG407" s="234"/>
      <c r="AH407" s="234"/>
      <c r="AI407" s="234"/>
      <c r="AJ407" s="234"/>
      <c r="AK407" s="234"/>
      <c r="AL407" s="234"/>
      <c r="AM407" s="234"/>
      <c r="AN407" s="234"/>
      <c r="AO407" s="234"/>
      <c r="AP407" s="234"/>
      <c r="AQ407" s="234"/>
      <c r="AR407" s="234"/>
      <c r="AS407" s="234"/>
      <c r="AT407" s="234"/>
      <c r="AU407" s="234"/>
      <c r="AV407" s="234"/>
      <c r="AW407" s="234"/>
      <c r="AX407" s="234"/>
      <c r="AY407" s="234"/>
      <c r="AZ407" s="234"/>
      <c r="BA407" s="234"/>
      <c r="BB407" s="234"/>
      <c r="BC407" s="234"/>
      <c r="BD407" s="234"/>
      <c r="BF407" s="234"/>
      <c r="BG407" s="234"/>
      <c r="BH407" s="234"/>
      <c r="BI407" s="234"/>
      <c r="BJ407" s="234"/>
      <c r="BK407" s="234"/>
      <c r="BL407" s="234"/>
      <c r="BM407" s="234"/>
      <c r="BN407" s="234"/>
    </row>
    <row r="408" spans="1:66" ht="15.75" customHeight="1">
      <c r="A408" s="152"/>
      <c r="B408" s="152"/>
      <c r="C408" s="152"/>
      <c r="D408" s="152"/>
      <c r="E408" s="152"/>
      <c r="F408" s="152"/>
      <c r="G408" s="152"/>
      <c r="H408" s="234"/>
      <c r="I408" s="234"/>
      <c r="J408" s="234"/>
      <c r="K408" s="234"/>
      <c r="L408" s="234"/>
      <c r="M408" s="234"/>
      <c r="N408" s="234"/>
      <c r="O408" s="234"/>
      <c r="P408" s="234"/>
      <c r="Q408" s="234"/>
      <c r="R408" s="234"/>
      <c r="S408" s="234"/>
      <c r="T408" s="234"/>
      <c r="U408" s="234"/>
      <c r="V408" s="234"/>
      <c r="W408" s="234"/>
      <c r="X408" s="234"/>
      <c r="Y408" s="234"/>
      <c r="Z408" s="234"/>
      <c r="AA408" s="234"/>
      <c r="AB408" s="234"/>
      <c r="AC408" s="234"/>
      <c r="AD408" s="234"/>
      <c r="AE408" s="234"/>
      <c r="AF408" s="234"/>
      <c r="AG408" s="234"/>
      <c r="AH408" s="234"/>
      <c r="AI408" s="234"/>
      <c r="AJ408" s="234"/>
      <c r="AK408" s="234"/>
      <c r="AL408" s="234"/>
      <c r="AM408" s="234"/>
      <c r="AN408" s="234"/>
      <c r="AO408" s="234"/>
      <c r="AP408" s="234"/>
      <c r="AQ408" s="234"/>
      <c r="AR408" s="234"/>
      <c r="AS408" s="234"/>
      <c r="AT408" s="234"/>
      <c r="AU408" s="234"/>
      <c r="AV408" s="234"/>
      <c r="AW408" s="234"/>
      <c r="AX408" s="234"/>
      <c r="AY408" s="234"/>
      <c r="AZ408" s="234"/>
      <c r="BA408" s="234"/>
      <c r="BB408" s="234"/>
      <c r="BC408" s="234"/>
      <c r="BD408" s="234"/>
      <c r="BF408" s="234"/>
      <c r="BG408" s="234"/>
      <c r="BH408" s="234"/>
      <c r="BI408" s="234"/>
      <c r="BJ408" s="234"/>
      <c r="BK408" s="234"/>
      <c r="BL408" s="234"/>
      <c r="BM408" s="234"/>
      <c r="BN408" s="234"/>
    </row>
    <row r="409" spans="1:66" ht="15.75" customHeight="1">
      <c r="A409" s="152"/>
      <c r="B409" s="152"/>
      <c r="C409" s="152"/>
      <c r="D409" s="152"/>
      <c r="E409" s="152"/>
      <c r="F409" s="152"/>
      <c r="G409" s="152"/>
      <c r="H409" s="234"/>
      <c r="I409" s="234"/>
      <c r="J409" s="234"/>
      <c r="K409" s="234"/>
      <c r="L409" s="234"/>
      <c r="M409" s="234"/>
      <c r="N409" s="234"/>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4"/>
      <c r="AK409" s="234"/>
      <c r="AL409" s="234"/>
      <c r="AM409" s="234"/>
      <c r="AN409" s="234"/>
      <c r="AO409" s="234"/>
      <c r="AP409" s="234"/>
      <c r="AQ409" s="234"/>
      <c r="AR409" s="234"/>
      <c r="AS409" s="234"/>
      <c r="AT409" s="234"/>
      <c r="AU409" s="234"/>
      <c r="AV409" s="234"/>
      <c r="AW409" s="234"/>
      <c r="AX409" s="234"/>
      <c r="AY409" s="234"/>
      <c r="AZ409" s="234"/>
      <c r="BA409" s="234"/>
      <c r="BB409" s="234"/>
      <c r="BC409" s="234"/>
      <c r="BD409" s="234"/>
      <c r="BF409" s="234"/>
      <c r="BG409" s="234"/>
      <c r="BH409" s="234"/>
      <c r="BI409" s="234"/>
      <c r="BJ409" s="234"/>
      <c r="BK409" s="234"/>
      <c r="BL409" s="234"/>
      <c r="BM409" s="234"/>
      <c r="BN409" s="234"/>
    </row>
    <row r="410" spans="1:66" ht="15.75" customHeight="1">
      <c r="A410" s="152"/>
      <c r="B410" s="152"/>
      <c r="C410" s="152"/>
      <c r="D410" s="152"/>
      <c r="E410" s="152"/>
      <c r="F410" s="152"/>
      <c r="G410" s="152"/>
      <c r="H410" s="234"/>
      <c r="I410" s="234"/>
      <c r="J410" s="234"/>
      <c r="K410" s="234"/>
      <c r="L410" s="234"/>
      <c r="M410" s="234"/>
      <c r="N410" s="234"/>
      <c r="O410" s="234"/>
      <c r="P410" s="234"/>
      <c r="Q410" s="234"/>
      <c r="R410" s="234"/>
      <c r="S410" s="234"/>
      <c r="T410" s="234"/>
      <c r="U410" s="234"/>
      <c r="V410" s="234"/>
      <c r="W410" s="234"/>
      <c r="X410" s="234"/>
      <c r="Y410" s="234"/>
      <c r="Z410" s="234"/>
      <c r="AA410" s="234"/>
      <c r="AB410" s="234"/>
      <c r="AC410" s="234"/>
      <c r="AD410" s="234"/>
      <c r="AE410" s="234"/>
      <c r="AF410" s="234"/>
      <c r="AG410" s="234"/>
      <c r="AH410" s="234"/>
      <c r="AI410" s="234"/>
      <c r="AJ410" s="234"/>
      <c r="AK410" s="234"/>
      <c r="AL410" s="234"/>
      <c r="AM410" s="234"/>
      <c r="AN410" s="234"/>
      <c r="AO410" s="234"/>
      <c r="AP410" s="234"/>
      <c r="AQ410" s="234"/>
      <c r="AR410" s="234"/>
      <c r="AS410" s="234"/>
      <c r="AT410" s="234"/>
      <c r="AU410" s="234"/>
      <c r="AV410" s="234"/>
      <c r="AW410" s="234"/>
      <c r="AX410" s="234"/>
      <c r="AY410" s="234"/>
      <c r="AZ410" s="234"/>
      <c r="BA410" s="234"/>
      <c r="BB410" s="234"/>
      <c r="BC410" s="234"/>
      <c r="BD410" s="234"/>
      <c r="BF410" s="234"/>
      <c r="BG410" s="234"/>
      <c r="BH410" s="234"/>
      <c r="BI410" s="234"/>
      <c r="BJ410" s="234"/>
      <c r="BK410" s="234"/>
      <c r="BL410" s="234"/>
      <c r="BM410" s="234"/>
      <c r="BN410" s="234"/>
    </row>
    <row r="411" spans="1:66" ht="15.75" customHeight="1">
      <c r="A411" s="152"/>
      <c r="B411" s="152"/>
      <c r="C411" s="152"/>
      <c r="D411" s="152"/>
      <c r="E411" s="152"/>
      <c r="F411" s="152"/>
      <c r="G411" s="152"/>
      <c r="H411" s="234"/>
      <c r="I411" s="234"/>
      <c r="J411" s="234"/>
      <c r="K411" s="234"/>
      <c r="L411" s="234"/>
      <c r="M411" s="234"/>
      <c r="N411" s="234"/>
      <c r="O411" s="234"/>
      <c r="P411" s="234"/>
      <c r="Q411" s="234"/>
      <c r="R411" s="234"/>
      <c r="S411" s="234"/>
      <c r="T411" s="234"/>
      <c r="U411" s="234"/>
      <c r="V411" s="234"/>
      <c r="W411" s="234"/>
      <c r="X411" s="234"/>
      <c r="Y411" s="234"/>
      <c r="Z411" s="234"/>
      <c r="AA411" s="234"/>
      <c r="AB411" s="234"/>
      <c r="AC411" s="234"/>
      <c r="AD411" s="234"/>
      <c r="AE411" s="234"/>
      <c r="AF411" s="234"/>
      <c r="AG411" s="234"/>
      <c r="AH411" s="234"/>
      <c r="AI411" s="234"/>
      <c r="AJ411" s="234"/>
      <c r="AK411" s="234"/>
      <c r="AL411" s="234"/>
      <c r="AM411" s="234"/>
      <c r="AN411" s="234"/>
      <c r="AO411" s="234"/>
      <c r="AP411" s="234"/>
      <c r="AQ411" s="234"/>
      <c r="AR411" s="234"/>
      <c r="AS411" s="234"/>
      <c r="AT411" s="234"/>
      <c r="AU411" s="234"/>
      <c r="AV411" s="234"/>
      <c r="AW411" s="234"/>
      <c r="AX411" s="234"/>
      <c r="AY411" s="234"/>
      <c r="AZ411" s="234"/>
      <c r="BA411" s="234"/>
      <c r="BB411" s="234"/>
      <c r="BC411" s="234"/>
      <c r="BD411" s="234"/>
      <c r="BF411" s="234"/>
      <c r="BG411" s="234"/>
      <c r="BH411" s="234"/>
      <c r="BI411" s="234"/>
      <c r="BJ411" s="234"/>
      <c r="BK411" s="234"/>
      <c r="BL411" s="234"/>
      <c r="BM411" s="234"/>
      <c r="BN411" s="234"/>
    </row>
    <row r="412" spans="1:66" ht="15.75" customHeight="1">
      <c r="A412" s="152"/>
      <c r="B412" s="152"/>
      <c r="C412" s="152"/>
      <c r="D412" s="152"/>
      <c r="E412" s="152"/>
      <c r="F412" s="152"/>
      <c r="G412" s="152"/>
      <c r="H412" s="234"/>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4"/>
      <c r="AK412" s="234"/>
      <c r="AL412" s="234"/>
      <c r="AM412" s="234"/>
      <c r="AN412" s="234"/>
      <c r="AO412" s="234"/>
      <c r="AP412" s="234"/>
      <c r="AQ412" s="234"/>
      <c r="AR412" s="234"/>
      <c r="AS412" s="234"/>
      <c r="AT412" s="234"/>
      <c r="AU412" s="234"/>
      <c r="AV412" s="234"/>
      <c r="AW412" s="234"/>
      <c r="AX412" s="234"/>
      <c r="AY412" s="234"/>
      <c r="AZ412" s="234"/>
      <c r="BA412" s="234"/>
      <c r="BB412" s="234"/>
      <c r="BC412" s="234"/>
      <c r="BD412" s="234"/>
      <c r="BF412" s="234"/>
      <c r="BG412" s="234"/>
      <c r="BH412" s="234"/>
      <c r="BI412" s="234"/>
      <c r="BJ412" s="234"/>
      <c r="BK412" s="234"/>
      <c r="BL412" s="234"/>
      <c r="BM412" s="234"/>
      <c r="BN412" s="234"/>
    </row>
    <row r="413" spans="1:66" ht="15.75" customHeight="1">
      <c r="A413" s="152"/>
      <c r="B413" s="152"/>
      <c r="C413" s="152"/>
      <c r="D413" s="152"/>
      <c r="E413" s="152"/>
      <c r="F413" s="152"/>
      <c r="G413" s="152"/>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c r="AE413" s="234"/>
      <c r="AF413" s="234"/>
      <c r="AG413" s="234"/>
      <c r="AH413" s="234"/>
      <c r="AI413" s="234"/>
      <c r="AJ413" s="234"/>
      <c r="AK413" s="234"/>
      <c r="AL413" s="234"/>
      <c r="AM413" s="234"/>
      <c r="AN413" s="234"/>
      <c r="AO413" s="234"/>
      <c r="AP413" s="234"/>
      <c r="AQ413" s="234"/>
      <c r="AR413" s="234"/>
      <c r="AS413" s="234"/>
      <c r="AT413" s="234"/>
      <c r="AU413" s="234"/>
      <c r="AV413" s="234"/>
      <c r="AW413" s="234"/>
      <c r="AX413" s="234"/>
      <c r="AY413" s="234"/>
      <c r="AZ413" s="234"/>
      <c r="BA413" s="234"/>
      <c r="BB413" s="234"/>
      <c r="BC413" s="234"/>
      <c r="BD413" s="234"/>
      <c r="BF413" s="234"/>
      <c r="BG413" s="234"/>
      <c r="BH413" s="234"/>
      <c r="BI413" s="234"/>
      <c r="BJ413" s="234"/>
      <c r="BK413" s="234"/>
      <c r="BL413" s="234"/>
      <c r="BM413" s="234"/>
      <c r="BN413" s="234"/>
    </row>
    <row r="414" spans="1:66" ht="15.75" customHeight="1">
      <c r="A414" s="152"/>
      <c r="B414" s="152"/>
      <c r="C414" s="152"/>
      <c r="D414" s="152"/>
      <c r="E414" s="152"/>
      <c r="F414" s="152"/>
      <c r="G414" s="152"/>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c r="AE414" s="234"/>
      <c r="AF414" s="234"/>
      <c r="AG414" s="234"/>
      <c r="AH414" s="234"/>
      <c r="AI414" s="234"/>
      <c r="AJ414" s="234"/>
      <c r="AK414" s="234"/>
      <c r="AL414" s="234"/>
      <c r="AM414" s="234"/>
      <c r="AN414" s="234"/>
      <c r="AO414" s="234"/>
      <c r="AP414" s="234"/>
      <c r="AQ414" s="234"/>
      <c r="AR414" s="234"/>
      <c r="AS414" s="234"/>
      <c r="AT414" s="234"/>
      <c r="AU414" s="234"/>
      <c r="AV414" s="234"/>
      <c r="AW414" s="234"/>
      <c r="AX414" s="234"/>
      <c r="AY414" s="234"/>
      <c r="AZ414" s="234"/>
      <c r="BA414" s="234"/>
      <c r="BB414" s="234"/>
      <c r="BC414" s="234"/>
      <c r="BD414" s="234"/>
      <c r="BF414" s="234"/>
      <c r="BG414" s="234"/>
      <c r="BH414" s="234"/>
      <c r="BI414" s="234"/>
      <c r="BJ414" s="234"/>
      <c r="BK414" s="234"/>
      <c r="BL414" s="234"/>
      <c r="BM414" s="234"/>
      <c r="BN414" s="234"/>
    </row>
    <row r="415" spans="1:66" ht="15.75" customHeight="1">
      <c r="A415" s="152"/>
      <c r="B415" s="152"/>
      <c r="C415" s="152"/>
      <c r="D415" s="152"/>
      <c r="E415" s="152"/>
      <c r="F415" s="152"/>
      <c r="G415" s="152"/>
      <c r="H415" s="234"/>
      <c r="I415" s="234"/>
      <c r="J415" s="234"/>
      <c r="K415" s="234"/>
      <c r="L415" s="234"/>
      <c r="M415" s="234"/>
      <c r="N415" s="234"/>
      <c r="O415" s="234"/>
      <c r="P415" s="234"/>
      <c r="Q415" s="234"/>
      <c r="R415" s="234"/>
      <c r="S415" s="234"/>
      <c r="T415" s="234"/>
      <c r="U415" s="234"/>
      <c r="V415" s="234"/>
      <c r="W415" s="234"/>
      <c r="X415" s="234"/>
      <c r="Y415" s="234"/>
      <c r="Z415" s="234"/>
      <c r="AA415" s="234"/>
      <c r="AB415" s="234"/>
      <c r="AC415" s="234"/>
      <c r="AD415" s="234"/>
      <c r="AE415" s="234"/>
      <c r="AF415" s="234"/>
      <c r="AG415" s="234"/>
      <c r="AH415" s="234"/>
      <c r="AI415" s="234"/>
      <c r="AJ415" s="234"/>
      <c r="AK415" s="234"/>
      <c r="AL415" s="234"/>
      <c r="AM415" s="234"/>
      <c r="AN415" s="234"/>
      <c r="AO415" s="234"/>
      <c r="AP415" s="234"/>
      <c r="AQ415" s="234"/>
      <c r="AR415" s="234"/>
      <c r="AS415" s="234"/>
      <c r="AT415" s="234"/>
      <c r="AU415" s="234"/>
      <c r="AV415" s="234"/>
      <c r="AW415" s="234"/>
      <c r="AX415" s="234"/>
      <c r="AY415" s="234"/>
      <c r="AZ415" s="234"/>
      <c r="BA415" s="234"/>
      <c r="BB415" s="234"/>
      <c r="BC415" s="234"/>
      <c r="BD415" s="234"/>
      <c r="BF415" s="234"/>
      <c r="BG415" s="234"/>
      <c r="BH415" s="234"/>
      <c r="BI415" s="234"/>
      <c r="BJ415" s="234"/>
      <c r="BK415" s="234"/>
      <c r="BL415" s="234"/>
      <c r="BM415" s="234"/>
      <c r="BN415" s="234"/>
    </row>
    <row r="416" spans="1:66" ht="15.75" customHeight="1">
      <c r="A416" s="152"/>
      <c r="B416" s="152"/>
      <c r="C416" s="152"/>
      <c r="D416" s="152"/>
      <c r="E416" s="152"/>
      <c r="F416" s="152"/>
      <c r="G416" s="152"/>
      <c r="H416" s="234"/>
      <c r="I416" s="234"/>
      <c r="J416" s="234"/>
      <c r="K416" s="234"/>
      <c r="L416" s="234"/>
      <c r="M416" s="234"/>
      <c r="N416" s="234"/>
      <c r="O416" s="234"/>
      <c r="P416" s="234"/>
      <c r="Q416" s="234"/>
      <c r="R416" s="234"/>
      <c r="S416" s="234"/>
      <c r="T416" s="234"/>
      <c r="U416" s="234"/>
      <c r="V416" s="234"/>
      <c r="W416" s="234"/>
      <c r="X416" s="234"/>
      <c r="Y416" s="234"/>
      <c r="Z416" s="234"/>
      <c r="AA416" s="234"/>
      <c r="AB416" s="234"/>
      <c r="AC416" s="234"/>
      <c r="AD416" s="234"/>
      <c r="AE416" s="234"/>
      <c r="AF416" s="234"/>
      <c r="AG416" s="234"/>
      <c r="AH416" s="234"/>
      <c r="AI416" s="234"/>
      <c r="AJ416" s="234"/>
      <c r="AK416" s="234"/>
      <c r="AL416" s="234"/>
      <c r="AM416" s="234"/>
      <c r="AN416" s="234"/>
      <c r="AO416" s="234"/>
      <c r="AP416" s="234"/>
      <c r="AQ416" s="234"/>
      <c r="AR416" s="234"/>
      <c r="AS416" s="234"/>
      <c r="AT416" s="234"/>
      <c r="AU416" s="234"/>
      <c r="AV416" s="234"/>
      <c r="AW416" s="234"/>
      <c r="AX416" s="234"/>
      <c r="AY416" s="234"/>
      <c r="AZ416" s="234"/>
      <c r="BA416" s="234"/>
      <c r="BB416" s="234"/>
      <c r="BC416" s="234"/>
      <c r="BD416" s="234"/>
      <c r="BF416" s="234"/>
      <c r="BG416" s="234"/>
      <c r="BH416" s="234"/>
      <c r="BI416" s="234"/>
      <c r="BJ416" s="234"/>
      <c r="BK416" s="234"/>
      <c r="BL416" s="234"/>
      <c r="BM416" s="234"/>
      <c r="BN416" s="234"/>
    </row>
    <row r="417" spans="1:66" ht="15.75" customHeight="1">
      <c r="A417" s="152"/>
      <c r="B417" s="152"/>
      <c r="C417" s="152"/>
      <c r="D417" s="152"/>
      <c r="E417" s="152"/>
      <c r="F417" s="152"/>
      <c r="G417" s="152"/>
      <c r="H417" s="234"/>
      <c r="I417" s="234"/>
      <c r="J417" s="234"/>
      <c r="K417" s="234"/>
      <c r="L417" s="234"/>
      <c r="M417" s="234"/>
      <c r="N417" s="234"/>
      <c r="O417" s="23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4"/>
      <c r="AK417" s="234"/>
      <c r="AL417" s="234"/>
      <c r="AM417" s="234"/>
      <c r="AN417" s="234"/>
      <c r="AO417" s="234"/>
      <c r="AP417" s="234"/>
      <c r="AQ417" s="234"/>
      <c r="AR417" s="234"/>
      <c r="AS417" s="234"/>
      <c r="AT417" s="234"/>
      <c r="AU417" s="234"/>
      <c r="AV417" s="234"/>
      <c r="AW417" s="234"/>
      <c r="AX417" s="234"/>
      <c r="AY417" s="234"/>
      <c r="AZ417" s="234"/>
      <c r="BA417" s="234"/>
      <c r="BB417" s="234"/>
      <c r="BC417" s="234"/>
      <c r="BD417" s="234"/>
      <c r="BF417" s="234"/>
      <c r="BG417" s="234"/>
      <c r="BH417" s="234"/>
      <c r="BI417" s="234"/>
      <c r="BJ417" s="234"/>
      <c r="BK417" s="234"/>
      <c r="BL417" s="234"/>
      <c r="BM417" s="234"/>
      <c r="BN417" s="234"/>
    </row>
    <row r="418" spans="1:66" ht="15.75" customHeight="1">
      <c r="A418" s="152"/>
      <c r="B418" s="152"/>
      <c r="C418" s="152"/>
      <c r="D418" s="152"/>
      <c r="E418" s="152"/>
      <c r="F418" s="152"/>
      <c r="G418" s="152"/>
      <c r="H418" s="234"/>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4"/>
      <c r="AK418" s="234"/>
      <c r="AL418" s="234"/>
      <c r="AM418" s="234"/>
      <c r="AN418" s="234"/>
      <c r="AO418" s="234"/>
      <c r="AP418" s="234"/>
      <c r="AQ418" s="234"/>
      <c r="AR418" s="234"/>
      <c r="AS418" s="234"/>
      <c r="AT418" s="234"/>
      <c r="AU418" s="234"/>
      <c r="AV418" s="234"/>
      <c r="AW418" s="234"/>
      <c r="AX418" s="234"/>
      <c r="AY418" s="234"/>
      <c r="AZ418" s="234"/>
      <c r="BA418" s="234"/>
      <c r="BB418" s="234"/>
      <c r="BC418" s="234"/>
      <c r="BD418" s="234"/>
      <c r="BF418" s="234"/>
      <c r="BG418" s="234"/>
      <c r="BH418" s="234"/>
      <c r="BI418" s="234"/>
      <c r="BJ418" s="234"/>
      <c r="BK418" s="234"/>
      <c r="BL418" s="234"/>
      <c r="BM418" s="234"/>
      <c r="BN418" s="234"/>
    </row>
    <row r="419" spans="1:66" ht="15.75" customHeight="1">
      <c r="A419" s="152"/>
      <c r="B419" s="152"/>
      <c r="C419" s="152"/>
      <c r="D419" s="152"/>
      <c r="E419" s="152"/>
      <c r="F419" s="152"/>
      <c r="G419" s="152"/>
      <c r="H419" s="234"/>
      <c r="I419" s="234"/>
      <c r="J419" s="234"/>
      <c r="K419" s="234"/>
      <c r="L419" s="234"/>
      <c r="M419" s="234"/>
      <c r="N419" s="234"/>
      <c r="O419" s="234"/>
      <c r="P419" s="234"/>
      <c r="Q419" s="234"/>
      <c r="R419" s="234"/>
      <c r="S419" s="234"/>
      <c r="T419" s="234"/>
      <c r="U419" s="234"/>
      <c r="V419" s="234"/>
      <c r="W419" s="234"/>
      <c r="X419" s="234"/>
      <c r="Y419" s="234"/>
      <c r="Z419" s="234"/>
      <c r="AA419" s="234"/>
      <c r="AB419" s="234"/>
      <c r="AC419" s="234"/>
      <c r="AD419" s="234"/>
      <c r="AE419" s="234"/>
      <c r="AF419" s="234"/>
      <c r="AG419" s="234"/>
      <c r="AH419" s="234"/>
      <c r="AI419" s="234"/>
      <c r="AJ419" s="234"/>
      <c r="AK419" s="234"/>
      <c r="AL419" s="234"/>
      <c r="AM419" s="234"/>
      <c r="AN419" s="234"/>
      <c r="AO419" s="234"/>
      <c r="AP419" s="234"/>
      <c r="AQ419" s="234"/>
      <c r="AR419" s="234"/>
      <c r="AS419" s="234"/>
      <c r="AT419" s="234"/>
      <c r="AU419" s="234"/>
      <c r="AV419" s="234"/>
      <c r="AW419" s="234"/>
      <c r="AX419" s="234"/>
      <c r="AY419" s="234"/>
      <c r="AZ419" s="234"/>
      <c r="BA419" s="234"/>
      <c r="BB419" s="234"/>
      <c r="BC419" s="234"/>
      <c r="BD419" s="234"/>
      <c r="BF419" s="234"/>
      <c r="BG419" s="234"/>
      <c r="BH419" s="234"/>
      <c r="BI419" s="234"/>
      <c r="BJ419" s="234"/>
      <c r="BK419" s="234"/>
      <c r="BL419" s="234"/>
      <c r="BM419" s="234"/>
      <c r="BN419" s="234"/>
    </row>
    <row r="420" spans="1:66" ht="15.75" customHeight="1">
      <c r="A420" s="152"/>
      <c r="B420" s="152"/>
      <c r="C420" s="152"/>
      <c r="D420" s="152"/>
      <c r="E420" s="152"/>
      <c r="F420" s="152"/>
      <c r="G420" s="152"/>
      <c r="H420" s="234"/>
      <c r="I420" s="234"/>
      <c r="J420" s="234"/>
      <c r="K420" s="234"/>
      <c r="L420" s="234"/>
      <c r="M420" s="234"/>
      <c r="N420" s="234"/>
      <c r="O420" s="234"/>
      <c r="P420" s="234"/>
      <c r="Q420" s="234"/>
      <c r="R420" s="234"/>
      <c r="S420" s="234"/>
      <c r="T420" s="234"/>
      <c r="U420" s="234"/>
      <c r="V420" s="234"/>
      <c r="W420" s="234"/>
      <c r="X420" s="234"/>
      <c r="Y420" s="234"/>
      <c r="Z420" s="234"/>
      <c r="AA420" s="234"/>
      <c r="AB420" s="234"/>
      <c r="AC420" s="234"/>
      <c r="AD420" s="234"/>
      <c r="AE420" s="234"/>
      <c r="AF420" s="234"/>
      <c r="AG420" s="234"/>
      <c r="AH420" s="234"/>
      <c r="AI420" s="234"/>
      <c r="AJ420" s="234"/>
      <c r="AK420" s="234"/>
      <c r="AL420" s="234"/>
      <c r="AM420" s="234"/>
      <c r="AN420" s="234"/>
      <c r="AO420" s="234"/>
      <c r="AP420" s="234"/>
      <c r="AQ420" s="234"/>
      <c r="AR420" s="234"/>
      <c r="AS420" s="234"/>
      <c r="AT420" s="234"/>
      <c r="AU420" s="234"/>
      <c r="AV420" s="234"/>
      <c r="AW420" s="234"/>
      <c r="AX420" s="234"/>
      <c r="AY420" s="234"/>
      <c r="AZ420" s="234"/>
      <c r="BA420" s="234"/>
      <c r="BB420" s="234"/>
      <c r="BC420" s="234"/>
      <c r="BD420" s="234"/>
      <c r="BF420" s="234"/>
      <c r="BG420" s="234"/>
      <c r="BH420" s="234"/>
      <c r="BI420" s="234"/>
      <c r="BJ420" s="234"/>
      <c r="BK420" s="234"/>
      <c r="BL420" s="234"/>
      <c r="BM420" s="234"/>
      <c r="BN420" s="234"/>
    </row>
    <row r="421" spans="1:66" ht="15.75" customHeight="1">
      <c r="A421" s="152"/>
      <c r="B421" s="152"/>
      <c r="C421" s="152"/>
      <c r="D421" s="152"/>
      <c r="E421" s="152"/>
      <c r="F421" s="152"/>
      <c r="G421" s="152"/>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4"/>
      <c r="AK421" s="234"/>
      <c r="AL421" s="234"/>
      <c r="AM421" s="234"/>
      <c r="AN421" s="234"/>
      <c r="AO421" s="234"/>
      <c r="AP421" s="234"/>
      <c r="AQ421" s="234"/>
      <c r="AR421" s="234"/>
      <c r="AS421" s="234"/>
      <c r="AT421" s="234"/>
      <c r="AU421" s="234"/>
      <c r="AV421" s="234"/>
      <c r="AW421" s="234"/>
      <c r="AX421" s="234"/>
      <c r="AY421" s="234"/>
      <c r="AZ421" s="234"/>
      <c r="BA421" s="234"/>
      <c r="BB421" s="234"/>
      <c r="BC421" s="234"/>
      <c r="BD421" s="234"/>
      <c r="BF421" s="234"/>
      <c r="BG421" s="234"/>
      <c r="BH421" s="234"/>
      <c r="BI421" s="234"/>
      <c r="BJ421" s="234"/>
      <c r="BK421" s="234"/>
      <c r="BL421" s="234"/>
      <c r="BM421" s="234"/>
      <c r="BN421" s="234"/>
    </row>
    <row r="422" spans="1:66" ht="15.75" customHeight="1">
      <c r="A422" s="152"/>
      <c r="B422" s="152"/>
      <c r="C422" s="152"/>
      <c r="D422" s="152"/>
      <c r="E422" s="152"/>
      <c r="F422" s="152"/>
      <c r="G422" s="152"/>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234"/>
      <c r="AK422" s="234"/>
      <c r="AL422" s="234"/>
      <c r="AM422" s="234"/>
      <c r="AN422" s="234"/>
      <c r="AO422" s="234"/>
      <c r="AP422" s="234"/>
      <c r="AQ422" s="234"/>
      <c r="AR422" s="234"/>
      <c r="AS422" s="234"/>
      <c r="AT422" s="234"/>
      <c r="AU422" s="234"/>
      <c r="AV422" s="234"/>
      <c r="AW422" s="234"/>
      <c r="AX422" s="234"/>
      <c r="AY422" s="234"/>
      <c r="AZ422" s="234"/>
      <c r="BA422" s="234"/>
      <c r="BB422" s="234"/>
      <c r="BC422" s="234"/>
      <c r="BD422" s="234"/>
      <c r="BF422" s="234"/>
      <c r="BG422" s="234"/>
      <c r="BH422" s="234"/>
      <c r="BI422" s="234"/>
      <c r="BJ422" s="234"/>
      <c r="BK422" s="234"/>
      <c r="BL422" s="234"/>
      <c r="BM422" s="234"/>
      <c r="BN422" s="234"/>
    </row>
    <row r="423" spans="1:66" ht="15.75" customHeight="1">
      <c r="A423" s="152"/>
      <c r="B423" s="152"/>
      <c r="C423" s="152"/>
      <c r="D423" s="152"/>
      <c r="E423" s="152"/>
      <c r="F423" s="152"/>
      <c r="G423" s="152"/>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4"/>
      <c r="AK423" s="234"/>
      <c r="AL423" s="234"/>
      <c r="AM423" s="234"/>
      <c r="AN423" s="234"/>
      <c r="AO423" s="234"/>
      <c r="AP423" s="234"/>
      <c r="AQ423" s="234"/>
      <c r="AR423" s="234"/>
      <c r="AS423" s="234"/>
      <c r="AT423" s="234"/>
      <c r="AU423" s="234"/>
      <c r="AV423" s="234"/>
      <c r="AW423" s="234"/>
      <c r="AX423" s="234"/>
      <c r="AY423" s="234"/>
      <c r="AZ423" s="234"/>
      <c r="BA423" s="234"/>
      <c r="BB423" s="234"/>
      <c r="BC423" s="234"/>
      <c r="BD423" s="234"/>
      <c r="BF423" s="234"/>
      <c r="BG423" s="234"/>
      <c r="BH423" s="234"/>
      <c r="BI423" s="234"/>
      <c r="BJ423" s="234"/>
      <c r="BK423" s="234"/>
      <c r="BL423" s="234"/>
      <c r="BM423" s="234"/>
      <c r="BN423" s="234"/>
    </row>
    <row r="424" spans="1:66" ht="15.75" customHeight="1">
      <c r="A424" s="152"/>
      <c r="B424" s="152"/>
      <c r="C424" s="152"/>
      <c r="D424" s="152"/>
      <c r="E424" s="152"/>
      <c r="F424" s="152"/>
      <c r="G424" s="152"/>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4"/>
      <c r="AK424" s="234"/>
      <c r="AL424" s="234"/>
      <c r="AM424" s="234"/>
      <c r="AN424" s="234"/>
      <c r="AO424" s="234"/>
      <c r="AP424" s="234"/>
      <c r="AQ424" s="234"/>
      <c r="AR424" s="234"/>
      <c r="AS424" s="234"/>
      <c r="AT424" s="234"/>
      <c r="AU424" s="234"/>
      <c r="AV424" s="234"/>
      <c r="AW424" s="234"/>
      <c r="AX424" s="234"/>
      <c r="AY424" s="234"/>
      <c r="AZ424" s="234"/>
      <c r="BA424" s="234"/>
      <c r="BB424" s="234"/>
      <c r="BC424" s="234"/>
      <c r="BD424" s="234"/>
      <c r="BF424" s="234"/>
      <c r="BG424" s="234"/>
      <c r="BH424" s="234"/>
      <c r="BI424" s="234"/>
      <c r="BJ424" s="234"/>
      <c r="BK424" s="234"/>
      <c r="BL424" s="234"/>
      <c r="BM424" s="234"/>
      <c r="BN424" s="234"/>
    </row>
    <row r="425" spans="1:66" ht="15.75" customHeight="1">
      <c r="A425" s="152"/>
      <c r="B425" s="152"/>
      <c r="C425" s="152"/>
      <c r="D425" s="152"/>
      <c r="E425" s="152"/>
      <c r="F425" s="152"/>
      <c r="G425" s="152"/>
      <c r="H425" s="234"/>
      <c r="I425" s="234"/>
      <c r="J425" s="234"/>
      <c r="K425" s="234"/>
      <c r="L425" s="234"/>
      <c r="M425" s="234"/>
      <c r="N425" s="234"/>
      <c r="O425" s="234"/>
      <c r="P425" s="234"/>
      <c r="Q425" s="234"/>
      <c r="R425" s="234"/>
      <c r="S425" s="234"/>
      <c r="T425" s="234"/>
      <c r="U425" s="234"/>
      <c r="V425" s="234"/>
      <c r="W425" s="234"/>
      <c r="X425" s="234"/>
      <c r="Y425" s="234"/>
      <c r="Z425" s="234"/>
      <c r="AA425" s="234"/>
      <c r="AB425" s="234"/>
      <c r="AC425" s="234"/>
      <c r="AD425" s="234"/>
      <c r="AE425" s="234"/>
      <c r="AF425" s="234"/>
      <c r="AG425" s="234"/>
      <c r="AH425" s="234"/>
      <c r="AI425" s="234"/>
      <c r="AJ425" s="234"/>
      <c r="AK425" s="234"/>
      <c r="AL425" s="234"/>
      <c r="AM425" s="234"/>
      <c r="AN425" s="234"/>
      <c r="AO425" s="234"/>
      <c r="AP425" s="234"/>
      <c r="AQ425" s="234"/>
      <c r="AR425" s="234"/>
      <c r="AS425" s="234"/>
      <c r="AT425" s="234"/>
      <c r="AU425" s="234"/>
      <c r="AV425" s="234"/>
      <c r="AW425" s="234"/>
      <c r="AX425" s="234"/>
      <c r="AY425" s="234"/>
      <c r="AZ425" s="234"/>
      <c r="BA425" s="234"/>
      <c r="BB425" s="234"/>
      <c r="BC425" s="234"/>
      <c r="BD425" s="234"/>
      <c r="BF425" s="234"/>
      <c r="BG425" s="234"/>
      <c r="BH425" s="234"/>
      <c r="BI425" s="234"/>
      <c r="BJ425" s="234"/>
      <c r="BK425" s="234"/>
      <c r="BL425" s="234"/>
      <c r="BM425" s="234"/>
      <c r="BN425" s="234"/>
    </row>
    <row r="426" spans="1:66" ht="15.75" customHeight="1">
      <c r="A426" s="152"/>
      <c r="B426" s="152"/>
      <c r="C426" s="152"/>
      <c r="D426" s="152"/>
      <c r="E426" s="152"/>
      <c r="F426" s="152"/>
      <c r="G426" s="152"/>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c r="AK426" s="234"/>
      <c r="AL426" s="234"/>
      <c r="AM426" s="234"/>
      <c r="AN426" s="234"/>
      <c r="AO426" s="234"/>
      <c r="AP426" s="234"/>
      <c r="AQ426" s="234"/>
      <c r="AR426" s="234"/>
      <c r="AS426" s="234"/>
      <c r="AT426" s="234"/>
      <c r="AU426" s="234"/>
      <c r="AV426" s="234"/>
      <c r="AW426" s="234"/>
      <c r="AX426" s="234"/>
      <c r="AY426" s="234"/>
      <c r="AZ426" s="234"/>
      <c r="BA426" s="234"/>
      <c r="BB426" s="234"/>
      <c r="BC426" s="234"/>
      <c r="BD426" s="234"/>
      <c r="BF426" s="234"/>
      <c r="BG426" s="234"/>
      <c r="BH426" s="234"/>
      <c r="BI426" s="234"/>
      <c r="BJ426" s="234"/>
      <c r="BK426" s="234"/>
      <c r="BL426" s="234"/>
      <c r="BM426" s="234"/>
      <c r="BN426" s="234"/>
    </row>
    <row r="427" spans="1:66" ht="15.75" customHeight="1">
      <c r="A427" s="152"/>
      <c r="B427" s="152"/>
      <c r="C427" s="152"/>
      <c r="D427" s="152"/>
      <c r="E427" s="152"/>
      <c r="F427" s="152"/>
      <c r="G427" s="152"/>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c r="AQ427" s="234"/>
      <c r="AR427" s="234"/>
      <c r="AS427" s="234"/>
      <c r="AT427" s="234"/>
      <c r="AU427" s="234"/>
      <c r="AV427" s="234"/>
      <c r="AW427" s="234"/>
      <c r="AX427" s="234"/>
      <c r="AY427" s="234"/>
      <c r="AZ427" s="234"/>
      <c r="BA427" s="234"/>
      <c r="BB427" s="234"/>
      <c r="BC427" s="234"/>
      <c r="BD427" s="234"/>
      <c r="BF427" s="234"/>
      <c r="BG427" s="234"/>
      <c r="BH427" s="234"/>
      <c r="BI427" s="234"/>
      <c r="BJ427" s="234"/>
      <c r="BK427" s="234"/>
      <c r="BL427" s="234"/>
      <c r="BM427" s="234"/>
      <c r="BN427" s="234"/>
    </row>
    <row r="428" spans="1:66" ht="15.75" customHeight="1">
      <c r="A428" s="152"/>
      <c r="B428" s="152"/>
      <c r="C428" s="152"/>
      <c r="D428" s="152"/>
      <c r="E428" s="152"/>
      <c r="F428" s="152"/>
      <c r="G428" s="152"/>
      <c r="H428" s="234"/>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c r="AJ428" s="234"/>
      <c r="AK428" s="234"/>
      <c r="AL428" s="234"/>
      <c r="AM428" s="234"/>
      <c r="AN428" s="234"/>
      <c r="AO428" s="234"/>
      <c r="AP428" s="234"/>
      <c r="AQ428" s="234"/>
      <c r="AR428" s="234"/>
      <c r="AS428" s="234"/>
      <c r="AT428" s="234"/>
      <c r="AU428" s="234"/>
      <c r="AV428" s="234"/>
      <c r="AW428" s="234"/>
      <c r="AX428" s="234"/>
      <c r="AY428" s="234"/>
      <c r="AZ428" s="234"/>
      <c r="BA428" s="234"/>
      <c r="BB428" s="234"/>
      <c r="BC428" s="234"/>
      <c r="BD428" s="234"/>
      <c r="BF428" s="234"/>
      <c r="BG428" s="234"/>
      <c r="BH428" s="234"/>
      <c r="BI428" s="234"/>
      <c r="BJ428" s="234"/>
      <c r="BK428" s="234"/>
      <c r="BL428" s="234"/>
      <c r="BM428" s="234"/>
      <c r="BN428" s="234"/>
    </row>
    <row r="429" spans="1:66" ht="15.75" customHeight="1">
      <c r="A429" s="152"/>
      <c r="B429" s="152"/>
      <c r="C429" s="152"/>
      <c r="D429" s="152"/>
      <c r="E429" s="152"/>
      <c r="F429" s="152"/>
      <c r="G429" s="152"/>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c r="AK429" s="234"/>
      <c r="AL429" s="234"/>
      <c r="AM429" s="234"/>
      <c r="AN429" s="234"/>
      <c r="AO429" s="234"/>
      <c r="AP429" s="234"/>
      <c r="AQ429" s="234"/>
      <c r="AR429" s="234"/>
      <c r="AS429" s="234"/>
      <c r="AT429" s="234"/>
      <c r="AU429" s="234"/>
      <c r="AV429" s="234"/>
      <c r="AW429" s="234"/>
      <c r="AX429" s="234"/>
      <c r="AY429" s="234"/>
      <c r="AZ429" s="234"/>
      <c r="BA429" s="234"/>
      <c r="BB429" s="234"/>
      <c r="BC429" s="234"/>
      <c r="BD429" s="234"/>
      <c r="BF429" s="234"/>
      <c r="BG429" s="234"/>
      <c r="BH429" s="234"/>
      <c r="BI429" s="234"/>
      <c r="BJ429" s="234"/>
      <c r="BK429" s="234"/>
      <c r="BL429" s="234"/>
      <c r="BM429" s="234"/>
      <c r="BN429" s="234"/>
    </row>
    <row r="430" spans="1:66" ht="15.75" customHeight="1">
      <c r="A430" s="152"/>
      <c r="B430" s="152"/>
      <c r="C430" s="152"/>
      <c r="D430" s="152"/>
      <c r="E430" s="152"/>
      <c r="F430" s="152"/>
      <c r="G430" s="152"/>
      <c r="H430" s="234"/>
      <c r="I430" s="234"/>
      <c r="J430" s="234"/>
      <c r="K430" s="234"/>
      <c r="L430" s="234"/>
      <c r="M430" s="234"/>
      <c r="N430" s="234"/>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4"/>
      <c r="AY430" s="234"/>
      <c r="AZ430" s="234"/>
      <c r="BA430" s="234"/>
      <c r="BB430" s="234"/>
      <c r="BC430" s="234"/>
      <c r="BD430" s="234"/>
      <c r="BF430" s="234"/>
      <c r="BG430" s="234"/>
      <c r="BH430" s="234"/>
      <c r="BI430" s="234"/>
      <c r="BJ430" s="234"/>
      <c r="BK430" s="234"/>
      <c r="BL430" s="234"/>
      <c r="BM430" s="234"/>
      <c r="BN430" s="234"/>
    </row>
    <row r="431" spans="1:66" ht="15.75" customHeight="1">
      <c r="A431" s="152"/>
      <c r="B431" s="152"/>
      <c r="C431" s="152"/>
      <c r="D431" s="152"/>
      <c r="E431" s="152"/>
      <c r="F431" s="152"/>
      <c r="G431" s="152"/>
      <c r="H431" s="234"/>
      <c r="I431" s="234"/>
      <c r="J431" s="234"/>
      <c r="K431" s="234"/>
      <c r="L431" s="234"/>
      <c r="M431" s="234"/>
      <c r="N431" s="234"/>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c r="AJ431" s="234"/>
      <c r="AK431" s="234"/>
      <c r="AL431" s="234"/>
      <c r="AM431" s="234"/>
      <c r="AN431" s="234"/>
      <c r="AO431" s="234"/>
      <c r="AP431" s="234"/>
      <c r="AQ431" s="234"/>
      <c r="AR431" s="234"/>
      <c r="AS431" s="234"/>
      <c r="AT431" s="234"/>
      <c r="AU431" s="234"/>
      <c r="AV431" s="234"/>
      <c r="AW431" s="234"/>
      <c r="AX431" s="234"/>
      <c r="AY431" s="234"/>
      <c r="AZ431" s="234"/>
      <c r="BA431" s="234"/>
      <c r="BB431" s="234"/>
      <c r="BC431" s="234"/>
      <c r="BD431" s="234"/>
      <c r="BF431" s="234"/>
      <c r="BG431" s="234"/>
      <c r="BH431" s="234"/>
      <c r="BI431" s="234"/>
      <c r="BJ431" s="234"/>
      <c r="BK431" s="234"/>
      <c r="BL431" s="234"/>
      <c r="BM431" s="234"/>
      <c r="BN431" s="234"/>
    </row>
    <row r="432" spans="1:66" ht="15.75" customHeight="1">
      <c r="A432" s="152"/>
      <c r="B432" s="152"/>
      <c r="C432" s="152"/>
      <c r="D432" s="152"/>
      <c r="E432" s="152"/>
      <c r="F432" s="152"/>
      <c r="G432" s="152"/>
      <c r="H432" s="234"/>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234"/>
      <c r="AL432" s="234"/>
      <c r="AM432" s="234"/>
      <c r="AN432" s="234"/>
      <c r="AO432" s="234"/>
      <c r="AP432" s="234"/>
      <c r="AQ432" s="234"/>
      <c r="AR432" s="234"/>
      <c r="AS432" s="234"/>
      <c r="AT432" s="234"/>
      <c r="AU432" s="234"/>
      <c r="AV432" s="234"/>
      <c r="AW432" s="234"/>
      <c r="AX432" s="234"/>
      <c r="AY432" s="234"/>
      <c r="AZ432" s="234"/>
      <c r="BA432" s="234"/>
      <c r="BB432" s="234"/>
      <c r="BC432" s="234"/>
      <c r="BD432" s="234"/>
      <c r="BF432" s="234"/>
      <c r="BG432" s="234"/>
      <c r="BH432" s="234"/>
      <c r="BI432" s="234"/>
      <c r="BJ432" s="234"/>
      <c r="BK432" s="234"/>
      <c r="BL432" s="234"/>
      <c r="BM432" s="234"/>
      <c r="BN432" s="234"/>
    </row>
    <row r="433" spans="1:66" ht="15.75" customHeight="1">
      <c r="A433" s="152"/>
      <c r="B433" s="152"/>
      <c r="C433" s="152"/>
      <c r="D433" s="152"/>
      <c r="E433" s="152"/>
      <c r="F433" s="152"/>
      <c r="G433" s="152"/>
      <c r="H433" s="234"/>
      <c r="I433" s="234"/>
      <c r="J433" s="234"/>
      <c r="K433" s="234"/>
      <c r="L433" s="234"/>
      <c r="M433" s="234"/>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234"/>
      <c r="AL433" s="234"/>
      <c r="AM433" s="234"/>
      <c r="AN433" s="234"/>
      <c r="AO433" s="234"/>
      <c r="AP433" s="234"/>
      <c r="AQ433" s="234"/>
      <c r="AR433" s="234"/>
      <c r="AS433" s="234"/>
      <c r="AT433" s="234"/>
      <c r="AU433" s="234"/>
      <c r="AV433" s="234"/>
      <c r="AW433" s="234"/>
      <c r="AX433" s="234"/>
      <c r="AY433" s="234"/>
      <c r="AZ433" s="234"/>
      <c r="BA433" s="234"/>
      <c r="BB433" s="234"/>
      <c r="BC433" s="234"/>
      <c r="BD433" s="234"/>
      <c r="BF433" s="234"/>
      <c r="BG433" s="234"/>
      <c r="BH433" s="234"/>
      <c r="BI433" s="234"/>
      <c r="BJ433" s="234"/>
      <c r="BK433" s="234"/>
      <c r="BL433" s="234"/>
      <c r="BM433" s="234"/>
      <c r="BN433" s="234"/>
    </row>
    <row r="434" spans="1:66" ht="15.75" customHeight="1">
      <c r="A434" s="152"/>
      <c r="B434" s="152"/>
      <c r="C434" s="152"/>
      <c r="D434" s="152"/>
      <c r="E434" s="152"/>
      <c r="F434" s="152"/>
      <c r="G434" s="152"/>
      <c r="H434" s="234"/>
      <c r="I434" s="234"/>
      <c r="J434" s="234"/>
      <c r="K434" s="234"/>
      <c r="L434" s="234"/>
      <c r="M434" s="234"/>
      <c r="N434" s="234"/>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c r="AJ434" s="234"/>
      <c r="AK434" s="234"/>
      <c r="AL434" s="234"/>
      <c r="AM434" s="234"/>
      <c r="AN434" s="234"/>
      <c r="AO434" s="234"/>
      <c r="AP434" s="234"/>
      <c r="AQ434" s="234"/>
      <c r="AR434" s="234"/>
      <c r="AS434" s="234"/>
      <c r="AT434" s="234"/>
      <c r="AU434" s="234"/>
      <c r="AV434" s="234"/>
      <c r="AW434" s="234"/>
      <c r="AX434" s="234"/>
      <c r="AY434" s="234"/>
      <c r="AZ434" s="234"/>
      <c r="BA434" s="234"/>
      <c r="BB434" s="234"/>
      <c r="BC434" s="234"/>
      <c r="BD434" s="234"/>
      <c r="BF434" s="234"/>
      <c r="BG434" s="234"/>
      <c r="BH434" s="234"/>
      <c r="BI434" s="234"/>
      <c r="BJ434" s="234"/>
      <c r="BK434" s="234"/>
      <c r="BL434" s="234"/>
      <c r="BM434" s="234"/>
      <c r="BN434" s="234"/>
    </row>
    <row r="435" spans="1:66" ht="15.75" customHeight="1">
      <c r="A435" s="152"/>
      <c r="B435" s="152"/>
      <c r="C435" s="152"/>
      <c r="D435" s="152"/>
      <c r="E435" s="152"/>
      <c r="F435" s="152"/>
      <c r="G435" s="152"/>
      <c r="H435" s="234"/>
      <c r="I435" s="234"/>
      <c r="J435" s="234"/>
      <c r="K435" s="234"/>
      <c r="L435" s="234"/>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4"/>
      <c r="AL435" s="234"/>
      <c r="AM435" s="234"/>
      <c r="AN435" s="234"/>
      <c r="AO435" s="234"/>
      <c r="AP435" s="234"/>
      <c r="AQ435" s="234"/>
      <c r="AR435" s="234"/>
      <c r="AS435" s="234"/>
      <c r="AT435" s="234"/>
      <c r="AU435" s="234"/>
      <c r="AV435" s="234"/>
      <c r="AW435" s="234"/>
      <c r="AX435" s="234"/>
      <c r="AY435" s="234"/>
      <c r="AZ435" s="234"/>
      <c r="BA435" s="234"/>
      <c r="BB435" s="234"/>
      <c r="BC435" s="234"/>
      <c r="BD435" s="234"/>
      <c r="BF435" s="234"/>
      <c r="BG435" s="234"/>
      <c r="BH435" s="234"/>
      <c r="BI435" s="234"/>
      <c r="BJ435" s="234"/>
      <c r="BK435" s="234"/>
      <c r="BL435" s="234"/>
      <c r="BM435" s="234"/>
      <c r="BN435" s="234"/>
    </row>
    <row r="436" spans="1:66" ht="15.75" customHeight="1">
      <c r="A436" s="152"/>
      <c r="B436" s="152"/>
      <c r="C436" s="152"/>
      <c r="D436" s="152"/>
      <c r="E436" s="152"/>
      <c r="F436" s="152"/>
      <c r="G436" s="152"/>
      <c r="H436" s="234"/>
      <c r="I436" s="234"/>
      <c r="J436" s="234"/>
      <c r="K436" s="234"/>
      <c r="L436" s="234"/>
      <c r="M436" s="234"/>
      <c r="N436" s="234"/>
      <c r="O436" s="234"/>
      <c r="P436" s="234"/>
      <c r="Q436" s="234"/>
      <c r="R436" s="234"/>
      <c r="S436" s="234"/>
      <c r="T436" s="234"/>
      <c r="U436" s="234"/>
      <c r="V436" s="234"/>
      <c r="W436" s="234"/>
      <c r="X436" s="234"/>
      <c r="Y436" s="234"/>
      <c r="Z436" s="234"/>
      <c r="AA436" s="234"/>
      <c r="AB436" s="234"/>
      <c r="AC436" s="234"/>
      <c r="AD436" s="234"/>
      <c r="AE436" s="234"/>
      <c r="AF436" s="234"/>
      <c r="AG436" s="234"/>
      <c r="AH436" s="234"/>
      <c r="AI436" s="234"/>
      <c r="AJ436" s="234"/>
      <c r="AK436" s="234"/>
      <c r="AL436" s="234"/>
      <c r="AM436" s="234"/>
      <c r="AN436" s="234"/>
      <c r="AO436" s="234"/>
      <c r="AP436" s="234"/>
      <c r="AQ436" s="234"/>
      <c r="AR436" s="234"/>
      <c r="AS436" s="234"/>
      <c r="AT436" s="234"/>
      <c r="AU436" s="234"/>
      <c r="AV436" s="234"/>
      <c r="AW436" s="234"/>
      <c r="AX436" s="234"/>
      <c r="AY436" s="234"/>
      <c r="AZ436" s="234"/>
      <c r="BA436" s="234"/>
      <c r="BB436" s="234"/>
      <c r="BC436" s="234"/>
      <c r="BD436" s="234"/>
      <c r="BF436" s="234"/>
      <c r="BG436" s="234"/>
      <c r="BH436" s="234"/>
      <c r="BI436" s="234"/>
      <c r="BJ436" s="234"/>
      <c r="BK436" s="234"/>
      <c r="BL436" s="234"/>
      <c r="BM436" s="234"/>
      <c r="BN436" s="234"/>
    </row>
    <row r="437" spans="1:66" ht="15.75" customHeight="1">
      <c r="A437" s="152"/>
      <c r="B437" s="152"/>
      <c r="C437" s="152"/>
      <c r="D437" s="152"/>
      <c r="E437" s="152"/>
      <c r="F437" s="152"/>
      <c r="G437" s="152"/>
      <c r="H437" s="234"/>
      <c r="I437" s="234"/>
      <c r="J437" s="234"/>
      <c r="K437" s="234"/>
      <c r="L437" s="234"/>
      <c r="M437" s="234"/>
      <c r="N437" s="234"/>
      <c r="O437" s="234"/>
      <c r="P437" s="234"/>
      <c r="Q437" s="234"/>
      <c r="R437" s="234"/>
      <c r="S437" s="234"/>
      <c r="T437" s="234"/>
      <c r="U437" s="234"/>
      <c r="V437" s="234"/>
      <c r="W437" s="234"/>
      <c r="X437" s="234"/>
      <c r="Y437" s="234"/>
      <c r="Z437" s="234"/>
      <c r="AA437" s="234"/>
      <c r="AB437" s="234"/>
      <c r="AC437" s="234"/>
      <c r="AD437" s="234"/>
      <c r="AE437" s="234"/>
      <c r="AF437" s="234"/>
      <c r="AG437" s="234"/>
      <c r="AH437" s="234"/>
      <c r="AI437" s="234"/>
      <c r="AJ437" s="234"/>
      <c r="AK437" s="234"/>
      <c r="AL437" s="234"/>
      <c r="AM437" s="234"/>
      <c r="AN437" s="234"/>
      <c r="AO437" s="234"/>
      <c r="AP437" s="234"/>
      <c r="AQ437" s="234"/>
      <c r="AR437" s="234"/>
      <c r="AS437" s="234"/>
      <c r="AT437" s="234"/>
      <c r="AU437" s="234"/>
      <c r="AV437" s="234"/>
      <c r="AW437" s="234"/>
      <c r="AX437" s="234"/>
      <c r="AY437" s="234"/>
      <c r="AZ437" s="234"/>
      <c r="BA437" s="234"/>
      <c r="BB437" s="234"/>
      <c r="BC437" s="234"/>
      <c r="BD437" s="234"/>
      <c r="BF437" s="234"/>
      <c r="BG437" s="234"/>
      <c r="BH437" s="234"/>
      <c r="BI437" s="234"/>
      <c r="BJ437" s="234"/>
      <c r="BK437" s="234"/>
      <c r="BL437" s="234"/>
      <c r="BM437" s="234"/>
      <c r="BN437" s="234"/>
    </row>
    <row r="438" spans="1:66" ht="15.75" customHeight="1">
      <c r="A438" s="152"/>
      <c r="B438" s="152"/>
      <c r="C438" s="152"/>
      <c r="D438" s="152"/>
      <c r="E438" s="152"/>
      <c r="F438" s="152"/>
      <c r="G438" s="152"/>
      <c r="H438" s="234"/>
      <c r="I438" s="234"/>
      <c r="J438" s="234"/>
      <c r="K438" s="234"/>
      <c r="L438" s="234"/>
      <c r="M438" s="234"/>
      <c r="N438" s="234"/>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c r="AJ438" s="234"/>
      <c r="AK438" s="234"/>
      <c r="AL438" s="234"/>
      <c r="AM438" s="234"/>
      <c r="AN438" s="234"/>
      <c r="AO438" s="234"/>
      <c r="AP438" s="234"/>
      <c r="AQ438" s="234"/>
      <c r="AR438" s="234"/>
      <c r="AS438" s="234"/>
      <c r="AT438" s="234"/>
      <c r="AU438" s="234"/>
      <c r="AV438" s="234"/>
      <c r="AW438" s="234"/>
      <c r="AX438" s="234"/>
      <c r="AY438" s="234"/>
      <c r="AZ438" s="234"/>
      <c r="BA438" s="234"/>
      <c r="BB438" s="234"/>
      <c r="BC438" s="234"/>
      <c r="BD438" s="234"/>
      <c r="BF438" s="234"/>
      <c r="BG438" s="234"/>
      <c r="BH438" s="234"/>
      <c r="BI438" s="234"/>
      <c r="BJ438" s="234"/>
      <c r="BK438" s="234"/>
      <c r="BL438" s="234"/>
      <c r="BM438" s="234"/>
      <c r="BN438" s="234"/>
    </row>
    <row r="439" spans="1:66" ht="15.75" customHeight="1">
      <c r="A439" s="152"/>
      <c r="B439" s="152"/>
      <c r="C439" s="152"/>
      <c r="D439" s="152"/>
      <c r="E439" s="152"/>
      <c r="F439" s="152"/>
      <c r="G439" s="152"/>
      <c r="H439" s="234"/>
      <c r="I439" s="234"/>
      <c r="J439" s="234"/>
      <c r="K439" s="234"/>
      <c r="L439" s="234"/>
      <c r="M439" s="234"/>
      <c r="N439" s="234"/>
      <c r="O439" s="234"/>
      <c r="P439" s="234"/>
      <c r="Q439" s="234"/>
      <c r="R439" s="234"/>
      <c r="S439" s="234"/>
      <c r="T439" s="234"/>
      <c r="U439" s="234"/>
      <c r="V439" s="234"/>
      <c r="W439" s="234"/>
      <c r="X439" s="234"/>
      <c r="Y439" s="234"/>
      <c r="Z439" s="234"/>
      <c r="AA439" s="234"/>
      <c r="AB439" s="234"/>
      <c r="AC439" s="234"/>
      <c r="AD439" s="234"/>
      <c r="AE439" s="234"/>
      <c r="AF439" s="234"/>
      <c r="AG439" s="234"/>
      <c r="AH439" s="234"/>
      <c r="AI439" s="234"/>
      <c r="AJ439" s="234"/>
      <c r="AK439" s="234"/>
      <c r="AL439" s="234"/>
      <c r="AM439" s="234"/>
      <c r="AN439" s="234"/>
      <c r="AO439" s="234"/>
      <c r="AP439" s="234"/>
      <c r="AQ439" s="234"/>
      <c r="AR439" s="234"/>
      <c r="AS439" s="234"/>
      <c r="AT439" s="234"/>
      <c r="AU439" s="234"/>
      <c r="AV439" s="234"/>
      <c r="AW439" s="234"/>
      <c r="AX439" s="234"/>
      <c r="AY439" s="234"/>
      <c r="AZ439" s="234"/>
      <c r="BA439" s="234"/>
      <c r="BB439" s="234"/>
      <c r="BC439" s="234"/>
      <c r="BD439" s="234"/>
      <c r="BF439" s="234"/>
      <c r="BG439" s="234"/>
      <c r="BH439" s="234"/>
      <c r="BI439" s="234"/>
      <c r="BJ439" s="234"/>
      <c r="BK439" s="234"/>
      <c r="BL439" s="234"/>
      <c r="BM439" s="234"/>
      <c r="BN439" s="234"/>
    </row>
    <row r="440" spans="1:66" ht="15.75" customHeight="1">
      <c r="A440" s="152"/>
      <c r="B440" s="152"/>
      <c r="C440" s="152"/>
      <c r="D440" s="152"/>
      <c r="E440" s="152"/>
      <c r="F440" s="152"/>
      <c r="G440" s="152"/>
      <c r="H440" s="234"/>
      <c r="I440" s="234"/>
      <c r="J440" s="234"/>
      <c r="K440" s="234"/>
      <c r="L440" s="234"/>
      <c r="M440" s="234"/>
      <c r="N440" s="234"/>
      <c r="O440" s="234"/>
      <c r="P440" s="234"/>
      <c r="Q440" s="234"/>
      <c r="R440" s="234"/>
      <c r="S440" s="234"/>
      <c r="T440" s="234"/>
      <c r="U440" s="234"/>
      <c r="V440" s="234"/>
      <c r="W440" s="234"/>
      <c r="X440" s="234"/>
      <c r="Y440" s="234"/>
      <c r="Z440" s="234"/>
      <c r="AA440" s="234"/>
      <c r="AB440" s="234"/>
      <c r="AC440" s="234"/>
      <c r="AD440" s="234"/>
      <c r="AE440" s="234"/>
      <c r="AF440" s="234"/>
      <c r="AG440" s="234"/>
      <c r="AH440" s="234"/>
      <c r="AI440" s="234"/>
      <c r="AJ440" s="234"/>
      <c r="AK440" s="234"/>
      <c r="AL440" s="234"/>
      <c r="AM440" s="234"/>
      <c r="AN440" s="234"/>
      <c r="AO440" s="234"/>
      <c r="AP440" s="234"/>
      <c r="AQ440" s="234"/>
      <c r="AR440" s="234"/>
      <c r="AS440" s="234"/>
      <c r="AT440" s="234"/>
      <c r="AU440" s="234"/>
      <c r="AV440" s="234"/>
      <c r="AW440" s="234"/>
      <c r="AX440" s="234"/>
      <c r="AY440" s="234"/>
      <c r="AZ440" s="234"/>
      <c r="BA440" s="234"/>
      <c r="BB440" s="234"/>
      <c r="BC440" s="234"/>
      <c r="BD440" s="234"/>
      <c r="BF440" s="234"/>
      <c r="BG440" s="234"/>
      <c r="BH440" s="234"/>
      <c r="BI440" s="234"/>
      <c r="BJ440" s="234"/>
      <c r="BK440" s="234"/>
      <c r="BL440" s="234"/>
      <c r="BM440" s="234"/>
      <c r="BN440" s="234"/>
    </row>
    <row r="441" spans="1:66" ht="15.75" customHeight="1">
      <c r="A441" s="152"/>
      <c r="B441" s="152"/>
      <c r="C441" s="152"/>
      <c r="D441" s="152"/>
      <c r="E441" s="152"/>
      <c r="F441" s="152"/>
      <c r="G441" s="152"/>
      <c r="H441" s="234"/>
      <c r="I441" s="234"/>
      <c r="J441" s="234"/>
      <c r="K441" s="234"/>
      <c r="L441" s="234"/>
      <c r="M441" s="234"/>
      <c r="N441" s="234"/>
      <c r="O441" s="234"/>
      <c r="P441" s="234"/>
      <c r="Q441" s="234"/>
      <c r="R441" s="234"/>
      <c r="S441" s="234"/>
      <c r="T441" s="234"/>
      <c r="U441" s="234"/>
      <c r="V441" s="234"/>
      <c r="W441" s="234"/>
      <c r="X441" s="234"/>
      <c r="Y441" s="234"/>
      <c r="Z441" s="234"/>
      <c r="AA441" s="234"/>
      <c r="AB441" s="234"/>
      <c r="AC441" s="234"/>
      <c r="AD441" s="234"/>
      <c r="AE441" s="234"/>
      <c r="AF441" s="234"/>
      <c r="AG441" s="234"/>
      <c r="AH441" s="234"/>
      <c r="AI441" s="234"/>
      <c r="AJ441" s="234"/>
      <c r="AK441" s="234"/>
      <c r="AL441" s="234"/>
      <c r="AM441" s="234"/>
      <c r="AN441" s="234"/>
      <c r="AO441" s="234"/>
      <c r="AP441" s="234"/>
      <c r="AQ441" s="234"/>
      <c r="AR441" s="234"/>
      <c r="AS441" s="234"/>
      <c r="AT441" s="234"/>
      <c r="AU441" s="234"/>
      <c r="AV441" s="234"/>
      <c r="AW441" s="234"/>
      <c r="AX441" s="234"/>
      <c r="AY441" s="234"/>
      <c r="AZ441" s="234"/>
      <c r="BA441" s="234"/>
      <c r="BB441" s="234"/>
      <c r="BC441" s="234"/>
      <c r="BD441" s="234"/>
      <c r="BF441" s="234"/>
      <c r="BG441" s="234"/>
      <c r="BH441" s="234"/>
      <c r="BI441" s="234"/>
      <c r="BJ441" s="234"/>
      <c r="BK441" s="234"/>
      <c r="BL441" s="234"/>
      <c r="BM441" s="234"/>
      <c r="BN441" s="234"/>
    </row>
    <row r="442" spans="1:66" ht="15.75" customHeight="1">
      <c r="A442" s="152"/>
      <c r="B442" s="152"/>
      <c r="C442" s="152"/>
      <c r="D442" s="152"/>
      <c r="E442" s="152"/>
      <c r="F442" s="152"/>
      <c r="G442" s="152"/>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c r="AJ442" s="234"/>
      <c r="AK442" s="234"/>
      <c r="AL442" s="234"/>
      <c r="AM442" s="234"/>
      <c r="AN442" s="234"/>
      <c r="AO442" s="234"/>
      <c r="AP442" s="234"/>
      <c r="AQ442" s="234"/>
      <c r="AR442" s="234"/>
      <c r="AS442" s="234"/>
      <c r="AT442" s="234"/>
      <c r="AU442" s="234"/>
      <c r="AV442" s="234"/>
      <c r="AW442" s="234"/>
      <c r="AX442" s="234"/>
      <c r="AY442" s="234"/>
      <c r="AZ442" s="234"/>
      <c r="BA442" s="234"/>
      <c r="BB442" s="234"/>
      <c r="BC442" s="234"/>
      <c r="BD442" s="234"/>
      <c r="BF442" s="234"/>
      <c r="BG442" s="234"/>
      <c r="BH442" s="234"/>
      <c r="BI442" s="234"/>
      <c r="BJ442" s="234"/>
      <c r="BK442" s="234"/>
      <c r="BL442" s="234"/>
      <c r="BM442" s="234"/>
      <c r="BN442" s="234"/>
    </row>
    <row r="443" spans="1:66" ht="15.75" customHeight="1">
      <c r="A443" s="152"/>
      <c r="B443" s="152"/>
      <c r="C443" s="152"/>
      <c r="D443" s="152"/>
      <c r="E443" s="152"/>
      <c r="F443" s="152"/>
      <c r="G443" s="152"/>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c r="AJ443" s="234"/>
      <c r="AK443" s="234"/>
      <c r="AL443" s="234"/>
      <c r="AM443" s="234"/>
      <c r="AN443" s="234"/>
      <c r="AO443" s="234"/>
      <c r="AP443" s="234"/>
      <c r="AQ443" s="234"/>
      <c r="AR443" s="234"/>
      <c r="AS443" s="234"/>
      <c r="AT443" s="234"/>
      <c r="AU443" s="234"/>
      <c r="AV443" s="234"/>
      <c r="AW443" s="234"/>
      <c r="AX443" s="234"/>
      <c r="AY443" s="234"/>
      <c r="AZ443" s="234"/>
      <c r="BA443" s="234"/>
      <c r="BB443" s="234"/>
      <c r="BC443" s="234"/>
      <c r="BD443" s="234"/>
      <c r="BF443" s="234"/>
      <c r="BG443" s="234"/>
      <c r="BH443" s="234"/>
      <c r="BI443" s="234"/>
      <c r="BJ443" s="234"/>
      <c r="BK443" s="234"/>
      <c r="BL443" s="234"/>
      <c r="BM443" s="234"/>
      <c r="BN443" s="234"/>
    </row>
    <row r="444" spans="1:66" ht="15.75" customHeight="1">
      <c r="A444" s="152"/>
      <c r="B444" s="152"/>
      <c r="C444" s="152"/>
      <c r="D444" s="152"/>
      <c r="E444" s="152"/>
      <c r="F444" s="152"/>
      <c r="G444" s="152"/>
      <c r="H444" s="234"/>
      <c r="I444" s="234"/>
      <c r="J444" s="234"/>
      <c r="K444" s="234"/>
      <c r="L444" s="234"/>
      <c r="M444" s="234"/>
      <c r="N444" s="234"/>
      <c r="O444" s="234"/>
      <c r="P444" s="234"/>
      <c r="Q444" s="234"/>
      <c r="R444" s="234"/>
      <c r="S444" s="234"/>
      <c r="T444" s="234"/>
      <c r="U444" s="234"/>
      <c r="V444" s="234"/>
      <c r="W444" s="234"/>
      <c r="X444" s="234"/>
      <c r="Y444" s="234"/>
      <c r="Z444" s="234"/>
      <c r="AA444" s="234"/>
      <c r="AB444" s="234"/>
      <c r="AC444" s="234"/>
      <c r="AD444" s="234"/>
      <c r="AE444" s="234"/>
      <c r="AF444" s="234"/>
      <c r="AG444" s="234"/>
      <c r="AH444" s="234"/>
      <c r="AI444" s="234"/>
      <c r="AJ444" s="234"/>
      <c r="AK444" s="234"/>
      <c r="AL444" s="234"/>
      <c r="AM444" s="234"/>
      <c r="AN444" s="234"/>
      <c r="AO444" s="234"/>
      <c r="AP444" s="234"/>
      <c r="AQ444" s="234"/>
      <c r="AR444" s="234"/>
      <c r="AS444" s="234"/>
      <c r="AT444" s="234"/>
      <c r="AU444" s="234"/>
      <c r="AV444" s="234"/>
      <c r="AW444" s="234"/>
      <c r="AX444" s="234"/>
      <c r="AY444" s="234"/>
      <c r="AZ444" s="234"/>
      <c r="BA444" s="234"/>
      <c r="BB444" s="234"/>
      <c r="BC444" s="234"/>
      <c r="BD444" s="234"/>
      <c r="BF444" s="234"/>
      <c r="BG444" s="234"/>
      <c r="BH444" s="234"/>
      <c r="BI444" s="234"/>
      <c r="BJ444" s="234"/>
      <c r="BK444" s="234"/>
      <c r="BL444" s="234"/>
      <c r="BM444" s="234"/>
      <c r="BN444" s="234"/>
    </row>
    <row r="445" spans="1:66" ht="15.75" customHeight="1">
      <c r="A445" s="152"/>
      <c r="B445" s="152"/>
      <c r="C445" s="152"/>
      <c r="D445" s="152"/>
      <c r="E445" s="152"/>
      <c r="F445" s="152"/>
      <c r="G445" s="152"/>
      <c r="H445" s="234"/>
      <c r="I445" s="234"/>
      <c r="J445" s="234"/>
      <c r="K445" s="234"/>
      <c r="L445" s="234"/>
      <c r="M445" s="234"/>
      <c r="N445" s="234"/>
      <c r="O445" s="234"/>
      <c r="P445" s="234"/>
      <c r="Q445" s="234"/>
      <c r="R445" s="234"/>
      <c r="S445" s="234"/>
      <c r="T445" s="234"/>
      <c r="U445" s="234"/>
      <c r="V445" s="234"/>
      <c r="W445" s="234"/>
      <c r="X445" s="234"/>
      <c r="Y445" s="234"/>
      <c r="Z445" s="234"/>
      <c r="AA445" s="234"/>
      <c r="AB445" s="234"/>
      <c r="AC445" s="234"/>
      <c r="AD445" s="234"/>
      <c r="AE445" s="234"/>
      <c r="AF445" s="234"/>
      <c r="AG445" s="234"/>
      <c r="AH445" s="234"/>
      <c r="AI445" s="234"/>
      <c r="AJ445" s="234"/>
      <c r="AK445" s="234"/>
      <c r="AL445" s="234"/>
      <c r="AM445" s="234"/>
      <c r="AN445" s="234"/>
      <c r="AO445" s="234"/>
      <c r="AP445" s="234"/>
      <c r="AQ445" s="234"/>
      <c r="AR445" s="234"/>
      <c r="AS445" s="234"/>
      <c r="AT445" s="234"/>
      <c r="AU445" s="234"/>
      <c r="AV445" s="234"/>
      <c r="AW445" s="234"/>
      <c r="AX445" s="234"/>
      <c r="AY445" s="234"/>
      <c r="AZ445" s="234"/>
      <c r="BA445" s="234"/>
      <c r="BB445" s="234"/>
      <c r="BC445" s="234"/>
      <c r="BD445" s="234"/>
      <c r="BF445" s="234"/>
      <c r="BG445" s="234"/>
      <c r="BH445" s="234"/>
      <c r="BI445" s="234"/>
      <c r="BJ445" s="234"/>
      <c r="BK445" s="234"/>
      <c r="BL445" s="234"/>
      <c r="BM445" s="234"/>
      <c r="BN445" s="234"/>
    </row>
    <row r="446" spans="1:66" ht="15.75" customHeight="1">
      <c r="A446" s="152"/>
      <c r="B446" s="152"/>
      <c r="C446" s="152"/>
      <c r="D446" s="152"/>
      <c r="E446" s="152"/>
      <c r="F446" s="152"/>
      <c r="G446" s="152"/>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c r="AJ446" s="234"/>
      <c r="AK446" s="234"/>
      <c r="AL446" s="234"/>
      <c r="AM446" s="234"/>
      <c r="AN446" s="234"/>
      <c r="AO446" s="234"/>
      <c r="AP446" s="234"/>
      <c r="AQ446" s="234"/>
      <c r="AR446" s="234"/>
      <c r="AS446" s="234"/>
      <c r="AT446" s="234"/>
      <c r="AU446" s="234"/>
      <c r="AV446" s="234"/>
      <c r="AW446" s="234"/>
      <c r="AX446" s="234"/>
      <c r="AY446" s="234"/>
      <c r="AZ446" s="234"/>
      <c r="BA446" s="234"/>
      <c r="BB446" s="234"/>
      <c r="BC446" s="234"/>
      <c r="BD446" s="234"/>
      <c r="BF446" s="234"/>
      <c r="BG446" s="234"/>
      <c r="BH446" s="234"/>
      <c r="BI446" s="234"/>
      <c r="BJ446" s="234"/>
      <c r="BK446" s="234"/>
      <c r="BL446" s="234"/>
      <c r="BM446" s="234"/>
      <c r="BN446" s="234"/>
    </row>
    <row r="447" spans="1:66" ht="15.75" customHeight="1">
      <c r="A447" s="152"/>
      <c r="B447" s="152"/>
      <c r="C447" s="152"/>
      <c r="D447" s="152"/>
      <c r="E447" s="152"/>
      <c r="F447" s="152"/>
      <c r="G447" s="152"/>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c r="AJ447" s="234"/>
      <c r="AK447" s="234"/>
      <c r="AL447" s="234"/>
      <c r="AM447" s="234"/>
      <c r="AN447" s="234"/>
      <c r="AO447" s="234"/>
      <c r="AP447" s="234"/>
      <c r="AQ447" s="234"/>
      <c r="AR447" s="234"/>
      <c r="AS447" s="234"/>
      <c r="AT447" s="234"/>
      <c r="AU447" s="234"/>
      <c r="AV447" s="234"/>
      <c r="AW447" s="234"/>
      <c r="AX447" s="234"/>
      <c r="AY447" s="234"/>
      <c r="AZ447" s="234"/>
      <c r="BA447" s="234"/>
      <c r="BB447" s="234"/>
      <c r="BC447" s="234"/>
      <c r="BD447" s="234"/>
      <c r="BF447" s="234"/>
      <c r="BG447" s="234"/>
      <c r="BH447" s="234"/>
      <c r="BI447" s="234"/>
      <c r="BJ447" s="234"/>
      <c r="BK447" s="234"/>
      <c r="BL447" s="234"/>
      <c r="BM447" s="234"/>
      <c r="BN447" s="234"/>
    </row>
    <row r="448" spans="1:66" ht="15.75" customHeight="1">
      <c r="A448" s="152"/>
      <c r="B448" s="152"/>
      <c r="C448" s="152"/>
      <c r="D448" s="152"/>
      <c r="E448" s="152"/>
      <c r="F448" s="152"/>
      <c r="G448" s="152"/>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c r="AE448" s="234"/>
      <c r="AF448" s="234"/>
      <c r="AG448" s="234"/>
      <c r="AH448" s="234"/>
      <c r="AI448" s="234"/>
      <c r="AJ448" s="234"/>
      <c r="AK448" s="234"/>
      <c r="AL448" s="234"/>
      <c r="AM448" s="234"/>
      <c r="AN448" s="234"/>
      <c r="AO448" s="234"/>
      <c r="AP448" s="234"/>
      <c r="AQ448" s="234"/>
      <c r="AR448" s="234"/>
      <c r="AS448" s="234"/>
      <c r="AT448" s="234"/>
      <c r="AU448" s="234"/>
      <c r="AV448" s="234"/>
      <c r="AW448" s="234"/>
      <c r="AX448" s="234"/>
      <c r="AY448" s="234"/>
      <c r="AZ448" s="234"/>
      <c r="BA448" s="234"/>
      <c r="BB448" s="234"/>
      <c r="BC448" s="234"/>
      <c r="BD448" s="234"/>
      <c r="BF448" s="234"/>
      <c r="BG448" s="234"/>
      <c r="BH448" s="234"/>
      <c r="BI448" s="234"/>
      <c r="BJ448" s="234"/>
      <c r="BK448" s="234"/>
      <c r="BL448" s="234"/>
      <c r="BM448" s="234"/>
      <c r="BN448" s="234"/>
    </row>
    <row r="449" spans="1:66" ht="15.75" customHeight="1">
      <c r="A449" s="152"/>
      <c r="B449" s="152"/>
      <c r="C449" s="152"/>
      <c r="D449" s="152"/>
      <c r="E449" s="152"/>
      <c r="F449" s="152"/>
      <c r="G449" s="152"/>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c r="AE449" s="234"/>
      <c r="AF449" s="234"/>
      <c r="AG449" s="234"/>
      <c r="AH449" s="234"/>
      <c r="AI449" s="234"/>
      <c r="AJ449" s="234"/>
      <c r="AK449" s="234"/>
      <c r="AL449" s="234"/>
      <c r="AM449" s="234"/>
      <c r="AN449" s="234"/>
      <c r="AO449" s="234"/>
      <c r="AP449" s="234"/>
      <c r="AQ449" s="234"/>
      <c r="AR449" s="234"/>
      <c r="AS449" s="234"/>
      <c r="AT449" s="234"/>
      <c r="AU449" s="234"/>
      <c r="AV449" s="234"/>
      <c r="AW449" s="234"/>
      <c r="AX449" s="234"/>
      <c r="AY449" s="234"/>
      <c r="AZ449" s="234"/>
      <c r="BA449" s="234"/>
      <c r="BB449" s="234"/>
      <c r="BC449" s="234"/>
      <c r="BD449" s="234"/>
      <c r="BF449" s="234"/>
      <c r="BG449" s="234"/>
      <c r="BH449" s="234"/>
      <c r="BI449" s="234"/>
      <c r="BJ449" s="234"/>
      <c r="BK449" s="234"/>
      <c r="BL449" s="234"/>
      <c r="BM449" s="234"/>
      <c r="BN449" s="234"/>
    </row>
    <row r="450" spans="1:66" ht="15.75" customHeight="1">
      <c r="A450" s="152"/>
      <c r="B450" s="152"/>
      <c r="C450" s="152"/>
      <c r="D450" s="152"/>
      <c r="E450" s="152"/>
      <c r="F450" s="152"/>
      <c r="G450" s="152"/>
      <c r="H450" s="234"/>
      <c r="I450" s="234"/>
      <c r="J450" s="234"/>
      <c r="K450" s="234"/>
      <c r="L450" s="234"/>
      <c r="M450" s="234"/>
      <c r="N450" s="234"/>
      <c r="O450" s="234"/>
      <c r="P450" s="234"/>
      <c r="Q450" s="234"/>
      <c r="R450" s="234"/>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c r="AS450" s="234"/>
      <c r="AT450" s="234"/>
      <c r="AU450" s="234"/>
      <c r="AV450" s="234"/>
      <c r="AW450" s="234"/>
      <c r="AX450" s="234"/>
      <c r="AY450" s="234"/>
      <c r="AZ450" s="234"/>
      <c r="BA450" s="234"/>
      <c r="BB450" s="234"/>
      <c r="BC450" s="234"/>
      <c r="BD450" s="234"/>
      <c r="BF450" s="234"/>
      <c r="BG450" s="234"/>
      <c r="BH450" s="234"/>
      <c r="BI450" s="234"/>
      <c r="BJ450" s="234"/>
      <c r="BK450" s="234"/>
      <c r="BL450" s="234"/>
      <c r="BM450" s="234"/>
      <c r="BN450" s="234"/>
    </row>
    <row r="451" spans="1:66" ht="15.75" customHeight="1">
      <c r="A451" s="152"/>
      <c r="B451" s="152"/>
      <c r="C451" s="152"/>
      <c r="D451" s="152"/>
      <c r="E451" s="152"/>
      <c r="F451" s="152"/>
      <c r="G451" s="152"/>
      <c r="H451" s="234"/>
      <c r="I451" s="234"/>
      <c r="J451" s="234"/>
      <c r="K451" s="234"/>
      <c r="L451" s="234"/>
      <c r="M451" s="234"/>
      <c r="N451" s="234"/>
      <c r="O451" s="234"/>
      <c r="P451" s="234"/>
      <c r="Q451" s="234"/>
      <c r="R451" s="234"/>
      <c r="S451" s="234"/>
      <c r="T451" s="234"/>
      <c r="U451" s="234"/>
      <c r="V451" s="234"/>
      <c r="W451" s="234"/>
      <c r="X451" s="234"/>
      <c r="Y451" s="234"/>
      <c r="Z451" s="234"/>
      <c r="AA451" s="234"/>
      <c r="AB451" s="234"/>
      <c r="AC451" s="234"/>
      <c r="AD451" s="234"/>
      <c r="AE451" s="234"/>
      <c r="AF451" s="234"/>
      <c r="AG451" s="234"/>
      <c r="AH451" s="234"/>
      <c r="AI451" s="234"/>
      <c r="AJ451" s="234"/>
      <c r="AK451" s="234"/>
      <c r="AL451" s="234"/>
      <c r="AM451" s="234"/>
      <c r="AN451" s="234"/>
      <c r="AO451" s="234"/>
      <c r="AP451" s="234"/>
      <c r="AQ451" s="234"/>
      <c r="AR451" s="234"/>
      <c r="AS451" s="234"/>
      <c r="AT451" s="234"/>
      <c r="AU451" s="234"/>
      <c r="AV451" s="234"/>
      <c r="AW451" s="234"/>
      <c r="AX451" s="234"/>
      <c r="AY451" s="234"/>
      <c r="AZ451" s="234"/>
      <c r="BA451" s="234"/>
      <c r="BB451" s="234"/>
      <c r="BC451" s="234"/>
      <c r="BD451" s="234"/>
      <c r="BF451" s="234"/>
      <c r="BG451" s="234"/>
      <c r="BH451" s="234"/>
      <c r="BI451" s="234"/>
      <c r="BJ451" s="234"/>
      <c r="BK451" s="234"/>
      <c r="BL451" s="234"/>
      <c r="BM451" s="234"/>
      <c r="BN451" s="234"/>
    </row>
    <row r="452" spans="1:66" ht="15.75" customHeight="1">
      <c r="A452" s="152"/>
      <c r="B452" s="152"/>
      <c r="C452" s="152"/>
      <c r="D452" s="152"/>
      <c r="E452" s="152"/>
      <c r="F452" s="152"/>
      <c r="G452" s="152"/>
      <c r="H452" s="234"/>
      <c r="I452" s="234"/>
      <c r="J452" s="234"/>
      <c r="K452" s="234"/>
      <c r="L452" s="234"/>
      <c r="M452" s="234"/>
      <c r="N452" s="234"/>
      <c r="O452" s="234"/>
      <c r="P452" s="234"/>
      <c r="Q452" s="234"/>
      <c r="R452" s="234"/>
      <c r="S452" s="234"/>
      <c r="T452" s="234"/>
      <c r="U452" s="234"/>
      <c r="V452" s="234"/>
      <c r="W452" s="234"/>
      <c r="X452" s="234"/>
      <c r="Y452" s="234"/>
      <c r="Z452" s="234"/>
      <c r="AA452" s="234"/>
      <c r="AB452" s="234"/>
      <c r="AC452" s="234"/>
      <c r="AD452" s="234"/>
      <c r="AE452" s="234"/>
      <c r="AF452" s="234"/>
      <c r="AG452" s="234"/>
      <c r="AH452" s="234"/>
      <c r="AI452" s="234"/>
      <c r="AJ452" s="234"/>
      <c r="AK452" s="234"/>
      <c r="AL452" s="234"/>
      <c r="AM452" s="234"/>
      <c r="AN452" s="234"/>
      <c r="AO452" s="234"/>
      <c r="AP452" s="234"/>
      <c r="AQ452" s="234"/>
      <c r="AR452" s="234"/>
      <c r="AS452" s="234"/>
      <c r="AT452" s="234"/>
      <c r="AU452" s="234"/>
      <c r="AV452" s="234"/>
      <c r="AW452" s="234"/>
      <c r="AX452" s="234"/>
      <c r="AY452" s="234"/>
      <c r="AZ452" s="234"/>
      <c r="BA452" s="234"/>
      <c r="BB452" s="234"/>
      <c r="BC452" s="234"/>
      <c r="BD452" s="234"/>
      <c r="BF452" s="234"/>
      <c r="BG452" s="234"/>
      <c r="BH452" s="234"/>
      <c r="BI452" s="234"/>
      <c r="BJ452" s="234"/>
      <c r="BK452" s="234"/>
      <c r="BL452" s="234"/>
      <c r="BM452" s="234"/>
      <c r="BN452" s="234"/>
    </row>
    <row r="453" spans="1:66" ht="15.75" customHeight="1">
      <c r="A453" s="152"/>
      <c r="B453" s="152"/>
      <c r="C453" s="152"/>
      <c r="D453" s="152"/>
      <c r="E453" s="152"/>
      <c r="F453" s="152"/>
      <c r="G453" s="152"/>
      <c r="H453" s="234"/>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234"/>
      <c r="AH453" s="234"/>
      <c r="AI453" s="234"/>
      <c r="AJ453" s="234"/>
      <c r="AK453" s="234"/>
      <c r="AL453" s="234"/>
      <c r="AM453" s="234"/>
      <c r="AN453" s="234"/>
      <c r="AO453" s="234"/>
      <c r="AP453" s="234"/>
      <c r="AQ453" s="234"/>
      <c r="AR453" s="234"/>
      <c r="AS453" s="234"/>
      <c r="AT453" s="234"/>
      <c r="AU453" s="234"/>
      <c r="AV453" s="234"/>
      <c r="AW453" s="234"/>
      <c r="AX453" s="234"/>
      <c r="AY453" s="234"/>
      <c r="AZ453" s="234"/>
      <c r="BA453" s="234"/>
      <c r="BB453" s="234"/>
      <c r="BC453" s="234"/>
      <c r="BD453" s="234"/>
      <c r="BF453" s="234"/>
      <c r="BG453" s="234"/>
      <c r="BH453" s="234"/>
      <c r="BI453" s="234"/>
      <c r="BJ453" s="234"/>
      <c r="BK453" s="234"/>
      <c r="BL453" s="234"/>
      <c r="BM453" s="234"/>
      <c r="BN453" s="234"/>
    </row>
    <row r="454" spans="1:66" ht="15.75" customHeight="1">
      <c r="A454" s="152"/>
      <c r="B454" s="152"/>
      <c r="C454" s="152"/>
      <c r="D454" s="152"/>
      <c r="E454" s="152"/>
      <c r="F454" s="152"/>
      <c r="G454" s="152"/>
      <c r="H454" s="234"/>
      <c r="I454" s="234"/>
      <c r="J454" s="234"/>
      <c r="K454" s="234"/>
      <c r="L454" s="234"/>
      <c r="M454" s="234"/>
      <c r="N454" s="234"/>
      <c r="O454" s="234"/>
      <c r="P454" s="234"/>
      <c r="Q454" s="234"/>
      <c r="R454" s="234"/>
      <c r="S454" s="234"/>
      <c r="T454" s="234"/>
      <c r="U454" s="234"/>
      <c r="V454" s="234"/>
      <c r="W454" s="234"/>
      <c r="X454" s="234"/>
      <c r="Y454" s="234"/>
      <c r="Z454" s="234"/>
      <c r="AA454" s="234"/>
      <c r="AB454" s="234"/>
      <c r="AC454" s="234"/>
      <c r="AD454" s="234"/>
      <c r="AE454" s="234"/>
      <c r="AF454" s="234"/>
      <c r="AG454" s="234"/>
      <c r="AH454" s="234"/>
      <c r="AI454" s="234"/>
      <c r="AJ454" s="234"/>
      <c r="AK454" s="234"/>
      <c r="AL454" s="234"/>
      <c r="AM454" s="234"/>
      <c r="AN454" s="234"/>
      <c r="AO454" s="234"/>
      <c r="AP454" s="234"/>
      <c r="AQ454" s="234"/>
      <c r="AR454" s="234"/>
      <c r="AS454" s="234"/>
      <c r="AT454" s="234"/>
      <c r="AU454" s="234"/>
      <c r="AV454" s="234"/>
      <c r="AW454" s="234"/>
      <c r="AX454" s="234"/>
      <c r="AY454" s="234"/>
      <c r="AZ454" s="234"/>
      <c r="BA454" s="234"/>
      <c r="BB454" s="234"/>
      <c r="BC454" s="234"/>
      <c r="BD454" s="234"/>
      <c r="BF454" s="234"/>
      <c r="BG454" s="234"/>
      <c r="BH454" s="234"/>
      <c r="BI454" s="234"/>
      <c r="BJ454" s="234"/>
      <c r="BK454" s="234"/>
      <c r="BL454" s="234"/>
      <c r="BM454" s="234"/>
      <c r="BN454" s="234"/>
    </row>
    <row r="455" spans="1:66" ht="15.75" customHeight="1">
      <c r="A455" s="152"/>
      <c r="B455" s="152"/>
      <c r="C455" s="152"/>
      <c r="D455" s="152"/>
      <c r="E455" s="152"/>
      <c r="F455" s="152"/>
      <c r="G455" s="152"/>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c r="AE455" s="234"/>
      <c r="AF455" s="234"/>
      <c r="AG455" s="234"/>
      <c r="AH455" s="234"/>
      <c r="AI455" s="234"/>
      <c r="AJ455" s="234"/>
      <c r="AK455" s="234"/>
      <c r="AL455" s="234"/>
      <c r="AM455" s="234"/>
      <c r="AN455" s="234"/>
      <c r="AO455" s="234"/>
      <c r="AP455" s="234"/>
      <c r="AQ455" s="234"/>
      <c r="AR455" s="234"/>
      <c r="AS455" s="234"/>
      <c r="AT455" s="234"/>
      <c r="AU455" s="234"/>
      <c r="AV455" s="234"/>
      <c r="AW455" s="234"/>
      <c r="AX455" s="234"/>
      <c r="AY455" s="234"/>
      <c r="AZ455" s="234"/>
      <c r="BA455" s="234"/>
      <c r="BB455" s="234"/>
      <c r="BC455" s="234"/>
      <c r="BD455" s="234"/>
      <c r="BF455" s="234"/>
      <c r="BG455" s="234"/>
      <c r="BH455" s="234"/>
      <c r="BI455" s="234"/>
      <c r="BJ455" s="234"/>
      <c r="BK455" s="234"/>
      <c r="BL455" s="234"/>
      <c r="BM455" s="234"/>
      <c r="BN455" s="234"/>
    </row>
    <row r="456" spans="1:66" ht="15.75" customHeight="1">
      <c r="A456" s="152"/>
      <c r="B456" s="152"/>
      <c r="C456" s="152"/>
      <c r="D456" s="152"/>
      <c r="E456" s="152"/>
      <c r="F456" s="152"/>
      <c r="G456" s="152"/>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c r="AE456" s="234"/>
      <c r="AF456" s="234"/>
      <c r="AG456" s="234"/>
      <c r="AH456" s="234"/>
      <c r="AI456" s="234"/>
      <c r="AJ456" s="234"/>
      <c r="AK456" s="234"/>
      <c r="AL456" s="234"/>
      <c r="AM456" s="234"/>
      <c r="AN456" s="234"/>
      <c r="AO456" s="234"/>
      <c r="AP456" s="234"/>
      <c r="AQ456" s="234"/>
      <c r="AR456" s="234"/>
      <c r="AS456" s="234"/>
      <c r="AT456" s="234"/>
      <c r="AU456" s="234"/>
      <c r="AV456" s="234"/>
      <c r="AW456" s="234"/>
      <c r="AX456" s="234"/>
      <c r="AY456" s="234"/>
      <c r="AZ456" s="234"/>
      <c r="BA456" s="234"/>
      <c r="BB456" s="234"/>
      <c r="BC456" s="234"/>
      <c r="BD456" s="234"/>
      <c r="BF456" s="234"/>
      <c r="BG456" s="234"/>
      <c r="BH456" s="234"/>
      <c r="BI456" s="234"/>
      <c r="BJ456" s="234"/>
      <c r="BK456" s="234"/>
      <c r="BL456" s="234"/>
      <c r="BM456" s="234"/>
      <c r="BN456" s="234"/>
    </row>
    <row r="457" spans="1:66" ht="15.75" customHeight="1">
      <c r="A457" s="152"/>
      <c r="B457" s="152"/>
      <c r="C457" s="152"/>
      <c r="D457" s="152"/>
      <c r="E457" s="152"/>
      <c r="F457" s="152"/>
      <c r="G457" s="152"/>
      <c r="H457" s="234"/>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234"/>
      <c r="AH457" s="234"/>
      <c r="AI457" s="234"/>
      <c r="AJ457" s="234"/>
      <c r="AK457" s="234"/>
      <c r="AL457" s="234"/>
      <c r="AM457" s="234"/>
      <c r="AN457" s="234"/>
      <c r="AO457" s="234"/>
      <c r="AP457" s="234"/>
      <c r="AQ457" s="234"/>
      <c r="AR457" s="234"/>
      <c r="AS457" s="234"/>
      <c r="AT457" s="234"/>
      <c r="AU457" s="234"/>
      <c r="AV457" s="234"/>
      <c r="AW457" s="234"/>
      <c r="AX457" s="234"/>
      <c r="AY457" s="234"/>
      <c r="AZ457" s="234"/>
      <c r="BA457" s="234"/>
      <c r="BB457" s="234"/>
      <c r="BC457" s="234"/>
      <c r="BD457" s="234"/>
      <c r="BF457" s="234"/>
      <c r="BG457" s="234"/>
      <c r="BH457" s="234"/>
      <c r="BI457" s="234"/>
      <c r="BJ457" s="234"/>
      <c r="BK457" s="234"/>
      <c r="BL457" s="234"/>
      <c r="BM457" s="234"/>
      <c r="BN457" s="234"/>
    </row>
    <row r="458" spans="1:66" ht="15.75" customHeight="1">
      <c r="A458" s="152"/>
      <c r="B458" s="152"/>
      <c r="C458" s="152"/>
      <c r="D458" s="152"/>
      <c r="E458" s="152"/>
      <c r="F458" s="152"/>
      <c r="G458" s="152"/>
      <c r="H458" s="234"/>
      <c r="I458" s="234"/>
      <c r="J458" s="234"/>
      <c r="K458" s="234"/>
      <c r="L458" s="234"/>
      <c r="M458" s="234"/>
      <c r="N458" s="234"/>
      <c r="O458" s="234"/>
      <c r="P458" s="234"/>
      <c r="Q458" s="234"/>
      <c r="R458" s="234"/>
      <c r="S458" s="234"/>
      <c r="T458" s="234"/>
      <c r="U458" s="234"/>
      <c r="V458" s="234"/>
      <c r="W458" s="234"/>
      <c r="X458" s="234"/>
      <c r="Y458" s="234"/>
      <c r="Z458" s="234"/>
      <c r="AA458" s="234"/>
      <c r="AB458" s="234"/>
      <c r="AC458" s="234"/>
      <c r="AD458" s="234"/>
      <c r="AE458" s="234"/>
      <c r="AF458" s="234"/>
      <c r="AG458" s="234"/>
      <c r="AH458" s="234"/>
      <c r="AI458" s="234"/>
      <c r="AJ458" s="234"/>
      <c r="AK458" s="234"/>
      <c r="AL458" s="234"/>
      <c r="AM458" s="234"/>
      <c r="AN458" s="234"/>
      <c r="AO458" s="234"/>
      <c r="AP458" s="234"/>
      <c r="AQ458" s="234"/>
      <c r="AR458" s="234"/>
      <c r="AS458" s="234"/>
      <c r="AT458" s="234"/>
      <c r="AU458" s="234"/>
      <c r="AV458" s="234"/>
      <c r="AW458" s="234"/>
      <c r="AX458" s="234"/>
      <c r="AY458" s="234"/>
      <c r="AZ458" s="234"/>
      <c r="BA458" s="234"/>
      <c r="BB458" s="234"/>
      <c r="BC458" s="234"/>
      <c r="BD458" s="234"/>
      <c r="BF458" s="234"/>
      <c r="BG458" s="234"/>
      <c r="BH458" s="234"/>
      <c r="BI458" s="234"/>
      <c r="BJ458" s="234"/>
      <c r="BK458" s="234"/>
      <c r="BL458" s="234"/>
      <c r="BM458" s="234"/>
      <c r="BN458" s="234"/>
    </row>
    <row r="459" spans="1:66" ht="15.75" customHeight="1">
      <c r="A459" s="152"/>
      <c r="B459" s="152"/>
      <c r="C459" s="152"/>
      <c r="D459" s="152"/>
      <c r="E459" s="152"/>
      <c r="F459" s="152"/>
      <c r="G459" s="152"/>
      <c r="H459" s="234"/>
      <c r="I459" s="234"/>
      <c r="J459" s="234"/>
      <c r="K459" s="234"/>
      <c r="L459" s="234"/>
      <c r="M459" s="234"/>
      <c r="N459" s="234"/>
      <c r="O459" s="234"/>
      <c r="P459" s="234"/>
      <c r="Q459" s="234"/>
      <c r="R459" s="234"/>
      <c r="S459" s="234"/>
      <c r="T459" s="234"/>
      <c r="U459" s="234"/>
      <c r="V459" s="234"/>
      <c r="W459" s="234"/>
      <c r="X459" s="234"/>
      <c r="Y459" s="234"/>
      <c r="Z459" s="234"/>
      <c r="AA459" s="234"/>
      <c r="AB459" s="234"/>
      <c r="AC459" s="234"/>
      <c r="AD459" s="234"/>
      <c r="AE459" s="234"/>
      <c r="AF459" s="234"/>
      <c r="AG459" s="234"/>
      <c r="AH459" s="234"/>
      <c r="AI459" s="234"/>
      <c r="AJ459" s="234"/>
      <c r="AK459" s="234"/>
      <c r="AL459" s="234"/>
      <c r="AM459" s="234"/>
      <c r="AN459" s="234"/>
      <c r="AO459" s="234"/>
      <c r="AP459" s="234"/>
      <c r="AQ459" s="234"/>
      <c r="AR459" s="234"/>
      <c r="AS459" s="234"/>
      <c r="AT459" s="234"/>
      <c r="AU459" s="234"/>
      <c r="AV459" s="234"/>
      <c r="AW459" s="234"/>
      <c r="AX459" s="234"/>
      <c r="AY459" s="234"/>
      <c r="AZ459" s="234"/>
      <c r="BA459" s="234"/>
      <c r="BB459" s="234"/>
      <c r="BC459" s="234"/>
      <c r="BD459" s="234"/>
      <c r="BF459" s="234"/>
      <c r="BG459" s="234"/>
      <c r="BH459" s="234"/>
      <c r="BI459" s="234"/>
      <c r="BJ459" s="234"/>
      <c r="BK459" s="234"/>
      <c r="BL459" s="234"/>
      <c r="BM459" s="234"/>
      <c r="BN459" s="234"/>
    </row>
    <row r="460" spans="1:66" ht="15.75" customHeight="1">
      <c r="A460" s="152"/>
      <c r="B460" s="152"/>
      <c r="C460" s="152"/>
      <c r="D460" s="152"/>
      <c r="E460" s="152"/>
      <c r="F460" s="152"/>
      <c r="G460" s="152"/>
      <c r="H460" s="234"/>
      <c r="I460" s="234"/>
      <c r="J460" s="234"/>
      <c r="K460" s="234"/>
      <c r="L460" s="234"/>
      <c r="M460" s="234"/>
      <c r="N460" s="234"/>
      <c r="O460" s="234"/>
      <c r="P460" s="234"/>
      <c r="Q460" s="234"/>
      <c r="R460" s="234"/>
      <c r="S460" s="234"/>
      <c r="T460" s="234"/>
      <c r="U460" s="234"/>
      <c r="V460" s="234"/>
      <c r="W460" s="234"/>
      <c r="X460" s="234"/>
      <c r="Y460" s="234"/>
      <c r="Z460" s="234"/>
      <c r="AA460" s="234"/>
      <c r="AB460" s="234"/>
      <c r="AC460" s="234"/>
      <c r="AD460" s="234"/>
      <c r="AE460" s="234"/>
      <c r="AF460" s="234"/>
      <c r="AG460" s="234"/>
      <c r="AH460" s="234"/>
      <c r="AI460" s="234"/>
      <c r="AJ460" s="234"/>
      <c r="AK460" s="234"/>
      <c r="AL460" s="234"/>
      <c r="AM460" s="234"/>
      <c r="AN460" s="234"/>
      <c r="AO460" s="234"/>
      <c r="AP460" s="234"/>
      <c r="AQ460" s="234"/>
      <c r="AR460" s="234"/>
      <c r="AS460" s="234"/>
      <c r="AT460" s="234"/>
      <c r="AU460" s="234"/>
      <c r="AV460" s="234"/>
      <c r="AW460" s="234"/>
      <c r="AX460" s="234"/>
      <c r="AY460" s="234"/>
      <c r="AZ460" s="234"/>
      <c r="BA460" s="234"/>
      <c r="BB460" s="234"/>
      <c r="BC460" s="234"/>
      <c r="BD460" s="234"/>
      <c r="BF460" s="234"/>
      <c r="BG460" s="234"/>
      <c r="BH460" s="234"/>
      <c r="BI460" s="234"/>
      <c r="BJ460" s="234"/>
      <c r="BK460" s="234"/>
      <c r="BL460" s="234"/>
      <c r="BM460" s="234"/>
      <c r="BN460" s="234"/>
    </row>
    <row r="461" spans="1:66" ht="15.75" customHeight="1">
      <c r="A461" s="152"/>
      <c r="B461" s="152"/>
      <c r="C461" s="152"/>
      <c r="D461" s="152"/>
      <c r="E461" s="152"/>
      <c r="F461" s="152"/>
      <c r="G461" s="152"/>
      <c r="H461" s="234"/>
      <c r="I461" s="234"/>
      <c r="J461" s="234"/>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4"/>
      <c r="AJ461" s="234"/>
      <c r="AK461" s="234"/>
      <c r="AL461" s="234"/>
      <c r="AM461" s="234"/>
      <c r="AN461" s="234"/>
      <c r="AO461" s="234"/>
      <c r="AP461" s="234"/>
      <c r="AQ461" s="234"/>
      <c r="AR461" s="234"/>
      <c r="AS461" s="234"/>
      <c r="AT461" s="234"/>
      <c r="AU461" s="234"/>
      <c r="AV461" s="234"/>
      <c r="AW461" s="234"/>
      <c r="AX461" s="234"/>
      <c r="AY461" s="234"/>
      <c r="AZ461" s="234"/>
      <c r="BA461" s="234"/>
      <c r="BB461" s="234"/>
      <c r="BC461" s="234"/>
      <c r="BD461" s="234"/>
      <c r="BF461" s="234"/>
      <c r="BG461" s="234"/>
      <c r="BH461" s="234"/>
      <c r="BI461" s="234"/>
      <c r="BJ461" s="234"/>
      <c r="BK461" s="234"/>
      <c r="BL461" s="234"/>
      <c r="BM461" s="234"/>
      <c r="BN461" s="234"/>
    </row>
    <row r="462" spans="1:66" ht="15.75" customHeight="1">
      <c r="A462" s="152"/>
      <c r="B462" s="152"/>
      <c r="C462" s="152"/>
      <c r="D462" s="152"/>
      <c r="E462" s="152"/>
      <c r="F462" s="152"/>
      <c r="G462" s="152"/>
      <c r="H462" s="234"/>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c r="AQ462" s="234"/>
      <c r="AR462" s="234"/>
      <c r="AS462" s="234"/>
      <c r="AT462" s="234"/>
      <c r="AU462" s="234"/>
      <c r="AV462" s="234"/>
      <c r="AW462" s="234"/>
      <c r="AX462" s="234"/>
      <c r="AY462" s="234"/>
      <c r="AZ462" s="234"/>
      <c r="BA462" s="234"/>
      <c r="BB462" s="234"/>
      <c r="BC462" s="234"/>
      <c r="BD462" s="234"/>
      <c r="BF462" s="234"/>
      <c r="BG462" s="234"/>
      <c r="BH462" s="234"/>
      <c r="BI462" s="234"/>
      <c r="BJ462" s="234"/>
      <c r="BK462" s="234"/>
      <c r="BL462" s="234"/>
      <c r="BM462" s="234"/>
      <c r="BN462" s="234"/>
    </row>
    <row r="463" spans="1:66" ht="15.75" customHeight="1">
      <c r="A463" s="152"/>
      <c r="B463" s="152"/>
      <c r="C463" s="152"/>
      <c r="D463" s="152"/>
      <c r="E463" s="152"/>
      <c r="F463" s="152"/>
      <c r="G463" s="152"/>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234"/>
      <c r="AH463" s="234"/>
      <c r="AI463" s="234"/>
      <c r="AJ463" s="234"/>
      <c r="AK463" s="234"/>
      <c r="AL463" s="234"/>
      <c r="AM463" s="234"/>
      <c r="AN463" s="234"/>
      <c r="AO463" s="234"/>
      <c r="AP463" s="234"/>
      <c r="AQ463" s="234"/>
      <c r="AR463" s="234"/>
      <c r="AS463" s="234"/>
      <c r="AT463" s="234"/>
      <c r="AU463" s="234"/>
      <c r="AV463" s="234"/>
      <c r="AW463" s="234"/>
      <c r="AX463" s="234"/>
      <c r="AY463" s="234"/>
      <c r="AZ463" s="234"/>
      <c r="BA463" s="234"/>
      <c r="BB463" s="234"/>
      <c r="BC463" s="234"/>
      <c r="BD463" s="234"/>
      <c r="BF463" s="234"/>
      <c r="BG463" s="234"/>
      <c r="BH463" s="234"/>
      <c r="BI463" s="234"/>
      <c r="BJ463" s="234"/>
      <c r="BK463" s="234"/>
      <c r="BL463" s="234"/>
      <c r="BM463" s="234"/>
      <c r="BN463" s="234"/>
    </row>
    <row r="464" spans="1:66" ht="15.75" customHeight="1">
      <c r="A464" s="152"/>
      <c r="B464" s="152"/>
      <c r="C464" s="152"/>
      <c r="D464" s="152"/>
      <c r="E464" s="152"/>
      <c r="F464" s="152"/>
      <c r="G464" s="152"/>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c r="AE464" s="234"/>
      <c r="AF464" s="234"/>
      <c r="AG464" s="234"/>
      <c r="AH464" s="234"/>
      <c r="AI464" s="234"/>
      <c r="AJ464" s="234"/>
      <c r="AK464" s="234"/>
      <c r="AL464" s="234"/>
      <c r="AM464" s="234"/>
      <c r="AN464" s="234"/>
      <c r="AO464" s="234"/>
      <c r="AP464" s="234"/>
      <c r="AQ464" s="234"/>
      <c r="AR464" s="234"/>
      <c r="AS464" s="234"/>
      <c r="AT464" s="234"/>
      <c r="AU464" s="234"/>
      <c r="AV464" s="234"/>
      <c r="AW464" s="234"/>
      <c r="AX464" s="234"/>
      <c r="AY464" s="234"/>
      <c r="AZ464" s="234"/>
      <c r="BA464" s="234"/>
      <c r="BB464" s="234"/>
      <c r="BC464" s="234"/>
      <c r="BD464" s="234"/>
      <c r="BF464" s="234"/>
      <c r="BG464" s="234"/>
      <c r="BH464" s="234"/>
      <c r="BI464" s="234"/>
      <c r="BJ464" s="234"/>
      <c r="BK464" s="234"/>
      <c r="BL464" s="234"/>
      <c r="BM464" s="234"/>
      <c r="BN464" s="234"/>
    </row>
    <row r="465" spans="1:66" ht="15.75" customHeight="1">
      <c r="A465" s="152"/>
      <c r="B465" s="152"/>
      <c r="C465" s="152"/>
      <c r="D465" s="152"/>
      <c r="E465" s="152"/>
      <c r="F465" s="152"/>
      <c r="G465" s="152"/>
      <c r="H465" s="234"/>
      <c r="I465" s="234"/>
      <c r="J465" s="234"/>
      <c r="K465" s="234"/>
      <c r="L465" s="234"/>
      <c r="M465" s="234"/>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234"/>
      <c r="AL465" s="234"/>
      <c r="AM465" s="234"/>
      <c r="AN465" s="234"/>
      <c r="AO465" s="234"/>
      <c r="AP465" s="234"/>
      <c r="AQ465" s="234"/>
      <c r="AR465" s="234"/>
      <c r="AS465" s="234"/>
      <c r="AT465" s="234"/>
      <c r="AU465" s="234"/>
      <c r="AV465" s="234"/>
      <c r="AW465" s="234"/>
      <c r="AX465" s="234"/>
      <c r="AY465" s="234"/>
      <c r="AZ465" s="234"/>
      <c r="BA465" s="234"/>
      <c r="BB465" s="234"/>
      <c r="BC465" s="234"/>
      <c r="BD465" s="234"/>
      <c r="BF465" s="234"/>
      <c r="BG465" s="234"/>
      <c r="BH465" s="234"/>
      <c r="BI465" s="234"/>
      <c r="BJ465" s="234"/>
      <c r="BK465" s="234"/>
      <c r="BL465" s="234"/>
      <c r="BM465" s="234"/>
      <c r="BN465" s="234"/>
    </row>
    <row r="466" spans="1:66" ht="15.75" customHeight="1">
      <c r="A466" s="152"/>
      <c r="B466" s="152"/>
      <c r="C466" s="152"/>
      <c r="D466" s="152"/>
      <c r="E466" s="152"/>
      <c r="F466" s="152"/>
      <c r="G466" s="152"/>
      <c r="H466" s="234"/>
      <c r="I466" s="234"/>
      <c r="J466" s="234"/>
      <c r="K466" s="234"/>
      <c r="L466" s="234"/>
      <c r="M466" s="234"/>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234"/>
      <c r="AL466" s="234"/>
      <c r="AM466" s="234"/>
      <c r="AN466" s="234"/>
      <c r="AO466" s="234"/>
      <c r="AP466" s="234"/>
      <c r="AQ466" s="234"/>
      <c r="AR466" s="234"/>
      <c r="AS466" s="234"/>
      <c r="AT466" s="234"/>
      <c r="AU466" s="234"/>
      <c r="AV466" s="234"/>
      <c r="AW466" s="234"/>
      <c r="AX466" s="234"/>
      <c r="AY466" s="234"/>
      <c r="AZ466" s="234"/>
      <c r="BA466" s="234"/>
      <c r="BB466" s="234"/>
      <c r="BC466" s="234"/>
      <c r="BD466" s="234"/>
      <c r="BF466" s="234"/>
      <c r="BG466" s="234"/>
      <c r="BH466" s="234"/>
      <c r="BI466" s="234"/>
      <c r="BJ466" s="234"/>
      <c r="BK466" s="234"/>
      <c r="BL466" s="234"/>
      <c r="BM466" s="234"/>
      <c r="BN466" s="234"/>
    </row>
    <row r="467" spans="1:66" ht="15.75" customHeight="1">
      <c r="A467" s="152"/>
      <c r="B467" s="152"/>
      <c r="C467" s="152"/>
      <c r="D467" s="152"/>
      <c r="E467" s="152"/>
      <c r="F467" s="152"/>
      <c r="G467" s="152"/>
      <c r="H467" s="234"/>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234"/>
      <c r="AH467" s="234"/>
      <c r="AI467" s="234"/>
      <c r="AJ467" s="234"/>
      <c r="AK467" s="234"/>
      <c r="AL467" s="234"/>
      <c r="AM467" s="234"/>
      <c r="AN467" s="234"/>
      <c r="AO467" s="234"/>
      <c r="AP467" s="234"/>
      <c r="AQ467" s="234"/>
      <c r="AR467" s="234"/>
      <c r="AS467" s="234"/>
      <c r="AT467" s="234"/>
      <c r="AU467" s="234"/>
      <c r="AV467" s="234"/>
      <c r="AW467" s="234"/>
      <c r="AX467" s="234"/>
      <c r="AY467" s="234"/>
      <c r="AZ467" s="234"/>
      <c r="BA467" s="234"/>
      <c r="BB467" s="234"/>
      <c r="BC467" s="234"/>
      <c r="BD467" s="234"/>
      <c r="BF467" s="234"/>
      <c r="BG467" s="234"/>
      <c r="BH467" s="234"/>
      <c r="BI467" s="234"/>
      <c r="BJ467" s="234"/>
      <c r="BK467" s="234"/>
      <c r="BL467" s="234"/>
      <c r="BM467" s="234"/>
      <c r="BN467" s="234"/>
    </row>
    <row r="468" spans="1:66" ht="15.75" customHeight="1">
      <c r="A468" s="152"/>
      <c r="B468" s="152"/>
      <c r="C468" s="152"/>
      <c r="D468" s="152"/>
      <c r="E468" s="152"/>
      <c r="F468" s="152"/>
      <c r="G468" s="152"/>
      <c r="H468" s="234"/>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234"/>
      <c r="AH468" s="234"/>
      <c r="AI468" s="234"/>
      <c r="AJ468" s="234"/>
      <c r="AK468" s="234"/>
      <c r="AL468" s="234"/>
      <c r="AM468" s="234"/>
      <c r="AN468" s="234"/>
      <c r="AO468" s="234"/>
      <c r="AP468" s="234"/>
      <c r="AQ468" s="234"/>
      <c r="AR468" s="234"/>
      <c r="AS468" s="234"/>
      <c r="AT468" s="234"/>
      <c r="AU468" s="234"/>
      <c r="AV468" s="234"/>
      <c r="AW468" s="234"/>
      <c r="AX468" s="234"/>
      <c r="AY468" s="234"/>
      <c r="AZ468" s="234"/>
      <c r="BA468" s="234"/>
      <c r="BB468" s="234"/>
      <c r="BC468" s="234"/>
      <c r="BD468" s="234"/>
      <c r="BF468" s="234"/>
      <c r="BG468" s="234"/>
      <c r="BH468" s="234"/>
      <c r="BI468" s="234"/>
      <c r="BJ468" s="234"/>
      <c r="BK468" s="234"/>
      <c r="BL468" s="234"/>
      <c r="BM468" s="234"/>
      <c r="BN468" s="234"/>
    </row>
    <row r="469" spans="1:66" ht="15.75" customHeight="1">
      <c r="A469" s="152"/>
      <c r="B469" s="152"/>
      <c r="C469" s="152"/>
      <c r="D469" s="152"/>
      <c r="E469" s="152"/>
      <c r="F469" s="152"/>
      <c r="G469" s="152"/>
      <c r="H469" s="234"/>
      <c r="I469" s="234"/>
      <c r="J469" s="234"/>
      <c r="K469" s="234"/>
      <c r="L469" s="234"/>
      <c r="M469" s="234"/>
      <c r="N469" s="234"/>
      <c r="O469" s="234"/>
      <c r="P469" s="234"/>
      <c r="Q469" s="234"/>
      <c r="R469" s="234"/>
      <c r="S469" s="234"/>
      <c r="T469" s="234"/>
      <c r="U469" s="234"/>
      <c r="V469" s="234"/>
      <c r="W469" s="234"/>
      <c r="X469" s="234"/>
      <c r="Y469" s="234"/>
      <c r="Z469" s="234"/>
      <c r="AA469" s="234"/>
      <c r="AB469" s="234"/>
      <c r="AC469" s="234"/>
      <c r="AD469" s="234"/>
      <c r="AE469" s="234"/>
      <c r="AF469" s="234"/>
      <c r="AG469" s="234"/>
      <c r="AH469" s="234"/>
      <c r="AI469" s="234"/>
      <c r="AJ469" s="234"/>
      <c r="AK469" s="234"/>
      <c r="AL469" s="234"/>
      <c r="AM469" s="234"/>
      <c r="AN469" s="234"/>
      <c r="AO469" s="234"/>
      <c r="AP469" s="234"/>
      <c r="AQ469" s="234"/>
      <c r="AR469" s="234"/>
      <c r="AS469" s="234"/>
      <c r="AT469" s="234"/>
      <c r="AU469" s="234"/>
      <c r="AV469" s="234"/>
      <c r="AW469" s="234"/>
      <c r="AX469" s="234"/>
      <c r="AY469" s="234"/>
      <c r="AZ469" s="234"/>
      <c r="BA469" s="234"/>
      <c r="BB469" s="234"/>
      <c r="BC469" s="234"/>
      <c r="BD469" s="234"/>
      <c r="BF469" s="234"/>
      <c r="BG469" s="234"/>
      <c r="BH469" s="234"/>
      <c r="BI469" s="234"/>
      <c r="BJ469" s="234"/>
      <c r="BK469" s="234"/>
      <c r="BL469" s="234"/>
      <c r="BM469" s="234"/>
      <c r="BN469" s="234"/>
    </row>
    <row r="470" spans="1:66" ht="15.75" customHeight="1">
      <c r="A470" s="152"/>
      <c r="B470" s="152"/>
      <c r="C470" s="152"/>
      <c r="D470" s="152"/>
      <c r="E470" s="152"/>
      <c r="F470" s="152"/>
      <c r="G470" s="152"/>
      <c r="H470" s="234"/>
      <c r="I470" s="234"/>
      <c r="J470" s="234"/>
      <c r="K470" s="234"/>
      <c r="L470" s="234"/>
      <c r="M470" s="234"/>
      <c r="N470" s="234"/>
      <c r="O470" s="234"/>
      <c r="P470" s="234"/>
      <c r="Q470" s="234"/>
      <c r="R470" s="234"/>
      <c r="S470" s="234"/>
      <c r="T470" s="234"/>
      <c r="U470" s="234"/>
      <c r="V470" s="234"/>
      <c r="W470" s="234"/>
      <c r="X470" s="234"/>
      <c r="Y470" s="234"/>
      <c r="Z470" s="234"/>
      <c r="AA470" s="234"/>
      <c r="AB470" s="234"/>
      <c r="AC470" s="234"/>
      <c r="AD470" s="234"/>
      <c r="AE470" s="234"/>
      <c r="AF470" s="234"/>
      <c r="AG470" s="234"/>
      <c r="AH470" s="234"/>
      <c r="AI470" s="234"/>
      <c r="AJ470" s="234"/>
      <c r="AK470" s="234"/>
      <c r="AL470" s="234"/>
      <c r="AM470" s="234"/>
      <c r="AN470" s="234"/>
      <c r="AO470" s="234"/>
      <c r="AP470" s="234"/>
      <c r="AQ470" s="234"/>
      <c r="AR470" s="234"/>
      <c r="AS470" s="234"/>
      <c r="AT470" s="234"/>
      <c r="AU470" s="234"/>
      <c r="AV470" s="234"/>
      <c r="AW470" s="234"/>
      <c r="AX470" s="234"/>
      <c r="AY470" s="234"/>
      <c r="AZ470" s="234"/>
      <c r="BA470" s="234"/>
      <c r="BB470" s="234"/>
      <c r="BC470" s="234"/>
      <c r="BD470" s="234"/>
      <c r="BF470" s="234"/>
      <c r="BG470" s="234"/>
      <c r="BH470" s="234"/>
      <c r="BI470" s="234"/>
      <c r="BJ470" s="234"/>
      <c r="BK470" s="234"/>
      <c r="BL470" s="234"/>
      <c r="BM470" s="234"/>
      <c r="BN470" s="234"/>
    </row>
    <row r="471" spans="1:66" ht="15.75" customHeight="1">
      <c r="A471" s="152"/>
      <c r="B471" s="152"/>
      <c r="C471" s="152"/>
      <c r="D471" s="152"/>
      <c r="E471" s="152"/>
      <c r="F471" s="152"/>
      <c r="G471" s="152"/>
      <c r="H471" s="234"/>
      <c r="I471" s="234"/>
      <c r="J471" s="234"/>
      <c r="K471" s="234"/>
      <c r="L471" s="234"/>
      <c r="M471" s="234"/>
      <c r="N471" s="234"/>
      <c r="O471" s="234"/>
      <c r="P471" s="234"/>
      <c r="Q471" s="234"/>
      <c r="R471" s="234"/>
      <c r="S471" s="234"/>
      <c r="T471" s="234"/>
      <c r="U471" s="234"/>
      <c r="V471" s="234"/>
      <c r="W471" s="234"/>
      <c r="X471" s="234"/>
      <c r="Y471" s="234"/>
      <c r="Z471" s="234"/>
      <c r="AA471" s="234"/>
      <c r="AB471" s="234"/>
      <c r="AC471" s="234"/>
      <c r="AD471" s="234"/>
      <c r="AE471" s="234"/>
      <c r="AF471" s="234"/>
      <c r="AG471" s="234"/>
      <c r="AH471" s="234"/>
      <c r="AI471" s="234"/>
      <c r="AJ471" s="234"/>
      <c r="AK471" s="234"/>
      <c r="AL471" s="234"/>
      <c r="AM471" s="234"/>
      <c r="AN471" s="234"/>
      <c r="AO471" s="234"/>
      <c r="AP471" s="234"/>
      <c r="AQ471" s="234"/>
      <c r="AR471" s="234"/>
      <c r="AS471" s="234"/>
      <c r="AT471" s="234"/>
      <c r="AU471" s="234"/>
      <c r="AV471" s="234"/>
      <c r="AW471" s="234"/>
      <c r="AX471" s="234"/>
      <c r="AY471" s="234"/>
      <c r="AZ471" s="234"/>
      <c r="BA471" s="234"/>
      <c r="BB471" s="234"/>
      <c r="BC471" s="234"/>
      <c r="BD471" s="234"/>
      <c r="BF471" s="234"/>
      <c r="BG471" s="234"/>
      <c r="BH471" s="234"/>
      <c r="BI471" s="234"/>
      <c r="BJ471" s="234"/>
      <c r="BK471" s="234"/>
      <c r="BL471" s="234"/>
      <c r="BM471" s="234"/>
      <c r="BN471" s="234"/>
    </row>
    <row r="472" spans="1:66" ht="15.75" customHeight="1">
      <c r="A472" s="152"/>
      <c r="B472" s="152"/>
      <c r="C472" s="152"/>
      <c r="D472" s="152"/>
      <c r="E472" s="152"/>
      <c r="F472" s="152"/>
      <c r="G472" s="152"/>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c r="AQ472" s="234"/>
      <c r="AR472" s="234"/>
      <c r="AS472" s="234"/>
      <c r="AT472" s="234"/>
      <c r="AU472" s="234"/>
      <c r="AV472" s="234"/>
      <c r="AW472" s="234"/>
      <c r="AX472" s="234"/>
      <c r="AY472" s="234"/>
      <c r="AZ472" s="234"/>
      <c r="BA472" s="234"/>
      <c r="BB472" s="234"/>
      <c r="BC472" s="234"/>
      <c r="BD472" s="234"/>
      <c r="BF472" s="234"/>
      <c r="BG472" s="234"/>
      <c r="BH472" s="234"/>
      <c r="BI472" s="234"/>
      <c r="BJ472" s="234"/>
      <c r="BK472" s="234"/>
      <c r="BL472" s="234"/>
      <c r="BM472" s="234"/>
      <c r="BN472" s="234"/>
    </row>
    <row r="473" spans="1:66" ht="15.75" customHeight="1">
      <c r="A473" s="152"/>
      <c r="B473" s="152"/>
      <c r="C473" s="152"/>
      <c r="D473" s="152"/>
      <c r="E473" s="152"/>
      <c r="F473" s="152"/>
      <c r="G473" s="152"/>
      <c r="H473" s="234"/>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234"/>
      <c r="AH473" s="234"/>
      <c r="AI473" s="234"/>
      <c r="AJ473" s="234"/>
      <c r="AK473" s="234"/>
      <c r="AL473" s="234"/>
      <c r="AM473" s="234"/>
      <c r="AN473" s="234"/>
      <c r="AO473" s="234"/>
      <c r="AP473" s="234"/>
      <c r="AQ473" s="234"/>
      <c r="AR473" s="234"/>
      <c r="AS473" s="234"/>
      <c r="AT473" s="234"/>
      <c r="AU473" s="234"/>
      <c r="AV473" s="234"/>
      <c r="AW473" s="234"/>
      <c r="AX473" s="234"/>
      <c r="AY473" s="234"/>
      <c r="AZ473" s="234"/>
      <c r="BA473" s="234"/>
      <c r="BB473" s="234"/>
      <c r="BC473" s="234"/>
      <c r="BD473" s="234"/>
      <c r="BF473" s="234"/>
      <c r="BG473" s="234"/>
      <c r="BH473" s="234"/>
      <c r="BI473" s="234"/>
      <c r="BJ473" s="234"/>
      <c r="BK473" s="234"/>
      <c r="BL473" s="234"/>
      <c r="BM473" s="234"/>
      <c r="BN473" s="234"/>
    </row>
    <row r="474" spans="1:66" ht="15.75" customHeight="1">
      <c r="A474" s="152"/>
      <c r="B474" s="152"/>
      <c r="C474" s="152"/>
      <c r="D474" s="152"/>
      <c r="E474" s="152"/>
      <c r="F474" s="152"/>
      <c r="G474" s="152"/>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c r="AK474" s="234"/>
      <c r="AL474" s="234"/>
      <c r="AM474" s="234"/>
      <c r="AN474" s="234"/>
      <c r="AO474" s="234"/>
      <c r="AP474" s="234"/>
      <c r="AQ474" s="234"/>
      <c r="AR474" s="234"/>
      <c r="AS474" s="234"/>
      <c r="AT474" s="234"/>
      <c r="AU474" s="234"/>
      <c r="AV474" s="234"/>
      <c r="AW474" s="234"/>
      <c r="AX474" s="234"/>
      <c r="AY474" s="234"/>
      <c r="AZ474" s="234"/>
      <c r="BA474" s="234"/>
      <c r="BB474" s="234"/>
      <c r="BC474" s="234"/>
      <c r="BD474" s="234"/>
      <c r="BF474" s="234"/>
      <c r="BG474" s="234"/>
      <c r="BH474" s="234"/>
      <c r="BI474" s="234"/>
      <c r="BJ474" s="234"/>
      <c r="BK474" s="234"/>
      <c r="BL474" s="234"/>
      <c r="BM474" s="234"/>
      <c r="BN474" s="234"/>
    </row>
    <row r="475" spans="1:66" ht="15.75" customHeight="1">
      <c r="A475" s="152"/>
      <c r="B475" s="152"/>
      <c r="C475" s="152"/>
      <c r="D475" s="152"/>
      <c r="E475" s="152"/>
      <c r="F475" s="152"/>
      <c r="G475" s="152"/>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c r="AK475" s="234"/>
      <c r="AL475" s="234"/>
      <c r="AM475" s="234"/>
      <c r="AN475" s="234"/>
      <c r="AO475" s="234"/>
      <c r="AP475" s="234"/>
      <c r="AQ475" s="234"/>
      <c r="AR475" s="234"/>
      <c r="AS475" s="234"/>
      <c r="AT475" s="234"/>
      <c r="AU475" s="234"/>
      <c r="AV475" s="234"/>
      <c r="AW475" s="234"/>
      <c r="AX475" s="234"/>
      <c r="AY475" s="234"/>
      <c r="AZ475" s="234"/>
      <c r="BA475" s="234"/>
      <c r="BB475" s="234"/>
      <c r="BC475" s="234"/>
      <c r="BD475" s="234"/>
      <c r="BF475" s="234"/>
      <c r="BG475" s="234"/>
      <c r="BH475" s="234"/>
      <c r="BI475" s="234"/>
      <c r="BJ475" s="234"/>
      <c r="BK475" s="234"/>
      <c r="BL475" s="234"/>
      <c r="BM475" s="234"/>
      <c r="BN475" s="234"/>
    </row>
    <row r="476" spans="1:66" ht="15.75" customHeight="1">
      <c r="A476" s="152"/>
      <c r="B476" s="152"/>
      <c r="C476" s="152"/>
      <c r="D476" s="152"/>
      <c r="E476" s="152"/>
      <c r="F476" s="152"/>
      <c r="G476" s="152"/>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c r="AK476" s="234"/>
      <c r="AL476" s="234"/>
      <c r="AM476" s="234"/>
      <c r="AN476" s="234"/>
      <c r="AO476" s="234"/>
      <c r="AP476" s="234"/>
      <c r="AQ476" s="234"/>
      <c r="AR476" s="234"/>
      <c r="AS476" s="234"/>
      <c r="AT476" s="234"/>
      <c r="AU476" s="234"/>
      <c r="AV476" s="234"/>
      <c r="AW476" s="234"/>
      <c r="AX476" s="234"/>
      <c r="AY476" s="234"/>
      <c r="AZ476" s="234"/>
      <c r="BA476" s="234"/>
      <c r="BB476" s="234"/>
      <c r="BC476" s="234"/>
      <c r="BD476" s="234"/>
      <c r="BF476" s="234"/>
      <c r="BG476" s="234"/>
      <c r="BH476" s="234"/>
      <c r="BI476" s="234"/>
      <c r="BJ476" s="234"/>
      <c r="BK476" s="234"/>
      <c r="BL476" s="234"/>
      <c r="BM476" s="234"/>
      <c r="BN476" s="234"/>
    </row>
    <row r="477" spans="1:66" ht="15.75" customHeight="1">
      <c r="A477" s="152"/>
      <c r="B477" s="152"/>
      <c r="C477" s="152"/>
      <c r="D477" s="152"/>
      <c r="E477" s="152"/>
      <c r="F477" s="152"/>
      <c r="G477" s="152"/>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234"/>
      <c r="AK477" s="234"/>
      <c r="AL477" s="234"/>
      <c r="AM477" s="234"/>
      <c r="AN477" s="234"/>
      <c r="AO477" s="234"/>
      <c r="AP477" s="234"/>
      <c r="AQ477" s="234"/>
      <c r="AR477" s="234"/>
      <c r="AS477" s="234"/>
      <c r="AT477" s="234"/>
      <c r="AU477" s="234"/>
      <c r="AV477" s="234"/>
      <c r="AW477" s="234"/>
      <c r="AX477" s="234"/>
      <c r="AY477" s="234"/>
      <c r="AZ477" s="234"/>
      <c r="BA477" s="234"/>
      <c r="BB477" s="234"/>
      <c r="BC477" s="234"/>
      <c r="BD477" s="234"/>
      <c r="BF477" s="234"/>
      <c r="BG477" s="234"/>
      <c r="BH477" s="234"/>
      <c r="BI477" s="234"/>
      <c r="BJ477" s="234"/>
      <c r="BK477" s="234"/>
      <c r="BL477" s="234"/>
      <c r="BM477" s="234"/>
      <c r="BN477" s="234"/>
    </row>
    <row r="478" spans="1:66" ht="15.75" customHeight="1">
      <c r="A478" s="152"/>
      <c r="B478" s="152"/>
      <c r="C478" s="152"/>
      <c r="D478" s="152"/>
      <c r="E478" s="152"/>
      <c r="F478" s="152"/>
      <c r="G478" s="152"/>
      <c r="H478" s="234"/>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c r="AK478" s="234"/>
      <c r="AL478" s="234"/>
      <c r="AM478" s="234"/>
      <c r="AN478" s="234"/>
      <c r="AO478" s="234"/>
      <c r="AP478" s="234"/>
      <c r="AQ478" s="234"/>
      <c r="AR478" s="234"/>
      <c r="AS478" s="234"/>
      <c r="AT478" s="234"/>
      <c r="AU478" s="234"/>
      <c r="AV478" s="234"/>
      <c r="AW478" s="234"/>
      <c r="AX478" s="234"/>
      <c r="AY478" s="234"/>
      <c r="AZ478" s="234"/>
      <c r="BA478" s="234"/>
      <c r="BB478" s="234"/>
      <c r="BC478" s="234"/>
      <c r="BD478" s="234"/>
      <c r="BF478" s="234"/>
      <c r="BG478" s="234"/>
      <c r="BH478" s="234"/>
      <c r="BI478" s="234"/>
      <c r="BJ478" s="234"/>
      <c r="BK478" s="234"/>
      <c r="BL478" s="234"/>
      <c r="BM478" s="234"/>
      <c r="BN478" s="234"/>
    </row>
    <row r="479" spans="1:66" ht="15.75" customHeight="1">
      <c r="A479" s="152"/>
      <c r="B479" s="152"/>
      <c r="C479" s="152"/>
      <c r="D479" s="152"/>
      <c r="E479" s="152"/>
      <c r="F479" s="152"/>
      <c r="G479" s="152"/>
      <c r="H479" s="234"/>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c r="AG479" s="234"/>
      <c r="AH479" s="234"/>
      <c r="AI479" s="234"/>
      <c r="AJ479" s="234"/>
      <c r="AK479" s="234"/>
      <c r="AL479" s="234"/>
      <c r="AM479" s="234"/>
      <c r="AN479" s="234"/>
      <c r="AO479" s="234"/>
      <c r="AP479" s="234"/>
      <c r="AQ479" s="234"/>
      <c r="AR479" s="234"/>
      <c r="AS479" s="234"/>
      <c r="AT479" s="234"/>
      <c r="AU479" s="234"/>
      <c r="AV479" s="234"/>
      <c r="AW479" s="234"/>
      <c r="AX479" s="234"/>
      <c r="AY479" s="234"/>
      <c r="AZ479" s="234"/>
      <c r="BA479" s="234"/>
      <c r="BB479" s="234"/>
      <c r="BC479" s="234"/>
      <c r="BD479" s="234"/>
      <c r="BF479" s="234"/>
      <c r="BG479" s="234"/>
      <c r="BH479" s="234"/>
      <c r="BI479" s="234"/>
      <c r="BJ479" s="234"/>
      <c r="BK479" s="234"/>
      <c r="BL479" s="234"/>
      <c r="BM479" s="234"/>
      <c r="BN479" s="234"/>
    </row>
    <row r="480" spans="1:66" ht="15.75" customHeight="1">
      <c r="A480" s="152"/>
      <c r="B480" s="152"/>
      <c r="C480" s="152"/>
      <c r="D480" s="152"/>
      <c r="E480" s="152"/>
      <c r="F480" s="152"/>
      <c r="G480" s="152"/>
      <c r="H480" s="234"/>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c r="AG480" s="234"/>
      <c r="AH480" s="234"/>
      <c r="AI480" s="234"/>
      <c r="AJ480" s="234"/>
      <c r="AK480" s="234"/>
      <c r="AL480" s="234"/>
      <c r="AM480" s="234"/>
      <c r="AN480" s="234"/>
      <c r="AO480" s="234"/>
      <c r="AP480" s="234"/>
      <c r="AQ480" s="234"/>
      <c r="AR480" s="234"/>
      <c r="AS480" s="234"/>
      <c r="AT480" s="234"/>
      <c r="AU480" s="234"/>
      <c r="AV480" s="234"/>
      <c r="AW480" s="234"/>
      <c r="AX480" s="234"/>
      <c r="AY480" s="234"/>
      <c r="AZ480" s="234"/>
      <c r="BA480" s="234"/>
      <c r="BB480" s="234"/>
      <c r="BC480" s="234"/>
      <c r="BD480" s="234"/>
      <c r="BF480" s="234"/>
      <c r="BG480" s="234"/>
      <c r="BH480" s="234"/>
      <c r="BI480" s="234"/>
      <c r="BJ480" s="234"/>
      <c r="BK480" s="234"/>
      <c r="BL480" s="234"/>
      <c r="BM480" s="234"/>
      <c r="BN480" s="234"/>
    </row>
    <row r="481" spans="1:66" ht="15.75" customHeight="1">
      <c r="A481" s="152"/>
      <c r="B481" s="152"/>
      <c r="C481" s="152"/>
      <c r="D481" s="152"/>
      <c r="E481" s="152"/>
      <c r="F481" s="152"/>
      <c r="G481" s="152"/>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c r="AS481" s="234"/>
      <c r="AT481" s="234"/>
      <c r="AU481" s="234"/>
      <c r="AV481" s="234"/>
      <c r="AW481" s="234"/>
      <c r="AX481" s="234"/>
      <c r="AY481" s="234"/>
      <c r="AZ481" s="234"/>
      <c r="BA481" s="234"/>
      <c r="BB481" s="234"/>
      <c r="BC481" s="234"/>
      <c r="BD481" s="234"/>
      <c r="BF481" s="234"/>
      <c r="BG481" s="234"/>
      <c r="BH481" s="234"/>
      <c r="BI481" s="234"/>
      <c r="BJ481" s="234"/>
      <c r="BK481" s="234"/>
      <c r="BL481" s="234"/>
      <c r="BM481" s="234"/>
      <c r="BN481" s="234"/>
    </row>
    <row r="482" spans="1:66" ht="15.75" customHeight="1">
      <c r="A482" s="152"/>
      <c r="B482" s="152"/>
      <c r="C482" s="152"/>
      <c r="D482" s="152"/>
      <c r="E482" s="152"/>
      <c r="F482" s="152"/>
      <c r="G482" s="152"/>
      <c r="H482" s="234"/>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234"/>
      <c r="AH482" s="234"/>
      <c r="AI482" s="234"/>
      <c r="AJ482" s="234"/>
      <c r="AK482" s="234"/>
      <c r="AL482" s="234"/>
      <c r="AM482" s="234"/>
      <c r="AN482" s="234"/>
      <c r="AO482" s="234"/>
      <c r="AP482" s="234"/>
      <c r="AQ482" s="234"/>
      <c r="AR482" s="234"/>
      <c r="AS482" s="234"/>
      <c r="AT482" s="234"/>
      <c r="AU482" s="234"/>
      <c r="AV482" s="234"/>
      <c r="AW482" s="234"/>
      <c r="AX482" s="234"/>
      <c r="AY482" s="234"/>
      <c r="AZ482" s="234"/>
      <c r="BA482" s="234"/>
      <c r="BB482" s="234"/>
      <c r="BC482" s="234"/>
      <c r="BD482" s="234"/>
      <c r="BF482" s="234"/>
      <c r="BG482" s="234"/>
      <c r="BH482" s="234"/>
      <c r="BI482" s="234"/>
      <c r="BJ482" s="234"/>
      <c r="BK482" s="234"/>
      <c r="BL482" s="234"/>
      <c r="BM482" s="234"/>
      <c r="BN482" s="234"/>
    </row>
    <row r="483" spans="1:66" ht="15.75" customHeight="1">
      <c r="A483" s="152"/>
      <c r="B483" s="152"/>
      <c r="C483" s="152"/>
      <c r="D483" s="152"/>
      <c r="E483" s="152"/>
      <c r="F483" s="152"/>
      <c r="G483" s="152"/>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c r="AK483" s="234"/>
      <c r="AL483" s="234"/>
      <c r="AM483" s="234"/>
      <c r="AN483" s="234"/>
      <c r="AO483" s="234"/>
      <c r="AP483" s="234"/>
      <c r="AQ483" s="234"/>
      <c r="AR483" s="234"/>
      <c r="AS483" s="234"/>
      <c r="AT483" s="234"/>
      <c r="AU483" s="234"/>
      <c r="AV483" s="234"/>
      <c r="AW483" s="234"/>
      <c r="AX483" s="234"/>
      <c r="AY483" s="234"/>
      <c r="AZ483" s="234"/>
      <c r="BA483" s="234"/>
      <c r="BB483" s="234"/>
      <c r="BC483" s="234"/>
      <c r="BD483" s="234"/>
      <c r="BF483" s="234"/>
      <c r="BG483" s="234"/>
      <c r="BH483" s="234"/>
      <c r="BI483" s="234"/>
      <c r="BJ483" s="234"/>
      <c r="BK483" s="234"/>
      <c r="BL483" s="234"/>
      <c r="BM483" s="234"/>
      <c r="BN483" s="234"/>
    </row>
    <row r="484" spans="1:66" ht="15.75" customHeight="1">
      <c r="A484" s="152"/>
      <c r="B484" s="152"/>
      <c r="C484" s="152"/>
      <c r="D484" s="152"/>
      <c r="E484" s="152"/>
      <c r="F484" s="152"/>
      <c r="G484" s="152"/>
      <c r="H484" s="234"/>
      <c r="I484" s="234"/>
      <c r="J484" s="234"/>
      <c r="K484" s="234"/>
      <c r="L484" s="234"/>
      <c r="M484" s="234"/>
      <c r="N484" s="234"/>
      <c r="O484" s="234"/>
      <c r="P484" s="234"/>
      <c r="Q484" s="234"/>
      <c r="R484" s="234"/>
      <c r="S484" s="234"/>
      <c r="T484" s="234"/>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4"/>
      <c r="AY484" s="234"/>
      <c r="AZ484" s="234"/>
      <c r="BA484" s="234"/>
      <c r="BB484" s="234"/>
      <c r="BC484" s="234"/>
      <c r="BD484" s="234"/>
      <c r="BF484" s="234"/>
      <c r="BG484" s="234"/>
      <c r="BH484" s="234"/>
      <c r="BI484" s="234"/>
      <c r="BJ484" s="234"/>
      <c r="BK484" s="234"/>
      <c r="BL484" s="234"/>
      <c r="BM484" s="234"/>
      <c r="BN484" s="234"/>
    </row>
    <row r="485" spans="1:66" ht="15.75" customHeight="1">
      <c r="A485" s="152"/>
      <c r="B485" s="152"/>
      <c r="C485" s="152"/>
      <c r="D485" s="152"/>
      <c r="E485" s="152"/>
      <c r="F485" s="152"/>
      <c r="G485" s="152"/>
      <c r="H485" s="234"/>
      <c r="I485" s="234"/>
      <c r="J485" s="234"/>
      <c r="K485" s="234"/>
      <c r="L485" s="234"/>
      <c r="M485" s="234"/>
      <c r="N485" s="234"/>
      <c r="O485" s="234"/>
      <c r="P485" s="234"/>
      <c r="Q485" s="234"/>
      <c r="R485" s="234"/>
      <c r="S485" s="234"/>
      <c r="T485" s="234"/>
      <c r="U485" s="234"/>
      <c r="V485" s="234"/>
      <c r="W485" s="234"/>
      <c r="X485" s="234"/>
      <c r="Y485" s="234"/>
      <c r="Z485" s="234"/>
      <c r="AA485" s="234"/>
      <c r="AB485" s="234"/>
      <c r="AC485" s="234"/>
      <c r="AD485" s="234"/>
      <c r="AE485" s="234"/>
      <c r="AF485" s="234"/>
      <c r="AG485" s="234"/>
      <c r="AH485" s="234"/>
      <c r="AI485" s="234"/>
      <c r="AJ485" s="234"/>
      <c r="AK485" s="234"/>
      <c r="AL485" s="234"/>
      <c r="AM485" s="234"/>
      <c r="AN485" s="234"/>
      <c r="AO485" s="234"/>
      <c r="AP485" s="234"/>
      <c r="AQ485" s="234"/>
      <c r="AR485" s="234"/>
      <c r="AS485" s="234"/>
      <c r="AT485" s="234"/>
      <c r="AU485" s="234"/>
      <c r="AV485" s="234"/>
      <c r="AW485" s="234"/>
      <c r="AX485" s="234"/>
      <c r="AY485" s="234"/>
      <c r="AZ485" s="234"/>
      <c r="BA485" s="234"/>
      <c r="BB485" s="234"/>
      <c r="BC485" s="234"/>
      <c r="BD485" s="234"/>
      <c r="BF485" s="234"/>
      <c r="BG485" s="234"/>
      <c r="BH485" s="234"/>
      <c r="BI485" s="234"/>
      <c r="BJ485" s="234"/>
      <c r="BK485" s="234"/>
      <c r="BL485" s="234"/>
      <c r="BM485" s="234"/>
      <c r="BN485" s="234"/>
    </row>
    <row r="486" spans="1:66" ht="15.75" customHeight="1">
      <c r="A486" s="152"/>
      <c r="B486" s="152"/>
      <c r="C486" s="152"/>
      <c r="D486" s="152"/>
      <c r="E486" s="152"/>
      <c r="F486" s="152"/>
      <c r="G486" s="152"/>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c r="AQ486" s="234"/>
      <c r="AR486" s="234"/>
      <c r="AS486" s="234"/>
      <c r="AT486" s="234"/>
      <c r="AU486" s="234"/>
      <c r="AV486" s="234"/>
      <c r="AW486" s="234"/>
      <c r="AX486" s="234"/>
      <c r="AY486" s="234"/>
      <c r="AZ486" s="234"/>
      <c r="BA486" s="234"/>
      <c r="BB486" s="234"/>
      <c r="BC486" s="234"/>
      <c r="BD486" s="234"/>
      <c r="BF486" s="234"/>
      <c r="BG486" s="234"/>
      <c r="BH486" s="234"/>
      <c r="BI486" s="234"/>
      <c r="BJ486" s="234"/>
      <c r="BK486" s="234"/>
      <c r="BL486" s="234"/>
      <c r="BM486" s="234"/>
      <c r="BN486" s="234"/>
    </row>
    <row r="487" spans="1:66" ht="15.75" customHeight="1">
      <c r="A487" s="152"/>
      <c r="B487" s="152"/>
      <c r="C487" s="152"/>
      <c r="D487" s="152"/>
      <c r="E487" s="152"/>
      <c r="F487" s="152"/>
      <c r="G487" s="152"/>
      <c r="H487" s="234"/>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234"/>
      <c r="AH487" s="234"/>
      <c r="AI487" s="234"/>
      <c r="AJ487" s="234"/>
      <c r="AK487" s="234"/>
      <c r="AL487" s="234"/>
      <c r="AM487" s="234"/>
      <c r="AN487" s="234"/>
      <c r="AO487" s="234"/>
      <c r="AP487" s="234"/>
      <c r="AQ487" s="234"/>
      <c r="AR487" s="234"/>
      <c r="AS487" s="234"/>
      <c r="AT487" s="234"/>
      <c r="AU487" s="234"/>
      <c r="AV487" s="234"/>
      <c r="AW487" s="234"/>
      <c r="AX487" s="234"/>
      <c r="AY487" s="234"/>
      <c r="AZ487" s="234"/>
      <c r="BA487" s="234"/>
      <c r="BB487" s="234"/>
      <c r="BC487" s="234"/>
      <c r="BD487" s="234"/>
      <c r="BF487" s="234"/>
      <c r="BG487" s="234"/>
      <c r="BH487" s="234"/>
      <c r="BI487" s="234"/>
      <c r="BJ487" s="234"/>
      <c r="BK487" s="234"/>
      <c r="BL487" s="234"/>
      <c r="BM487" s="234"/>
      <c r="BN487" s="234"/>
    </row>
    <row r="488" spans="1:66" ht="15.75" customHeight="1">
      <c r="A488" s="152"/>
      <c r="B488" s="152"/>
      <c r="C488" s="152"/>
      <c r="D488" s="152"/>
      <c r="E488" s="152"/>
      <c r="F488" s="152"/>
      <c r="G488" s="152"/>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c r="AK488" s="234"/>
      <c r="AL488" s="234"/>
      <c r="AM488" s="234"/>
      <c r="AN488" s="234"/>
      <c r="AO488" s="234"/>
      <c r="AP488" s="234"/>
      <c r="AQ488" s="234"/>
      <c r="AR488" s="234"/>
      <c r="AS488" s="234"/>
      <c r="AT488" s="234"/>
      <c r="AU488" s="234"/>
      <c r="AV488" s="234"/>
      <c r="AW488" s="234"/>
      <c r="AX488" s="234"/>
      <c r="AY488" s="234"/>
      <c r="AZ488" s="234"/>
      <c r="BA488" s="234"/>
      <c r="BB488" s="234"/>
      <c r="BC488" s="234"/>
      <c r="BD488" s="234"/>
      <c r="BF488" s="234"/>
      <c r="BG488" s="234"/>
      <c r="BH488" s="234"/>
      <c r="BI488" s="234"/>
      <c r="BJ488" s="234"/>
      <c r="BK488" s="234"/>
      <c r="BL488" s="234"/>
      <c r="BM488" s="234"/>
      <c r="BN488" s="234"/>
    </row>
    <row r="489" spans="1:66" ht="15.75" customHeight="1">
      <c r="A489" s="152"/>
      <c r="B489" s="152"/>
      <c r="C489" s="152"/>
      <c r="D489" s="152"/>
      <c r="E489" s="152"/>
      <c r="F489" s="152"/>
      <c r="G489" s="152"/>
      <c r="H489" s="234"/>
      <c r="I489" s="234"/>
      <c r="J489" s="234"/>
      <c r="K489" s="234"/>
      <c r="L489" s="234"/>
      <c r="M489" s="234"/>
      <c r="N489" s="234"/>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c r="AK489" s="234"/>
      <c r="AL489" s="234"/>
      <c r="AM489" s="234"/>
      <c r="AN489" s="234"/>
      <c r="AO489" s="234"/>
      <c r="AP489" s="234"/>
      <c r="AQ489" s="234"/>
      <c r="AR489" s="234"/>
      <c r="AS489" s="234"/>
      <c r="AT489" s="234"/>
      <c r="AU489" s="234"/>
      <c r="AV489" s="234"/>
      <c r="AW489" s="234"/>
      <c r="AX489" s="234"/>
      <c r="AY489" s="234"/>
      <c r="AZ489" s="234"/>
      <c r="BA489" s="234"/>
      <c r="BB489" s="234"/>
      <c r="BC489" s="234"/>
      <c r="BD489" s="234"/>
      <c r="BF489" s="234"/>
      <c r="BG489" s="234"/>
      <c r="BH489" s="234"/>
      <c r="BI489" s="234"/>
      <c r="BJ489" s="234"/>
      <c r="BK489" s="234"/>
      <c r="BL489" s="234"/>
      <c r="BM489" s="234"/>
      <c r="BN489" s="234"/>
    </row>
    <row r="490" spans="1:66" ht="15.75" customHeight="1">
      <c r="A490" s="152"/>
      <c r="B490" s="152"/>
      <c r="C490" s="152"/>
      <c r="D490" s="152"/>
      <c r="E490" s="152"/>
      <c r="F490" s="152"/>
      <c r="G490" s="152"/>
      <c r="H490" s="234"/>
      <c r="I490" s="234"/>
      <c r="J490" s="234"/>
      <c r="K490" s="234"/>
      <c r="L490" s="234"/>
      <c r="M490" s="234"/>
      <c r="N490" s="234"/>
      <c r="O490" s="234"/>
      <c r="P490" s="234"/>
      <c r="Q490" s="234"/>
      <c r="R490" s="234"/>
      <c r="S490" s="234"/>
      <c r="T490" s="234"/>
      <c r="U490" s="234"/>
      <c r="V490" s="234"/>
      <c r="W490" s="234"/>
      <c r="X490" s="234"/>
      <c r="Y490" s="234"/>
      <c r="Z490" s="234"/>
      <c r="AA490" s="234"/>
      <c r="AB490" s="234"/>
      <c r="AC490" s="234"/>
      <c r="AD490" s="234"/>
      <c r="AE490" s="234"/>
      <c r="AF490" s="234"/>
      <c r="AG490" s="234"/>
      <c r="AH490" s="234"/>
      <c r="AI490" s="234"/>
      <c r="AJ490" s="234"/>
      <c r="AK490" s="234"/>
      <c r="AL490" s="234"/>
      <c r="AM490" s="234"/>
      <c r="AN490" s="234"/>
      <c r="AO490" s="234"/>
      <c r="AP490" s="234"/>
      <c r="AQ490" s="234"/>
      <c r="AR490" s="234"/>
      <c r="AS490" s="234"/>
      <c r="AT490" s="234"/>
      <c r="AU490" s="234"/>
      <c r="AV490" s="234"/>
      <c r="AW490" s="234"/>
      <c r="AX490" s="234"/>
      <c r="AY490" s="234"/>
      <c r="AZ490" s="234"/>
      <c r="BA490" s="234"/>
      <c r="BB490" s="234"/>
      <c r="BC490" s="234"/>
      <c r="BD490" s="234"/>
      <c r="BF490" s="234"/>
      <c r="BG490" s="234"/>
      <c r="BH490" s="234"/>
      <c r="BI490" s="234"/>
      <c r="BJ490" s="234"/>
      <c r="BK490" s="234"/>
      <c r="BL490" s="234"/>
      <c r="BM490" s="234"/>
      <c r="BN490" s="234"/>
    </row>
    <row r="491" spans="1:66" ht="15.75" customHeight="1">
      <c r="A491" s="152"/>
      <c r="B491" s="152"/>
      <c r="C491" s="152"/>
      <c r="D491" s="152"/>
      <c r="E491" s="152"/>
      <c r="F491" s="152"/>
      <c r="G491" s="152"/>
      <c r="H491" s="234"/>
      <c r="I491" s="234"/>
      <c r="J491" s="234"/>
      <c r="K491" s="234"/>
      <c r="L491" s="234"/>
      <c r="M491" s="234"/>
      <c r="N491" s="234"/>
      <c r="O491" s="234"/>
      <c r="P491" s="234"/>
      <c r="Q491" s="234"/>
      <c r="R491" s="234"/>
      <c r="S491" s="234"/>
      <c r="T491" s="234"/>
      <c r="U491" s="234"/>
      <c r="V491" s="234"/>
      <c r="W491" s="234"/>
      <c r="X491" s="234"/>
      <c r="Y491" s="234"/>
      <c r="Z491" s="234"/>
      <c r="AA491" s="234"/>
      <c r="AB491" s="234"/>
      <c r="AC491" s="234"/>
      <c r="AD491" s="234"/>
      <c r="AE491" s="234"/>
      <c r="AF491" s="234"/>
      <c r="AG491" s="234"/>
      <c r="AH491" s="234"/>
      <c r="AI491" s="234"/>
      <c r="AJ491" s="234"/>
      <c r="AK491" s="234"/>
      <c r="AL491" s="234"/>
      <c r="AM491" s="234"/>
      <c r="AN491" s="234"/>
      <c r="AO491" s="234"/>
      <c r="AP491" s="234"/>
      <c r="AQ491" s="234"/>
      <c r="AR491" s="234"/>
      <c r="AS491" s="234"/>
      <c r="AT491" s="234"/>
      <c r="AU491" s="234"/>
      <c r="AV491" s="234"/>
      <c r="AW491" s="234"/>
      <c r="AX491" s="234"/>
      <c r="AY491" s="234"/>
      <c r="AZ491" s="234"/>
      <c r="BA491" s="234"/>
      <c r="BB491" s="234"/>
      <c r="BC491" s="234"/>
      <c r="BD491" s="234"/>
      <c r="BF491" s="234"/>
      <c r="BG491" s="234"/>
      <c r="BH491" s="234"/>
      <c r="BI491" s="234"/>
      <c r="BJ491" s="234"/>
      <c r="BK491" s="234"/>
      <c r="BL491" s="234"/>
      <c r="BM491" s="234"/>
      <c r="BN491" s="234"/>
    </row>
    <row r="492" spans="1:66" ht="15.75" customHeight="1">
      <c r="A492" s="152"/>
      <c r="B492" s="152"/>
      <c r="C492" s="152"/>
      <c r="D492" s="152"/>
      <c r="E492" s="152"/>
      <c r="F492" s="152"/>
      <c r="G492" s="152"/>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234"/>
      <c r="AH492" s="234"/>
      <c r="AI492" s="234"/>
      <c r="AJ492" s="234"/>
      <c r="AK492" s="234"/>
      <c r="AL492" s="234"/>
      <c r="AM492" s="234"/>
      <c r="AN492" s="234"/>
      <c r="AO492" s="234"/>
      <c r="AP492" s="234"/>
      <c r="AQ492" s="234"/>
      <c r="AR492" s="234"/>
      <c r="AS492" s="234"/>
      <c r="AT492" s="234"/>
      <c r="AU492" s="234"/>
      <c r="AV492" s="234"/>
      <c r="AW492" s="234"/>
      <c r="AX492" s="234"/>
      <c r="AY492" s="234"/>
      <c r="AZ492" s="234"/>
      <c r="BA492" s="234"/>
      <c r="BB492" s="234"/>
      <c r="BC492" s="234"/>
      <c r="BD492" s="234"/>
      <c r="BF492" s="234"/>
      <c r="BG492" s="234"/>
      <c r="BH492" s="234"/>
      <c r="BI492" s="234"/>
      <c r="BJ492" s="234"/>
      <c r="BK492" s="234"/>
      <c r="BL492" s="234"/>
      <c r="BM492" s="234"/>
      <c r="BN492" s="234"/>
    </row>
    <row r="493" spans="1:66" ht="15.75" customHeight="1">
      <c r="A493" s="152"/>
      <c r="B493" s="152"/>
      <c r="C493" s="152"/>
      <c r="D493" s="152"/>
      <c r="E493" s="152"/>
      <c r="F493" s="152"/>
      <c r="G493" s="152"/>
      <c r="H493" s="234"/>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234"/>
      <c r="AH493" s="234"/>
      <c r="AI493" s="234"/>
      <c r="AJ493" s="234"/>
      <c r="AK493" s="234"/>
      <c r="AL493" s="234"/>
      <c r="AM493" s="234"/>
      <c r="AN493" s="234"/>
      <c r="AO493" s="234"/>
      <c r="AP493" s="234"/>
      <c r="AQ493" s="234"/>
      <c r="AR493" s="234"/>
      <c r="AS493" s="234"/>
      <c r="AT493" s="234"/>
      <c r="AU493" s="234"/>
      <c r="AV493" s="234"/>
      <c r="AW493" s="234"/>
      <c r="AX493" s="234"/>
      <c r="AY493" s="234"/>
      <c r="AZ493" s="234"/>
      <c r="BA493" s="234"/>
      <c r="BB493" s="234"/>
      <c r="BC493" s="234"/>
      <c r="BD493" s="234"/>
      <c r="BF493" s="234"/>
      <c r="BG493" s="234"/>
      <c r="BH493" s="234"/>
      <c r="BI493" s="234"/>
      <c r="BJ493" s="234"/>
      <c r="BK493" s="234"/>
      <c r="BL493" s="234"/>
      <c r="BM493" s="234"/>
      <c r="BN493" s="234"/>
    </row>
    <row r="494" spans="1:66" ht="15.75" customHeight="1">
      <c r="A494" s="152"/>
      <c r="B494" s="152"/>
      <c r="C494" s="152"/>
      <c r="D494" s="152"/>
      <c r="E494" s="152"/>
      <c r="F494" s="152"/>
      <c r="G494" s="152"/>
      <c r="H494" s="234"/>
      <c r="I494" s="234"/>
      <c r="J494" s="234"/>
      <c r="K494" s="234"/>
      <c r="L494" s="234"/>
      <c r="M494" s="234"/>
      <c r="N494" s="234"/>
      <c r="O494" s="234"/>
      <c r="P494" s="234"/>
      <c r="Q494" s="234"/>
      <c r="R494" s="234"/>
      <c r="S494" s="234"/>
      <c r="T494" s="234"/>
      <c r="U494" s="234"/>
      <c r="V494" s="234"/>
      <c r="W494" s="234"/>
      <c r="X494" s="234"/>
      <c r="Y494" s="234"/>
      <c r="Z494" s="234"/>
      <c r="AA494" s="234"/>
      <c r="AB494" s="234"/>
      <c r="AC494" s="234"/>
      <c r="AD494" s="234"/>
      <c r="AE494" s="234"/>
      <c r="AF494" s="234"/>
      <c r="AG494" s="234"/>
      <c r="AH494" s="234"/>
      <c r="AI494" s="234"/>
      <c r="AJ494" s="234"/>
      <c r="AK494" s="234"/>
      <c r="AL494" s="234"/>
      <c r="AM494" s="234"/>
      <c r="AN494" s="234"/>
      <c r="AO494" s="234"/>
      <c r="AP494" s="234"/>
      <c r="AQ494" s="234"/>
      <c r="AR494" s="234"/>
      <c r="AS494" s="234"/>
      <c r="AT494" s="234"/>
      <c r="AU494" s="234"/>
      <c r="AV494" s="234"/>
      <c r="AW494" s="234"/>
      <c r="AX494" s="234"/>
      <c r="AY494" s="234"/>
      <c r="AZ494" s="234"/>
      <c r="BA494" s="234"/>
      <c r="BB494" s="234"/>
      <c r="BC494" s="234"/>
      <c r="BD494" s="234"/>
      <c r="BF494" s="234"/>
      <c r="BG494" s="234"/>
      <c r="BH494" s="234"/>
      <c r="BI494" s="234"/>
      <c r="BJ494" s="234"/>
      <c r="BK494" s="234"/>
      <c r="BL494" s="234"/>
      <c r="BM494" s="234"/>
      <c r="BN494" s="234"/>
    </row>
    <row r="495" spans="1:66" ht="15.75" customHeight="1">
      <c r="A495" s="152"/>
      <c r="B495" s="152"/>
      <c r="C495" s="152"/>
      <c r="D495" s="152"/>
      <c r="E495" s="152"/>
      <c r="F495" s="152"/>
      <c r="G495" s="152"/>
      <c r="H495" s="234"/>
      <c r="I495" s="234"/>
      <c r="J495" s="234"/>
      <c r="K495" s="234"/>
      <c r="L495" s="234"/>
      <c r="M495" s="234"/>
      <c r="N495" s="234"/>
      <c r="O495" s="234"/>
      <c r="P495" s="234"/>
      <c r="Q495" s="234"/>
      <c r="R495" s="234"/>
      <c r="S495" s="234"/>
      <c r="T495" s="234"/>
      <c r="U495" s="234"/>
      <c r="V495" s="234"/>
      <c r="W495" s="234"/>
      <c r="X495" s="234"/>
      <c r="Y495" s="234"/>
      <c r="Z495" s="234"/>
      <c r="AA495" s="234"/>
      <c r="AB495" s="234"/>
      <c r="AC495" s="234"/>
      <c r="AD495" s="234"/>
      <c r="AE495" s="234"/>
      <c r="AF495" s="234"/>
      <c r="AG495" s="234"/>
      <c r="AH495" s="234"/>
      <c r="AI495" s="234"/>
      <c r="AJ495" s="234"/>
      <c r="AK495" s="234"/>
      <c r="AL495" s="234"/>
      <c r="AM495" s="234"/>
      <c r="AN495" s="234"/>
      <c r="AO495" s="234"/>
      <c r="AP495" s="234"/>
      <c r="AQ495" s="234"/>
      <c r="AR495" s="234"/>
      <c r="AS495" s="234"/>
      <c r="AT495" s="234"/>
      <c r="AU495" s="234"/>
      <c r="AV495" s="234"/>
      <c r="AW495" s="234"/>
      <c r="AX495" s="234"/>
      <c r="AY495" s="234"/>
      <c r="AZ495" s="234"/>
      <c r="BA495" s="234"/>
      <c r="BB495" s="234"/>
      <c r="BC495" s="234"/>
      <c r="BD495" s="234"/>
      <c r="BF495" s="234"/>
      <c r="BG495" s="234"/>
      <c r="BH495" s="234"/>
      <c r="BI495" s="234"/>
      <c r="BJ495" s="234"/>
      <c r="BK495" s="234"/>
      <c r="BL495" s="234"/>
      <c r="BM495" s="234"/>
      <c r="BN495" s="234"/>
    </row>
    <row r="496" spans="1:66" ht="15.75" customHeight="1">
      <c r="A496" s="152"/>
      <c r="B496" s="152"/>
      <c r="C496" s="152"/>
      <c r="D496" s="152"/>
      <c r="E496" s="152"/>
      <c r="F496" s="152"/>
      <c r="G496" s="152"/>
      <c r="H496" s="234"/>
      <c r="I496" s="234"/>
      <c r="J496" s="234"/>
      <c r="K496" s="234"/>
      <c r="L496" s="234"/>
      <c r="M496" s="234"/>
      <c r="N496" s="234"/>
      <c r="O496" s="234"/>
      <c r="P496" s="234"/>
      <c r="Q496" s="234"/>
      <c r="R496" s="234"/>
      <c r="S496" s="234"/>
      <c r="T496" s="234"/>
      <c r="U496" s="234"/>
      <c r="V496" s="234"/>
      <c r="W496" s="234"/>
      <c r="X496" s="234"/>
      <c r="Y496" s="234"/>
      <c r="Z496" s="234"/>
      <c r="AA496" s="234"/>
      <c r="AB496" s="234"/>
      <c r="AC496" s="234"/>
      <c r="AD496" s="234"/>
      <c r="AE496" s="234"/>
      <c r="AF496" s="234"/>
      <c r="AG496" s="234"/>
      <c r="AH496" s="234"/>
      <c r="AI496" s="234"/>
      <c r="AJ496" s="234"/>
      <c r="AK496" s="234"/>
      <c r="AL496" s="234"/>
      <c r="AM496" s="234"/>
      <c r="AN496" s="234"/>
      <c r="AO496" s="234"/>
      <c r="AP496" s="234"/>
      <c r="AQ496" s="234"/>
      <c r="AR496" s="234"/>
      <c r="AS496" s="234"/>
      <c r="AT496" s="234"/>
      <c r="AU496" s="234"/>
      <c r="AV496" s="234"/>
      <c r="AW496" s="234"/>
      <c r="AX496" s="234"/>
      <c r="AY496" s="234"/>
      <c r="AZ496" s="234"/>
      <c r="BA496" s="234"/>
      <c r="BB496" s="234"/>
      <c r="BC496" s="234"/>
      <c r="BD496" s="234"/>
      <c r="BF496" s="234"/>
      <c r="BG496" s="234"/>
      <c r="BH496" s="234"/>
      <c r="BI496" s="234"/>
      <c r="BJ496" s="234"/>
      <c r="BK496" s="234"/>
      <c r="BL496" s="234"/>
      <c r="BM496" s="234"/>
      <c r="BN496" s="234"/>
    </row>
    <row r="497" spans="1:66" ht="15.75" customHeight="1">
      <c r="A497" s="152"/>
      <c r="B497" s="152"/>
      <c r="C497" s="152"/>
      <c r="D497" s="152"/>
      <c r="E497" s="152"/>
      <c r="F497" s="152"/>
      <c r="G497" s="152"/>
      <c r="H497" s="234"/>
      <c r="I497" s="234"/>
      <c r="J497" s="234"/>
      <c r="K497" s="234"/>
      <c r="L497" s="234"/>
      <c r="M497" s="234"/>
      <c r="N497" s="234"/>
      <c r="O497" s="234"/>
      <c r="P497" s="234"/>
      <c r="Q497" s="234"/>
      <c r="R497" s="234"/>
      <c r="S497" s="234"/>
      <c r="T497" s="234"/>
      <c r="U497" s="234"/>
      <c r="V497" s="234"/>
      <c r="W497" s="234"/>
      <c r="X497" s="234"/>
      <c r="Y497" s="234"/>
      <c r="Z497" s="234"/>
      <c r="AA497" s="234"/>
      <c r="AB497" s="234"/>
      <c r="AC497" s="234"/>
      <c r="AD497" s="234"/>
      <c r="AE497" s="234"/>
      <c r="AF497" s="234"/>
      <c r="AG497" s="234"/>
      <c r="AH497" s="234"/>
      <c r="AI497" s="234"/>
      <c r="AJ497" s="234"/>
      <c r="AK497" s="234"/>
      <c r="AL497" s="234"/>
      <c r="AM497" s="234"/>
      <c r="AN497" s="234"/>
      <c r="AO497" s="234"/>
      <c r="AP497" s="234"/>
      <c r="AQ497" s="234"/>
      <c r="AR497" s="234"/>
      <c r="AS497" s="234"/>
      <c r="AT497" s="234"/>
      <c r="AU497" s="234"/>
      <c r="AV497" s="234"/>
      <c r="AW497" s="234"/>
      <c r="AX497" s="234"/>
      <c r="AY497" s="234"/>
      <c r="AZ497" s="234"/>
      <c r="BA497" s="234"/>
      <c r="BB497" s="234"/>
      <c r="BC497" s="234"/>
      <c r="BD497" s="234"/>
      <c r="BF497" s="234"/>
      <c r="BG497" s="234"/>
      <c r="BH497" s="234"/>
      <c r="BI497" s="234"/>
      <c r="BJ497" s="234"/>
      <c r="BK497" s="234"/>
      <c r="BL497" s="234"/>
      <c r="BM497" s="234"/>
      <c r="BN497" s="234"/>
    </row>
    <row r="498" spans="1:66" ht="15.75" customHeight="1">
      <c r="A498" s="152"/>
      <c r="B498" s="152"/>
      <c r="C498" s="152"/>
      <c r="D498" s="152"/>
      <c r="E498" s="152"/>
      <c r="F498" s="152"/>
      <c r="G498" s="152"/>
      <c r="H498" s="234"/>
      <c r="I498" s="234"/>
      <c r="J498" s="234"/>
      <c r="K498" s="234"/>
      <c r="L498" s="234"/>
      <c r="M498" s="234"/>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234"/>
      <c r="AL498" s="234"/>
      <c r="AM498" s="234"/>
      <c r="AN498" s="234"/>
      <c r="AO498" s="234"/>
      <c r="AP498" s="234"/>
      <c r="AQ498" s="234"/>
      <c r="AR498" s="234"/>
      <c r="AS498" s="234"/>
      <c r="AT498" s="234"/>
      <c r="AU498" s="234"/>
      <c r="AV498" s="234"/>
      <c r="AW498" s="234"/>
      <c r="AX498" s="234"/>
      <c r="AY498" s="234"/>
      <c r="AZ498" s="234"/>
      <c r="BA498" s="234"/>
      <c r="BB498" s="234"/>
      <c r="BC498" s="234"/>
      <c r="BD498" s="234"/>
      <c r="BF498" s="234"/>
      <c r="BG498" s="234"/>
      <c r="BH498" s="234"/>
      <c r="BI498" s="234"/>
      <c r="BJ498" s="234"/>
      <c r="BK498" s="234"/>
      <c r="BL498" s="234"/>
      <c r="BM498" s="234"/>
      <c r="BN498" s="234"/>
    </row>
    <row r="499" spans="1:66" ht="15.75" customHeight="1">
      <c r="A499" s="152"/>
      <c r="B499" s="152"/>
      <c r="C499" s="152"/>
      <c r="D499" s="152"/>
      <c r="E499" s="152"/>
      <c r="F499" s="152"/>
      <c r="G499" s="152"/>
      <c r="H499" s="234"/>
      <c r="I499" s="234"/>
      <c r="J499" s="234"/>
      <c r="K499" s="234"/>
      <c r="L499" s="234"/>
      <c r="M499" s="234"/>
      <c r="N499" s="234"/>
      <c r="O499" s="234"/>
      <c r="P499" s="234"/>
      <c r="Q499" s="234"/>
      <c r="R499" s="234"/>
      <c r="S499" s="234"/>
      <c r="T499" s="234"/>
      <c r="U499" s="234"/>
      <c r="V499" s="234"/>
      <c r="W499" s="234"/>
      <c r="X499" s="234"/>
      <c r="Y499" s="234"/>
      <c r="Z499" s="234"/>
      <c r="AA499" s="234"/>
      <c r="AB499" s="234"/>
      <c r="AC499" s="234"/>
      <c r="AD499" s="234"/>
      <c r="AE499" s="234"/>
      <c r="AF499" s="234"/>
      <c r="AG499" s="234"/>
      <c r="AH499" s="234"/>
      <c r="AI499" s="234"/>
      <c r="AJ499" s="234"/>
      <c r="AK499" s="234"/>
      <c r="AL499" s="234"/>
      <c r="AM499" s="234"/>
      <c r="AN499" s="234"/>
      <c r="AO499" s="234"/>
      <c r="AP499" s="234"/>
      <c r="AQ499" s="234"/>
      <c r="AR499" s="234"/>
      <c r="AS499" s="234"/>
      <c r="AT499" s="234"/>
      <c r="AU499" s="234"/>
      <c r="AV499" s="234"/>
      <c r="AW499" s="234"/>
      <c r="AX499" s="234"/>
      <c r="AY499" s="234"/>
      <c r="AZ499" s="234"/>
      <c r="BA499" s="234"/>
      <c r="BB499" s="234"/>
      <c r="BC499" s="234"/>
      <c r="BD499" s="234"/>
      <c r="BF499" s="234"/>
      <c r="BG499" s="234"/>
      <c r="BH499" s="234"/>
      <c r="BI499" s="234"/>
      <c r="BJ499" s="234"/>
      <c r="BK499" s="234"/>
      <c r="BL499" s="234"/>
      <c r="BM499" s="234"/>
      <c r="BN499" s="234"/>
    </row>
    <row r="500" spans="1:66" ht="15.75" customHeight="1">
      <c r="A500" s="152"/>
      <c r="B500" s="152"/>
      <c r="C500" s="152"/>
      <c r="D500" s="152"/>
      <c r="E500" s="152"/>
      <c r="F500" s="152"/>
      <c r="G500" s="152"/>
      <c r="H500" s="234"/>
      <c r="I500" s="234"/>
      <c r="J500" s="234"/>
      <c r="K500" s="234"/>
      <c r="L500" s="234"/>
      <c r="M500" s="234"/>
      <c r="N500" s="234"/>
      <c r="O500" s="234"/>
      <c r="P500" s="234"/>
      <c r="Q500" s="234"/>
      <c r="R500" s="234"/>
      <c r="S500" s="234"/>
      <c r="T500" s="234"/>
      <c r="U500" s="234"/>
      <c r="V500" s="234"/>
      <c r="W500" s="234"/>
      <c r="X500" s="234"/>
      <c r="Y500" s="234"/>
      <c r="Z500" s="234"/>
      <c r="AA500" s="234"/>
      <c r="AB500" s="234"/>
      <c r="AC500" s="234"/>
      <c r="AD500" s="234"/>
      <c r="AE500" s="234"/>
      <c r="AF500" s="234"/>
      <c r="AG500" s="234"/>
      <c r="AH500" s="234"/>
      <c r="AI500" s="234"/>
      <c r="AJ500" s="234"/>
      <c r="AK500" s="234"/>
      <c r="AL500" s="234"/>
      <c r="AM500" s="234"/>
      <c r="AN500" s="234"/>
      <c r="AO500" s="234"/>
      <c r="AP500" s="234"/>
      <c r="AQ500" s="234"/>
      <c r="AR500" s="234"/>
      <c r="AS500" s="234"/>
      <c r="AT500" s="234"/>
      <c r="AU500" s="234"/>
      <c r="AV500" s="234"/>
      <c r="AW500" s="234"/>
      <c r="AX500" s="234"/>
      <c r="AY500" s="234"/>
      <c r="AZ500" s="234"/>
      <c r="BA500" s="234"/>
      <c r="BB500" s="234"/>
      <c r="BC500" s="234"/>
      <c r="BD500" s="234"/>
      <c r="BF500" s="234"/>
      <c r="BG500" s="234"/>
      <c r="BH500" s="234"/>
      <c r="BI500" s="234"/>
      <c r="BJ500" s="234"/>
      <c r="BK500" s="234"/>
      <c r="BL500" s="234"/>
      <c r="BM500" s="234"/>
      <c r="BN500" s="234"/>
    </row>
    <row r="501" spans="1:66" ht="15.75" customHeight="1">
      <c r="A501" s="152"/>
      <c r="B501" s="152"/>
      <c r="C501" s="152"/>
      <c r="D501" s="152"/>
      <c r="E501" s="152"/>
      <c r="F501" s="152"/>
      <c r="G501" s="152"/>
      <c r="H501" s="234"/>
      <c r="I501" s="234"/>
      <c r="J501" s="234"/>
      <c r="K501" s="234"/>
      <c r="L501" s="234"/>
      <c r="M501" s="234"/>
      <c r="N501" s="234"/>
      <c r="O501" s="234"/>
      <c r="P501" s="234"/>
      <c r="Q501" s="234"/>
      <c r="R501" s="234"/>
      <c r="S501" s="234"/>
      <c r="T501" s="234"/>
      <c r="U501" s="234"/>
      <c r="V501" s="234"/>
      <c r="W501" s="234"/>
      <c r="X501" s="234"/>
      <c r="Y501" s="234"/>
      <c r="Z501" s="234"/>
      <c r="AA501" s="234"/>
      <c r="AB501" s="234"/>
      <c r="AC501" s="234"/>
      <c r="AD501" s="234"/>
      <c r="AE501" s="234"/>
      <c r="AF501" s="234"/>
      <c r="AG501" s="234"/>
      <c r="AH501" s="234"/>
      <c r="AI501" s="234"/>
      <c r="AJ501" s="234"/>
      <c r="AK501" s="234"/>
      <c r="AL501" s="234"/>
      <c r="AM501" s="234"/>
      <c r="AN501" s="234"/>
      <c r="AO501" s="234"/>
      <c r="AP501" s="234"/>
      <c r="AQ501" s="234"/>
      <c r="AR501" s="234"/>
      <c r="AS501" s="234"/>
      <c r="AT501" s="234"/>
      <c r="AU501" s="234"/>
      <c r="AV501" s="234"/>
      <c r="AW501" s="234"/>
      <c r="AX501" s="234"/>
      <c r="AY501" s="234"/>
      <c r="AZ501" s="234"/>
      <c r="BA501" s="234"/>
      <c r="BB501" s="234"/>
      <c r="BC501" s="234"/>
      <c r="BD501" s="234"/>
      <c r="BF501" s="234"/>
      <c r="BG501" s="234"/>
      <c r="BH501" s="234"/>
      <c r="BI501" s="234"/>
      <c r="BJ501" s="234"/>
      <c r="BK501" s="234"/>
      <c r="BL501" s="234"/>
      <c r="BM501" s="234"/>
      <c r="BN501" s="234"/>
    </row>
    <row r="502" spans="1:66" ht="15.75" customHeight="1">
      <c r="A502" s="152"/>
      <c r="B502" s="152"/>
      <c r="C502" s="152"/>
      <c r="D502" s="152"/>
      <c r="E502" s="152"/>
      <c r="F502" s="152"/>
      <c r="G502" s="152"/>
      <c r="H502" s="234"/>
      <c r="I502" s="234"/>
      <c r="J502" s="234"/>
      <c r="K502" s="234"/>
      <c r="L502" s="234"/>
      <c r="M502" s="234"/>
      <c r="N502" s="234"/>
      <c r="O502" s="234"/>
      <c r="P502" s="234"/>
      <c r="Q502" s="234"/>
      <c r="R502" s="234"/>
      <c r="S502" s="234"/>
      <c r="T502" s="234"/>
      <c r="U502" s="234"/>
      <c r="V502" s="234"/>
      <c r="W502" s="234"/>
      <c r="X502" s="234"/>
      <c r="Y502" s="234"/>
      <c r="Z502" s="234"/>
      <c r="AA502" s="234"/>
      <c r="AB502" s="234"/>
      <c r="AC502" s="234"/>
      <c r="AD502" s="234"/>
      <c r="AE502" s="234"/>
      <c r="AF502" s="234"/>
      <c r="AG502" s="234"/>
      <c r="AH502" s="234"/>
      <c r="AI502" s="234"/>
      <c r="AJ502" s="234"/>
      <c r="AK502" s="234"/>
      <c r="AL502" s="234"/>
      <c r="AM502" s="234"/>
      <c r="AN502" s="234"/>
      <c r="AO502" s="234"/>
      <c r="AP502" s="234"/>
      <c r="AQ502" s="234"/>
      <c r="AR502" s="234"/>
      <c r="AS502" s="234"/>
      <c r="AT502" s="234"/>
      <c r="AU502" s="234"/>
      <c r="AV502" s="234"/>
      <c r="AW502" s="234"/>
      <c r="AX502" s="234"/>
      <c r="AY502" s="234"/>
      <c r="AZ502" s="234"/>
      <c r="BA502" s="234"/>
      <c r="BB502" s="234"/>
      <c r="BC502" s="234"/>
      <c r="BD502" s="234"/>
      <c r="BF502" s="234"/>
      <c r="BG502" s="234"/>
      <c r="BH502" s="234"/>
      <c r="BI502" s="234"/>
      <c r="BJ502" s="234"/>
      <c r="BK502" s="234"/>
      <c r="BL502" s="234"/>
      <c r="BM502" s="234"/>
      <c r="BN502" s="234"/>
    </row>
    <row r="503" spans="1:66" ht="15.75" customHeight="1">
      <c r="A503" s="152"/>
      <c r="B503" s="152"/>
      <c r="C503" s="152"/>
      <c r="D503" s="152"/>
      <c r="E503" s="152"/>
      <c r="F503" s="152"/>
      <c r="G503" s="152"/>
      <c r="H503" s="234"/>
      <c r="I503" s="234"/>
      <c r="J503" s="234"/>
      <c r="K503" s="234"/>
      <c r="L503" s="234"/>
      <c r="M503" s="234"/>
      <c r="N503" s="234"/>
      <c r="O503" s="234"/>
      <c r="P503" s="234"/>
      <c r="Q503" s="234"/>
      <c r="R503" s="234"/>
      <c r="S503" s="234"/>
      <c r="T503" s="234"/>
      <c r="U503" s="234"/>
      <c r="V503" s="234"/>
      <c r="W503" s="234"/>
      <c r="X503" s="234"/>
      <c r="Y503" s="234"/>
      <c r="Z503" s="234"/>
      <c r="AA503" s="234"/>
      <c r="AB503" s="234"/>
      <c r="AC503" s="234"/>
      <c r="AD503" s="234"/>
      <c r="AE503" s="234"/>
      <c r="AF503" s="234"/>
      <c r="AG503" s="234"/>
      <c r="AH503" s="234"/>
      <c r="AI503" s="234"/>
      <c r="AJ503" s="234"/>
      <c r="AK503" s="234"/>
      <c r="AL503" s="234"/>
      <c r="AM503" s="234"/>
      <c r="AN503" s="234"/>
      <c r="AO503" s="234"/>
      <c r="AP503" s="234"/>
      <c r="AQ503" s="234"/>
      <c r="AR503" s="234"/>
      <c r="AS503" s="234"/>
      <c r="AT503" s="234"/>
      <c r="AU503" s="234"/>
      <c r="AV503" s="234"/>
      <c r="AW503" s="234"/>
      <c r="AX503" s="234"/>
      <c r="AY503" s="234"/>
      <c r="AZ503" s="234"/>
      <c r="BA503" s="234"/>
      <c r="BB503" s="234"/>
      <c r="BC503" s="234"/>
      <c r="BD503" s="234"/>
      <c r="BF503" s="234"/>
      <c r="BG503" s="234"/>
      <c r="BH503" s="234"/>
      <c r="BI503" s="234"/>
      <c r="BJ503" s="234"/>
      <c r="BK503" s="234"/>
      <c r="BL503" s="234"/>
      <c r="BM503" s="234"/>
      <c r="BN503" s="234"/>
    </row>
    <row r="504" spans="1:66" ht="15.75" customHeight="1">
      <c r="A504" s="152"/>
      <c r="B504" s="152"/>
      <c r="C504" s="152"/>
      <c r="D504" s="152"/>
      <c r="E504" s="152"/>
      <c r="F504" s="152"/>
      <c r="G504" s="152"/>
      <c r="H504" s="234"/>
      <c r="I504" s="234"/>
      <c r="J504" s="234"/>
      <c r="K504" s="234"/>
      <c r="L504" s="234"/>
      <c r="M504" s="234"/>
      <c r="N504" s="234"/>
      <c r="O504" s="234"/>
      <c r="P504" s="234"/>
      <c r="Q504" s="234"/>
      <c r="R504" s="234"/>
      <c r="S504" s="234"/>
      <c r="T504" s="234"/>
      <c r="U504" s="234"/>
      <c r="V504" s="234"/>
      <c r="W504" s="234"/>
      <c r="X504" s="234"/>
      <c r="Y504" s="234"/>
      <c r="Z504" s="234"/>
      <c r="AA504" s="234"/>
      <c r="AB504" s="234"/>
      <c r="AC504" s="234"/>
      <c r="AD504" s="234"/>
      <c r="AE504" s="234"/>
      <c r="AF504" s="234"/>
      <c r="AG504" s="234"/>
      <c r="AH504" s="234"/>
      <c r="AI504" s="234"/>
      <c r="AJ504" s="234"/>
      <c r="AK504" s="234"/>
      <c r="AL504" s="234"/>
      <c r="AM504" s="234"/>
      <c r="AN504" s="234"/>
      <c r="AO504" s="234"/>
      <c r="AP504" s="234"/>
      <c r="AQ504" s="234"/>
      <c r="AR504" s="234"/>
      <c r="AS504" s="234"/>
      <c r="AT504" s="234"/>
      <c r="AU504" s="234"/>
      <c r="AV504" s="234"/>
      <c r="AW504" s="234"/>
      <c r="AX504" s="234"/>
      <c r="AY504" s="234"/>
      <c r="AZ504" s="234"/>
      <c r="BA504" s="234"/>
      <c r="BB504" s="234"/>
      <c r="BC504" s="234"/>
      <c r="BD504" s="234"/>
      <c r="BF504" s="234"/>
      <c r="BG504" s="234"/>
      <c r="BH504" s="234"/>
      <c r="BI504" s="234"/>
      <c r="BJ504" s="234"/>
      <c r="BK504" s="234"/>
      <c r="BL504" s="234"/>
      <c r="BM504" s="234"/>
      <c r="BN504" s="234"/>
    </row>
    <row r="505" spans="1:66" ht="15.75" customHeight="1">
      <c r="A505" s="152"/>
      <c r="B505" s="152"/>
      <c r="C505" s="152"/>
      <c r="D505" s="152"/>
      <c r="E505" s="152"/>
      <c r="F505" s="152"/>
      <c r="G505" s="152"/>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234"/>
      <c r="AO505" s="234"/>
      <c r="AP505" s="234"/>
      <c r="AQ505" s="234"/>
      <c r="AR505" s="234"/>
      <c r="AS505" s="234"/>
      <c r="AT505" s="234"/>
      <c r="AU505" s="234"/>
      <c r="AV505" s="234"/>
      <c r="AW505" s="234"/>
      <c r="AX505" s="234"/>
      <c r="AY505" s="234"/>
      <c r="AZ505" s="234"/>
      <c r="BA505" s="234"/>
      <c r="BB505" s="234"/>
      <c r="BC505" s="234"/>
      <c r="BD505" s="234"/>
      <c r="BF505" s="234"/>
      <c r="BG505" s="234"/>
      <c r="BH505" s="234"/>
      <c r="BI505" s="234"/>
      <c r="BJ505" s="234"/>
      <c r="BK505" s="234"/>
      <c r="BL505" s="234"/>
      <c r="BM505" s="234"/>
      <c r="BN505" s="234"/>
    </row>
    <row r="506" spans="1:66" ht="15.75" customHeight="1">
      <c r="A506" s="152"/>
      <c r="B506" s="152"/>
      <c r="C506" s="152"/>
      <c r="D506" s="152"/>
      <c r="E506" s="152"/>
      <c r="F506" s="152"/>
      <c r="G506" s="152"/>
      <c r="H506" s="234"/>
      <c r="I506" s="234"/>
      <c r="J506" s="234"/>
      <c r="K506" s="234"/>
      <c r="L506" s="234"/>
      <c r="M506" s="234"/>
      <c r="N506" s="234"/>
      <c r="O506" s="234"/>
      <c r="P506" s="234"/>
      <c r="Q506" s="234"/>
      <c r="R506" s="234"/>
      <c r="S506" s="234"/>
      <c r="T506" s="234"/>
      <c r="U506" s="234"/>
      <c r="V506" s="234"/>
      <c r="W506" s="234"/>
      <c r="X506" s="234"/>
      <c r="Y506" s="234"/>
      <c r="Z506" s="234"/>
      <c r="AA506" s="234"/>
      <c r="AB506" s="234"/>
      <c r="AC506" s="234"/>
      <c r="AD506" s="234"/>
      <c r="AE506" s="234"/>
      <c r="AF506" s="234"/>
      <c r="AG506" s="234"/>
      <c r="AH506" s="234"/>
      <c r="AI506" s="234"/>
      <c r="AJ506" s="234"/>
      <c r="AK506" s="234"/>
      <c r="AL506" s="234"/>
      <c r="AM506" s="234"/>
      <c r="AN506" s="234"/>
      <c r="AO506" s="234"/>
      <c r="AP506" s="234"/>
      <c r="AQ506" s="234"/>
      <c r="AR506" s="234"/>
      <c r="AS506" s="234"/>
      <c r="AT506" s="234"/>
      <c r="AU506" s="234"/>
      <c r="AV506" s="234"/>
      <c r="AW506" s="234"/>
      <c r="AX506" s="234"/>
      <c r="AY506" s="234"/>
      <c r="AZ506" s="234"/>
      <c r="BA506" s="234"/>
      <c r="BB506" s="234"/>
      <c r="BC506" s="234"/>
      <c r="BD506" s="234"/>
      <c r="BF506" s="234"/>
      <c r="BG506" s="234"/>
      <c r="BH506" s="234"/>
      <c r="BI506" s="234"/>
      <c r="BJ506" s="234"/>
      <c r="BK506" s="234"/>
      <c r="BL506" s="234"/>
      <c r="BM506" s="234"/>
      <c r="BN506" s="234"/>
    </row>
    <row r="507" spans="1:66" ht="15.75" customHeight="1">
      <c r="A507" s="152"/>
      <c r="B507" s="152"/>
      <c r="C507" s="152"/>
      <c r="D507" s="152"/>
      <c r="E507" s="152"/>
      <c r="F507" s="152"/>
      <c r="G507" s="152"/>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c r="AQ507" s="234"/>
      <c r="AR507" s="234"/>
      <c r="AS507" s="234"/>
      <c r="AT507" s="234"/>
      <c r="AU507" s="234"/>
      <c r="AV507" s="234"/>
      <c r="AW507" s="234"/>
      <c r="AX507" s="234"/>
      <c r="AY507" s="234"/>
      <c r="AZ507" s="234"/>
      <c r="BA507" s="234"/>
      <c r="BB507" s="234"/>
      <c r="BC507" s="234"/>
      <c r="BD507" s="234"/>
      <c r="BF507" s="234"/>
      <c r="BG507" s="234"/>
      <c r="BH507" s="234"/>
      <c r="BI507" s="234"/>
      <c r="BJ507" s="234"/>
      <c r="BK507" s="234"/>
      <c r="BL507" s="234"/>
      <c r="BM507" s="234"/>
      <c r="BN507" s="234"/>
    </row>
    <row r="508" spans="1:66" ht="15.75" customHeight="1">
      <c r="A508" s="152"/>
      <c r="B508" s="152"/>
      <c r="C508" s="152"/>
      <c r="D508" s="152"/>
      <c r="E508" s="152"/>
      <c r="F508" s="152"/>
      <c r="G508" s="152"/>
      <c r="H508" s="234"/>
      <c r="I508" s="234"/>
      <c r="J508" s="234"/>
      <c r="K508" s="234"/>
      <c r="L508" s="234"/>
      <c r="M508" s="234"/>
      <c r="N508" s="234"/>
      <c r="O508" s="234"/>
      <c r="P508" s="234"/>
      <c r="Q508" s="234"/>
      <c r="R508" s="234"/>
      <c r="S508" s="234"/>
      <c r="T508" s="234"/>
      <c r="U508" s="234"/>
      <c r="V508" s="234"/>
      <c r="W508" s="234"/>
      <c r="X508" s="234"/>
      <c r="Y508" s="234"/>
      <c r="Z508" s="234"/>
      <c r="AA508" s="234"/>
      <c r="AB508" s="234"/>
      <c r="AC508" s="234"/>
      <c r="AD508" s="234"/>
      <c r="AE508" s="234"/>
      <c r="AF508" s="234"/>
      <c r="AG508" s="234"/>
      <c r="AH508" s="234"/>
      <c r="AI508" s="234"/>
      <c r="AJ508" s="234"/>
      <c r="AK508" s="234"/>
      <c r="AL508" s="234"/>
      <c r="AM508" s="234"/>
      <c r="AN508" s="234"/>
      <c r="AO508" s="234"/>
      <c r="AP508" s="234"/>
      <c r="AQ508" s="234"/>
      <c r="AR508" s="234"/>
      <c r="AS508" s="234"/>
      <c r="AT508" s="234"/>
      <c r="AU508" s="234"/>
      <c r="AV508" s="234"/>
      <c r="AW508" s="234"/>
      <c r="AX508" s="234"/>
      <c r="AY508" s="234"/>
      <c r="AZ508" s="234"/>
      <c r="BA508" s="234"/>
      <c r="BB508" s="234"/>
      <c r="BC508" s="234"/>
      <c r="BD508" s="234"/>
      <c r="BF508" s="234"/>
      <c r="BG508" s="234"/>
      <c r="BH508" s="234"/>
      <c r="BI508" s="234"/>
      <c r="BJ508" s="234"/>
      <c r="BK508" s="234"/>
      <c r="BL508" s="234"/>
      <c r="BM508" s="234"/>
      <c r="BN508" s="234"/>
    </row>
    <row r="509" spans="1:66" ht="15.75" customHeight="1">
      <c r="A509" s="152"/>
      <c r="B509" s="152"/>
      <c r="C509" s="152"/>
      <c r="D509" s="152"/>
      <c r="E509" s="152"/>
      <c r="F509" s="152"/>
      <c r="G509" s="152"/>
      <c r="H509" s="234"/>
      <c r="I509" s="234"/>
      <c r="J509" s="234"/>
      <c r="K509" s="234"/>
      <c r="L509" s="234"/>
      <c r="M509" s="234"/>
      <c r="N509" s="234"/>
      <c r="O509" s="234"/>
      <c r="P509" s="234"/>
      <c r="Q509" s="234"/>
      <c r="R509" s="234"/>
      <c r="S509" s="234"/>
      <c r="T509" s="234"/>
      <c r="U509" s="234"/>
      <c r="V509" s="234"/>
      <c r="W509" s="234"/>
      <c r="X509" s="234"/>
      <c r="Y509" s="234"/>
      <c r="Z509" s="234"/>
      <c r="AA509" s="234"/>
      <c r="AB509" s="234"/>
      <c r="AC509" s="234"/>
      <c r="AD509" s="234"/>
      <c r="AE509" s="234"/>
      <c r="AF509" s="234"/>
      <c r="AG509" s="234"/>
      <c r="AH509" s="234"/>
      <c r="AI509" s="234"/>
      <c r="AJ509" s="234"/>
      <c r="AK509" s="234"/>
      <c r="AL509" s="234"/>
      <c r="AM509" s="234"/>
      <c r="AN509" s="234"/>
      <c r="AO509" s="234"/>
      <c r="AP509" s="234"/>
      <c r="AQ509" s="234"/>
      <c r="AR509" s="234"/>
      <c r="AS509" s="234"/>
      <c r="AT509" s="234"/>
      <c r="AU509" s="234"/>
      <c r="AV509" s="234"/>
      <c r="AW509" s="234"/>
      <c r="AX509" s="234"/>
      <c r="AY509" s="234"/>
      <c r="AZ509" s="234"/>
      <c r="BA509" s="234"/>
      <c r="BB509" s="234"/>
      <c r="BC509" s="234"/>
      <c r="BD509" s="234"/>
      <c r="BF509" s="234"/>
      <c r="BG509" s="234"/>
      <c r="BH509" s="234"/>
      <c r="BI509" s="234"/>
      <c r="BJ509" s="234"/>
      <c r="BK509" s="234"/>
      <c r="BL509" s="234"/>
      <c r="BM509" s="234"/>
      <c r="BN509" s="234"/>
    </row>
    <row r="510" spans="1:66" ht="15.75" customHeight="1">
      <c r="A510" s="152"/>
      <c r="B510" s="152"/>
      <c r="C510" s="152"/>
      <c r="D510" s="152"/>
      <c r="E510" s="152"/>
      <c r="F510" s="152"/>
      <c r="G510" s="152"/>
      <c r="H510" s="234"/>
      <c r="I510" s="234"/>
      <c r="J510" s="234"/>
      <c r="K510" s="234"/>
      <c r="L510" s="234"/>
      <c r="M510" s="234"/>
      <c r="N510" s="234"/>
      <c r="O510" s="234"/>
      <c r="P510" s="234"/>
      <c r="Q510" s="234"/>
      <c r="R510" s="234"/>
      <c r="S510" s="234"/>
      <c r="T510" s="234"/>
      <c r="U510" s="234"/>
      <c r="V510" s="234"/>
      <c r="W510" s="234"/>
      <c r="X510" s="234"/>
      <c r="Y510" s="234"/>
      <c r="Z510" s="234"/>
      <c r="AA510" s="234"/>
      <c r="AB510" s="234"/>
      <c r="AC510" s="234"/>
      <c r="AD510" s="234"/>
      <c r="AE510" s="234"/>
      <c r="AF510" s="234"/>
      <c r="AG510" s="234"/>
      <c r="AH510" s="234"/>
      <c r="AI510" s="234"/>
      <c r="AJ510" s="234"/>
      <c r="AK510" s="234"/>
      <c r="AL510" s="234"/>
      <c r="AM510" s="234"/>
      <c r="AN510" s="234"/>
      <c r="AO510" s="234"/>
      <c r="AP510" s="234"/>
      <c r="AQ510" s="234"/>
      <c r="AR510" s="234"/>
      <c r="AS510" s="234"/>
      <c r="AT510" s="234"/>
      <c r="AU510" s="234"/>
      <c r="AV510" s="234"/>
      <c r="AW510" s="234"/>
      <c r="AX510" s="234"/>
      <c r="AY510" s="234"/>
      <c r="AZ510" s="234"/>
      <c r="BA510" s="234"/>
      <c r="BB510" s="234"/>
      <c r="BC510" s="234"/>
      <c r="BD510" s="234"/>
      <c r="BF510" s="234"/>
      <c r="BG510" s="234"/>
      <c r="BH510" s="234"/>
      <c r="BI510" s="234"/>
      <c r="BJ510" s="234"/>
      <c r="BK510" s="234"/>
      <c r="BL510" s="234"/>
      <c r="BM510" s="234"/>
      <c r="BN510" s="234"/>
    </row>
    <row r="511" spans="1:66" ht="15.75" customHeight="1">
      <c r="A511" s="152"/>
      <c r="B511" s="152"/>
      <c r="C511" s="152"/>
      <c r="D511" s="152"/>
      <c r="E511" s="152"/>
      <c r="F511" s="152"/>
      <c r="G511" s="152"/>
      <c r="H511" s="234"/>
      <c r="I511" s="234"/>
      <c r="J511" s="234"/>
      <c r="K511" s="234"/>
      <c r="L511" s="234"/>
      <c r="M511" s="234"/>
      <c r="N511" s="234"/>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234"/>
      <c r="AK511" s="234"/>
      <c r="AL511" s="234"/>
      <c r="AM511" s="234"/>
      <c r="AN511" s="234"/>
      <c r="AO511" s="234"/>
      <c r="AP511" s="234"/>
      <c r="AQ511" s="234"/>
      <c r="AR511" s="234"/>
      <c r="AS511" s="234"/>
      <c r="AT511" s="234"/>
      <c r="AU511" s="234"/>
      <c r="AV511" s="234"/>
      <c r="AW511" s="234"/>
      <c r="AX511" s="234"/>
      <c r="AY511" s="234"/>
      <c r="AZ511" s="234"/>
      <c r="BA511" s="234"/>
      <c r="BB511" s="234"/>
      <c r="BC511" s="234"/>
      <c r="BD511" s="234"/>
      <c r="BF511" s="234"/>
      <c r="BG511" s="234"/>
      <c r="BH511" s="234"/>
      <c r="BI511" s="234"/>
      <c r="BJ511" s="234"/>
      <c r="BK511" s="234"/>
      <c r="BL511" s="234"/>
      <c r="BM511" s="234"/>
      <c r="BN511" s="234"/>
    </row>
    <row r="512" spans="1:66" ht="15.75" customHeight="1">
      <c r="A512" s="152"/>
      <c r="B512" s="152"/>
      <c r="C512" s="152"/>
      <c r="D512" s="152"/>
      <c r="E512" s="152"/>
      <c r="F512" s="152"/>
      <c r="G512" s="152"/>
      <c r="H512" s="234"/>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234"/>
      <c r="AF512" s="234"/>
      <c r="AG512" s="234"/>
      <c r="AH512" s="234"/>
      <c r="AI512" s="234"/>
      <c r="AJ512" s="234"/>
      <c r="AK512" s="234"/>
      <c r="AL512" s="234"/>
      <c r="AM512" s="234"/>
      <c r="AN512" s="234"/>
      <c r="AO512" s="234"/>
      <c r="AP512" s="234"/>
      <c r="AQ512" s="234"/>
      <c r="AR512" s="234"/>
      <c r="AS512" s="234"/>
      <c r="AT512" s="234"/>
      <c r="AU512" s="234"/>
      <c r="AV512" s="234"/>
      <c r="AW512" s="234"/>
      <c r="AX512" s="234"/>
      <c r="AY512" s="234"/>
      <c r="AZ512" s="234"/>
      <c r="BA512" s="234"/>
      <c r="BB512" s="234"/>
      <c r="BC512" s="234"/>
      <c r="BD512" s="234"/>
      <c r="BF512" s="234"/>
      <c r="BG512" s="234"/>
      <c r="BH512" s="234"/>
      <c r="BI512" s="234"/>
      <c r="BJ512" s="234"/>
      <c r="BK512" s="234"/>
      <c r="BL512" s="234"/>
      <c r="BM512" s="234"/>
      <c r="BN512" s="234"/>
    </row>
    <row r="513" spans="1:66" ht="15.75" customHeight="1">
      <c r="A513" s="152"/>
      <c r="B513" s="152"/>
      <c r="C513" s="152"/>
      <c r="D513" s="152"/>
      <c r="E513" s="152"/>
      <c r="F513" s="152"/>
      <c r="G513" s="152"/>
      <c r="H513" s="234"/>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234"/>
      <c r="AF513" s="234"/>
      <c r="AG513" s="234"/>
      <c r="AH513" s="234"/>
      <c r="AI513" s="234"/>
      <c r="AJ513" s="234"/>
      <c r="AK513" s="234"/>
      <c r="AL513" s="234"/>
      <c r="AM513" s="234"/>
      <c r="AN513" s="234"/>
      <c r="AO513" s="234"/>
      <c r="AP513" s="234"/>
      <c r="AQ513" s="234"/>
      <c r="AR513" s="234"/>
      <c r="AS513" s="234"/>
      <c r="AT513" s="234"/>
      <c r="AU513" s="234"/>
      <c r="AV513" s="234"/>
      <c r="AW513" s="234"/>
      <c r="AX513" s="234"/>
      <c r="AY513" s="234"/>
      <c r="AZ513" s="234"/>
      <c r="BA513" s="234"/>
      <c r="BB513" s="234"/>
      <c r="BC513" s="234"/>
      <c r="BD513" s="234"/>
      <c r="BF513" s="234"/>
      <c r="BG513" s="234"/>
      <c r="BH513" s="234"/>
      <c r="BI513" s="234"/>
      <c r="BJ513" s="234"/>
      <c r="BK513" s="234"/>
      <c r="BL513" s="234"/>
      <c r="BM513" s="234"/>
      <c r="BN513" s="234"/>
    </row>
    <row r="514" spans="1:66" ht="15.75" customHeight="1">
      <c r="A514" s="152"/>
      <c r="B514" s="152"/>
      <c r="C514" s="152"/>
      <c r="D514" s="152"/>
      <c r="E514" s="152"/>
      <c r="F514" s="152"/>
      <c r="G514" s="152"/>
      <c r="H514" s="234"/>
      <c r="I514" s="234"/>
      <c r="J514" s="234"/>
      <c r="K514" s="234"/>
      <c r="L514" s="234"/>
      <c r="M514" s="234"/>
      <c r="N514" s="234"/>
      <c r="O514" s="234"/>
      <c r="P514" s="234"/>
      <c r="Q514" s="234"/>
      <c r="R514" s="234"/>
      <c r="S514" s="234"/>
      <c r="T514" s="234"/>
      <c r="U514" s="234"/>
      <c r="V514" s="234"/>
      <c r="W514" s="234"/>
      <c r="X514" s="234"/>
      <c r="Y514" s="234"/>
      <c r="Z514" s="234"/>
      <c r="AA514" s="234"/>
      <c r="AB514" s="234"/>
      <c r="AC514" s="234"/>
      <c r="AD514" s="234"/>
      <c r="AE514" s="234"/>
      <c r="AF514" s="234"/>
      <c r="AG514" s="234"/>
      <c r="AH514" s="234"/>
      <c r="AI514" s="234"/>
      <c r="AJ514" s="234"/>
      <c r="AK514" s="234"/>
      <c r="AL514" s="234"/>
      <c r="AM514" s="234"/>
      <c r="AN514" s="234"/>
      <c r="AO514" s="234"/>
      <c r="AP514" s="234"/>
      <c r="AQ514" s="234"/>
      <c r="AR514" s="234"/>
      <c r="AS514" s="234"/>
      <c r="AT514" s="234"/>
      <c r="AU514" s="234"/>
      <c r="AV514" s="234"/>
      <c r="AW514" s="234"/>
      <c r="AX514" s="234"/>
      <c r="AY514" s="234"/>
      <c r="AZ514" s="234"/>
      <c r="BA514" s="234"/>
      <c r="BB514" s="234"/>
      <c r="BC514" s="234"/>
      <c r="BD514" s="234"/>
      <c r="BF514" s="234"/>
      <c r="BG514" s="234"/>
      <c r="BH514" s="234"/>
      <c r="BI514" s="234"/>
      <c r="BJ514" s="234"/>
      <c r="BK514" s="234"/>
      <c r="BL514" s="234"/>
      <c r="BM514" s="234"/>
      <c r="BN514" s="234"/>
    </row>
    <row r="515" spans="1:66" ht="15.75" customHeight="1">
      <c r="A515" s="152"/>
      <c r="B515" s="152"/>
      <c r="C515" s="152"/>
      <c r="D515" s="152"/>
      <c r="E515" s="152"/>
      <c r="F515" s="152"/>
      <c r="G515" s="152"/>
      <c r="H515" s="234"/>
      <c r="I515" s="234"/>
      <c r="J515" s="234"/>
      <c r="K515" s="234"/>
      <c r="L515" s="234"/>
      <c r="M515" s="234"/>
      <c r="N515" s="234"/>
      <c r="O515" s="234"/>
      <c r="P515" s="234"/>
      <c r="Q515" s="234"/>
      <c r="R515" s="234"/>
      <c r="S515" s="234"/>
      <c r="T515" s="234"/>
      <c r="U515" s="234"/>
      <c r="V515" s="234"/>
      <c r="W515" s="234"/>
      <c r="X515" s="234"/>
      <c r="Y515" s="234"/>
      <c r="Z515" s="234"/>
      <c r="AA515" s="234"/>
      <c r="AB515" s="234"/>
      <c r="AC515" s="234"/>
      <c r="AD515" s="234"/>
      <c r="AE515" s="234"/>
      <c r="AF515" s="234"/>
      <c r="AG515" s="234"/>
      <c r="AH515" s="234"/>
      <c r="AI515" s="234"/>
      <c r="AJ515" s="234"/>
      <c r="AK515" s="234"/>
      <c r="AL515" s="234"/>
      <c r="AM515" s="234"/>
      <c r="AN515" s="234"/>
      <c r="AO515" s="234"/>
      <c r="AP515" s="234"/>
      <c r="AQ515" s="234"/>
      <c r="AR515" s="234"/>
      <c r="AS515" s="234"/>
      <c r="AT515" s="234"/>
      <c r="AU515" s="234"/>
      <c r="AV515" s="234"/>
      <c r="AW515" s="234"/>
      <c r="AX515" s="234"/>
      <c r="AY515" s="234"/>
      <c r="AZ515" s="234"/>
      <c r="BA515" s="234"/>
      <c r="BB515" s="234"/>
      <c r="BC515" s="234"/>
      <c r="BD515" s="234"/>
      <c r="BF515" s="234"/>
      <c r="BG515" s="234"/>
      <c r="BH515" s="234"/>
      <c r="BI515" s="234"/>
      <c r="BJ515" s="234"/>
      <c r="BK515" s="234"/>
      <c r="BL515" s="234"/>
      <c r="BM515" s="234"/>
      <c r="BN515" s="234"/>
    </row>
    <row r="516" spans="1:66" ht="15.75" customHeight="1">
      <c r="A516" s="152"/>
      <c r="B516" s="152"/>
      <c r="C516" s="152"/>
      <c r="D516" s="152"/>
      <c r="E516" s="152"/>
      <c r="F516" s="152"/>
      <c r="G516" s="152"/>
      <c r="H516" s="234"/>
      <c r="I516" s="234"/>
      <c r="J516" s="234"/>
      <c r="K516" s="234"/>
      <c r="L516" s="234"/>
      <c r="M516" s="234"/>
      <c r="N516" s="234"/>
      <c r="O516" s="234"/>
      <c r="P516" s="234"/>
      <c r="Q516" s="234"/>
      <c r="R516" s="234"/>
      <c r="S516" s="234"/>
      <c r="T516" s="234"/>
      <c r="U516" s="234"/>
      <c r="V516" s="234"/>
      <c r="W516" s="234"/>
      <c r="X516" s="234"/>
      <c r="Y516" s="234"/>
      <c r="Z516" s="234"/>
      <c r="AA516" s="234"/>
      <c r="AB516" s="234"/>
      <c r="AC516" s="234"/>
      <c r="AD516" s="234"/>
      <c r="AE516" s="234"/>
      <c r="AF516" s="234"/>
      <c r="AG516" s="234"/>
      <c r="AH516" s="234"/>
      <c r="AI516" s="234"/>
      <c r="AJ516" s="234"/>
      <c r="AK516" s="234"/>
      <c r="AL516" s="234"/>
      <c r="AM516" s="234"/>
      <c r="AN516" s="234"/>
      <c r="AO516" s="234"/>
      <c r="AP516" s="234"/>
      <c r="AQ516" s="234"/>
      <c r="AR516" s="234"/>
      <c r="AS516" s="234"/>
      <c r="AT516" s="234"/>
      <c r="AU516" s="234"/>
      <c r="AV516" s="234"/>
      <c r="AW516" s="234"/>
      <c r="AX516" s="234"/>
      <c r="AY516" s="234"/>
      <c r="AZ516" s="234"/>
      <c r="BA516" s="234"/>
      <c r="BB516" s="234"/>
      <c r="BC516" s="234"/>
      <c r="BD516" s="234"/>
      <c r="BF516" s="234"/>
      <c r="BG516" s="234"/>
      <c r="BH516" s="234"/>
      <c r="BI516" s="234"/>
      <c r="BJ516" s="234"/>
      <c r="BK516" s="234"/>
      <c r="BL516" s="234"/>
      <c r="BM516" s="234"/>
      <c r="BN516" s="234"/>
    </row>
    <row r="517" spans="1:66" ht="15.75" customHeight="1">
      <c r="A517" s="152"/>
      <c r="B517" s="152"/>
      <c r="C517" s="152"/>
      <c r="D517" s="152"/>
      <c r="E517" s="152"/>
      <c r="F517" s="152"/>
      <c r="G517" s="152"/>
      <c r="H517" s="234"/>
      <c r="I517" s="234"/>
      <c r="J517" s="234"/>
      <c r="K517" s="234"/>
      <c r="L517" s="234"/>
      <c r="M517" s="234"/>
      <c r="N517" s="234"/>
      <c r="O517" s="234"/>
      <c r="P517" s="234"/>
      <c r="Q517" s="234"/>
      <c r="R517" s="234"/>
      <c r="S517" s="234"/>
      <c r="T517" s="234"/>
      <c r="U517" s="234"/>
      <c r="V517" s="234"/>
      <c r="W517" s="234"/>
      <c r="X517" s="234"/>
      <c r="Y517" s="234"/>
      <c r="Z517" s="234"/>
      <c r="AA517" s="234"/>
      <c r="AB517" s="234"/>
      <c r="AC517" s="234"/>
      <c r="AD517" s="234"/>
      <c r="AE517" s="234"/>
      <c r="AF517" s="234"/>
      <c r="AG517" s="234"/>
      <c r="AH517" s="234"/>
      <c r="AI517" s="234"/>
      <c r="AJ517" s="234"/>
      <c r="AK517" s="234"/>
      <c r="AL517" s="234"/>
      <c r="AM517" s="234"/>
      <c r="AN517" s="234"/>
      <c r="AO517" s="234"/>
      <c r="AP517" s="234"/>
      <c r="AQ517" s="234"/>
      <c r="AR517" s="234"/>
      <c r="AS517" s="234"/>
      <c r="AT517" s="234"/>
      <c r="AU517" s="234"/>
      <c r="AV517" s="234"/>
      <c r="AW517" s="234"/>
      <c r="AX517" s="234"/>
      <c r="AY517" s="234"/>
      <c r="AZ517" s="234"/>
      <c r="BA517" s="234"/>
      <c r="BB517" s="234"/>
      <c r="BC517" s="234"/>
      <c r="BD517" s="234"/>
      <c r="BF517" s="234"/>
      <c r="BG517" s="234"/>
      <c r="BH517" s="234"/>
      <c r="BI517" s="234"/>
      <c r="BJ517" s="234"/>
      <c r="BK517" s="234"/>
      <c r="BL517" s="234"/>
      <c r="BM517" s="234"/>
      <c r="BN517" s="234"/>
    </row>
    <row r="518" spans="1:66" ht="15.75" customHeight="1">
      <c r="A518" s="152"/>
      <c r="B518" s="152"/>
      <c r="C518" s="152"/>
      <c r="D518" s="152"/>
      <c r="E518" s="152"/>
      <c r="F518" s="152"/>
      <c r="G518" s="152"/>
      <c r="H518" s="234"/>
      <c r="I518" s="234"/>
      <c r="J518" s="234"/>
      <c r="K518" s="234"/>
      <c r="L518" s="234"/>
      <c r="M518" s="234"/>
      <c r="N518" s="234"/>
      <c r="O518" s="234"/>
      <c r="P518" s="234"/>
      <c r="Q518" s="234"/>
      <c r="R518" s="234"/>
      <c r="S518" s="234"/>
      <c r="T518" s="234"/>
      <c r="U518" s="234"/>
      <c r="V518" s="234"/>
      <c r="W518" s="234"/>
      <c r="X518" s="234"/>
      <c r="Y518" s="234"/>
      <c r="Z518" s="234"/>
      <c r="AA518" s="234"/>
      <c r="AB518" s="234"/>
      <c r="AC518" s="234"/>
      <c r="AD518" s="234"/>
      <c r="AE518" s="234"/>
      <c r="AF518" s="234"/>
      <c r="AG518" s="234"/>
      <c r="AH518" s="234"/>
      <c r="AI518" s="234"/>
      <c r="AJ518" s="234"/>
      <c r="AK518" s="234"/>
      <c r="AL518" s="234"/>
      <c r="AM518" s="234"/>
      <c r="AN518" s="234"/>
      <c r="AO518" s="234"/>
      <c r="AP518" s="234"/>
      <c r="AQ518" s="234"/>
      <c r="AR518" s="234"/>
      <c r="AS518" s="234"/>
      <c r="AT518" s="234"/>
      <c r="AU518" s="234"/>
      <c r="AV518" s="234"/>
      <c r="AW518" s="234"/>
      <c r="AX518" s="234"/>
      <c r="AY518" s="234"/>
      <c r="AZ518" s="234"/>
      <c r="BA518" s="234"/>
      <c r="BB518" s="234"/>
      <c r="BC518" s="234"/>
      <c r="BD518" s="234"/>
      <c r="BF518" s="234"/>
      <c r="BG518" s="234"/>
      <c r="BH518" s="234"/>
      <c r="BI518" s="234"/>
      <c r="BJ518" s="234"/>
      <c r="BK518" s="234"/>
      <c r="BL518" s="234"/>
      <c r="BM518" s="234"/>
      <c r="BN518" s="234"/>
    </row>
    <row r="519" spans="1:66" ht="15.75" customHeight="1">
      <c r="A519" s="152"/>
      <c r="B519" s="152"/>
      <c r="C519" s="152"/>
      <c r="D519" s="152"/>
      <c r="E519" s="152"/>
      <c r="F519" s="152"/>
      <c r="G519" s="152"/>
      <c r="H519" s="234"/>
      <c r="I519" s="234"/>
      <c r="J519" s="234"/>
      <c r="K519" s="234"/>
      <c r="L519" s="234"/>
      <c r="M519" s="234"/>
      <c r="N519" s="234"/>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c r="AK519" s="234"/>
      <c r="AL519" s="234"/>
      <c r="AM519" s="234"/>
      <c r="AN519" s="234"/>
      <c r="AO519" s="234"/>
      <c r="AP519" s="234"/>
      <c r="AQ519" s="234"/>
      <c r="AR519" s="234"/>
      <c r="AS519" s="234"/>
      <c r="AT519" s="234"/>
      <c r="AU519" s="234"/>
      <c r="AV519" s="234"/>
      <c r="AW519" s="234"/>
      <c r="AX519" s="234"/>
      <c r="AY519" s="234"/>
      <c r="AZ519" s="234"/>
      <c r="BA519" s="234"/>
      <c r="BB519" s="234"/>
      <c r="BC519" s="234"/>
      <c r="BD519" s="234"/>
      <c r="BF519" s="234"/>
      <c r="BG519" s="234"/>
      <c r="BH519" s="234"/>
      <c r="BI519" s="234"/>
      <c r="BJ519" s="234"/>
      <c r="BK519" s="234"/>
      <c r="BL519" s="234"/>
      <c r="BM519" s="234"/>
      <c r="BN519" s="234"/>
    </row>
    <row r="520" spans="1:66" ht="15.75" customHeight="1">
      <c r="A520" s="152"/>
      <c r="B520" s="152"/>
      <c r="C520" s="152"/>
      <c r="D520" s="152"/>
      <c r="E520" s="152"/>
      <c r="F520" s="152"/>
      <c r="G520" s="152"/>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4"/>
      <c r="AQ520" s="234"/>
      <c r="AR520" s="234"/>
      <c r="AS520" s="234"/>
      <c r="AT520" s="234"/>
      <c r="AU520" s="234"/>
      <c r="AV520" s="234"/>
      <c r="AW520" s="234"/>
      <c r="AX520" s="234"/>
      <c r="AY520" s="234"/>
      <c r="AZ520" s="234"/>
      <c r="BA520" s="234"/>
      <c r="BB520" s="234"/>
      <c r="BC520" s="234"/>
      <c r="BD520" s="234"/>
      <c r="BF520" s="234"/>
      <c r="BG520" s="234"/>
      <c r="BH520" s="234"/>
      <c r="BI520" s="234"/>
      <c r="BJ520" s="234"/>
      <c r="BK520" s="234"/>
      <c r="BL520" s="234"/>
      <c r="BM520" s="234"/>
      <c r="BN520" s="234"/>
    </row>
    <row r="521" spans="1:66" ht="15.75" customHeight="1">
      <c r="A521" s="152"/>
      <c r="B521" s="152"/>
      <c r="C521" s="152"/>
      <c r="D521" s="152"/>
      <c r="E521" s="152"/>
      <c r="F521" s="152"/>
      <c r="G521" s="152"/>
      <c r="H521" s="234"/>
      <c r="I521" s="234"/>
      <c r="J521" s="234"/>
      <c r="K521" s="234"/>
      <c r="L521" s="234"/>
      <c r="M521" s="234"/>
      <c r="N521" s="234"/>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c r="AK521" s="234"/>
      <c r="AL521" s="234"/>
      <c r="AM521" s="234"/>
      <c r="AN521" s="234"/>
      <c r="AO521" s="234"/>
      <c r="AP521" s="234"/>
      <c r="AQ521" s="234"/>
      <c r="AR521" s="234"/>
      <c r="AS521" s="234"/>
      <c r="AT521" s="234"/>
      <c r="AU521" s="234"/>
      <c r="AV521" s="234"/>
      <c r="AW521" s="234"/>
      <c r="AX521" s="234"/>
      <c r="AY521" s="234"/>
      <c r="AZ521" s="234"/>
      <c r="BA521" s="234"/>
      <c r="BB521" s="234"/>
      <c r="BC521" s="234"/>
      <c r="BD521" s="234"/>
      <c r="BF521" s="234"/>
      <c r="BG521" s="234"/>
      <c r="BH521" s="234"/>
      <c r="BI521" s="234"/>
      <c r="BJ521" s="234"/>
      <c r="BK521" s="234"/>
      <c r="BL521" s="234"/>
      <c r="BM521" s="234"/>
      <c r="BN521" s="234"/>
    </row>
    <row r="522" spans="1:66" ht="15.75" customHeight="1">
      <c r="A522" s="152"/>
      <c r="B522" s="152"/>
      <c r="C522" s="152"/>
      <c r="D522" s="152"/>
      <c r="E522" s="152"/>
      <c r="F522" s="152"/>
      <c r="G522" s="152"/>
      <c r="H522" s="234"/>
      <c r="I522" s="234"/>
      <c r="J522" s="234"/>
      <c r="K522" s="234"/>
      <c r="L522" s="234"/>
      <c r="M522" s="234"/>
      <c r="N522" s="234"/>
      <c r="O522" s="234"/>
      <c r="P522" s="234"/>
      <c r="Q522" s="234"/>
      <c r="R522" s="234"/>
      <c r="S522" s="234"/>
      <c r="T522" s="234"/>
      <c r="U522" s="234"/>
      <c r="V522" s="234"/>
      <c r="W522" s="234"/>
      <c r="X522" s="234"/>
      <c r="Y522" s="234"/>
      <c r="Z522" s="234"/>
      <c r="AA522" s="234"/>
      <c r="AB522" s="234"/>
      <c r="AC522" s="234"/>
      <c r="AD522" s="234"/>
      <c r="AE522" s="234"/>
      <c r="AF522" s="234"/>
      <c r="AG522" s="234"/>
      <c r="AH522" s="234"/>
      <c r="AI522" s="234"/>
      <c r="AJ522" s="234"/>
      <c r="AK522" s="234"/>
      <c r="AL522" s="234"/>
      <c r="AM522" s="234"/>
      <c r="AN522" s="234"/>
      <c r="AO522" s="234"/>
      <c r="AP522" s="234"/>
      <c r="AQ522" s="234"/>
      <c r="AR522" s="234"/>
      <c r="AS522" s="234"/>
      <c r="AT522" s="234"/>
      <c r="AU522" s="234"/>
      <c r="AV522" s="234"/>
      <c r="AW522" s="234"/>
      <c r="AX522" s="234"/>
      <c r="AY522" s="234"/>
      <c r="AZ522" s="234"/>
      <c r="BA522" s="234"/>
      <c r="BB522" s="234"/>
      <c r="BC522" s="234"/>
      <c r="BD522" s="234"/>
      <c r="BF522" s="234"/>
      <c r="BG522" s="234"/>
      <c r="BH522" s="234"/>
      <c r="BI522" s="234"/>
      <c r="BJ522" s="234"/>
      <c r="BK522" s="234"/>
      <c r="BL522" s="234"/>
      <c r="BM522" s="234"/>
      <c r="BN522" s="234"/>
    </row>
    <row r="523" spans="1:66" ht="15.75" customHeight="1">
      <c r="A523" s="152"/>
      <c r="B523" s="152"/>
      <c r="C523" s="152"/>
      <c r="D523" s="152"/>
      <c r="E523" s="152"/>
      <c r="F523" s="152"/>
      <c r="G523" s="152"/>
      <c r="H523" s="234"/>
      <c r="I523" s="234"/>
      <c r="J523" s="234"/>
      <c r="K523" s="234"/>
      <c r="L523" s="234"/>
      <c r="M523" s="234"/>
      <c r="N523" s="234"/>
      <c r="O523" s="234"/>
      <c r="P523" s="234"/>
      <c r="Q523" s="234"/>
      <c r="R523" s="234"/>
      <c r="S523" s="234"/>
      <c r="T523" s="234"/>
      <c r="U523" s="234"/>
      <c r="V523" s="234"/>
      <c r="W523" s="234"/>
      <c r="X523" s="234"/>
      <c r="Y523" s="234"/>
      <c r="Z523" s="234"/>
      <c r="AA523" s="234"/>
      <c r="AB523" s="234"/>
      <c r="AC523" s="234"/>
      <c r="AD523" s="234"/>
      <c r="AE523" s="234"/>
      <c r="AF523" s="234"/>
      <c r="AG523" s="234"/>
      <c r="AH523" s="234"/>
      <c r="AI523" s="234"/>
      <c r="AJ523" s="234"/>
      <c r="AK523" s="234"/>
      <c r="AL523" s="234"/>
      <c r="AM523" s="234"/>
      <c r="AN523" s="234"/>
      <c r="AO523" s="234"/>
      <c r="AP523" s="234"/>
      <c r="AQ523" s="234"/>
      <c r="AR523" s="234"/>
      <c r="AS523" s="234"/>
      <c r="AT523" s="234"/>
      <c r="AU523" s="234"/>
      <c r="AV523" s="234"/>
      <c r="AW523" s="234"/>
      <c r="AX523" s="234"/>
      <c r="AY523" s="234"/>
      <c r="AZ523" s="234"/>
      <c r="BA523" s="234"/>
      <c r="BB523" s="234"/>
      <c r="BC523" s="234"/>
      <c r="BD523" s="234"/>
      <c r="BF523" s="234"/>
      <c r="BG523" s="234"/>
      <c r="BH523" s="234"/>
      <c r="BI523" s="234"/>
      <c r="BJ523" s="234"/>
      <c r="BK523" s="234"/>
      <c r="BL523" s="234"/>
      <c r="BM523" s="234"/>
      <c r="BN523" s="234"/>
    </row>
    <row r="524" spans="1:66" ht="15.75" customHeight="1">
      <c r="A524" s="152"/>
      <c r="B524" s="152"/>
      <c r="C524" s="152"/>
      <c r="D524" s="152"/>
      <c r="E524" s="152"/>
      <c r="F524" s="152"/>
      <c r="G524" s="152"/>
      <c r="H524" s="234"/>
      <c r="I524" s="234"/>
      <c r="J524" s="234"/>
      <c r="K524" s="234"/>
      <c r="L524" s="234"/>
      <c r="M524" s="234"/>
      <c r="N524" s="234"/>
      <c r="O524" s="234"/>
      <c r="P524" s="234"/>
      <c r="Q524" s="234"/>
      <c r="R524" s="234"/>
      <c r="S524" s="234"/>
      <c r="T524" s="234"/>
      <c r="U524" s="234"/>
      <c r="V524" s="234"/>
      <c r="W524" s="234"/>
      <c r="X524" s="234"/>
      <c r="Y524" s="234"/>
      <c r="Z524" s="234"/>
      <c r="AA524" s="234"/>
      <c r="AB524" s="234"/>
      <c r="AC524" s="234"/>
      <c r="AD524" s="234"/>
      <c r="AE524" s="234"/>
      <c r="AF524" s="234"/>
      <c r="AG524" s="234"/>
      <c r="AH524" s="234"/>
      <c r="AI524" s="234"/>
      <c r="AJ524" s="234"/>
      <c r="AK524" s="234"/>
      <c r="AL524" s="234"/>
      <c r="AM524" s="234"/>
      <c r="AN524" s="234"/>
      <c r="AO524" s="234"/>
      <c r="AP524" s="234"/>
      <c r="AQ524" s="234"/>
      <c r="AR524" s="234"/>
      <c r="AS524" s="234"/>
      <c r="AT524" s="234"/>
      <c r="AU524" s="234"/>
      <c r="AV524" s="234"/>
      <c r="AW524" s="234"/>
      <c r="AX524" s="234"/>
      <c r="AY524" s="234"/>
      <c r="AZ524" s="234"/>
      <c r="BA524" s="234"/>
      <c r="BB524" s="234"/>
      <c r="BC524" s="234"/>
      <c r="BD524" s="234"/>
      <c r="BF524" s="234"/>
      <c r="BG524" s="234"/>
      <c r="BH524" s="234"/>
      <c r="BI524" s="234"/>
      <c r="BJ524" s="234"/>
      <c r="BK524" s="234"/>
      <c r="BL524" s="234"/>
      <c r="BM524" s="234"/>
      <c r="BN524" s="234"/>
    </row>
    <row r="525" spans="1:66" ht="15.75" customHeight="1">
      <c r="A525" s="152"/>
      <c r="B525" s="152"/>
      <c r="C525" s="152"/>
      <c r="D525" s="152"/>
      <c r="E525" s="152"/>
      <c r="F525" s="152"/>
      <c r="G525" s="152"/>
      <c r="H525" s="234"/>
      <c r="I525" s="234"/>
      <c r="J525" s="234"/>
      <c r="K525" s="234"/>
      <c r="L525" s="234"/>
      <c r="M525" s="234"/>
      <c r="N525" s="234"/>
      <c r="O525" s="234"/>
      <c r="P525" s="234"/>
      <c r="Q525" s="234"/>
      <c r="R525" s="234"/>
      <c r="S525" s="234"/>
      <c r="T525" s="234"/>
      <c r="U525" s="234"/>
      <c r="V525" s="234"/>
      <c r="W525" s="234"/>
      <c r="X525" s="234"/>
      <c r="Y525" s="234"/>
      <c r="Z525" s="234"/>
      <c r="AA525" s="234"/>
      <c r="AB525" s="234"/>
      <c r="AC525" s="234"/>
      <c r="AD525" s="234"/>
      <c r="AE525" s="234"/>
      <c r="AF525" s="234"/>
      <c r="AG525" s="234"/>
      <c r="AH525" s="234"/>
      <c r="AI525" s="234"/>
      <c r="AJ525" s="234"/>
      <c r="AK525" s="234"/>
      <c r="AL525" s="234"/>
      <c r="AM525" s="234"/>
      <c r="AN525" s="234"/>
      <c r="AO525" s="234"/>
      <c r="AP525" s="234"/>
      <c r="AQ525" s="234"/>
      <c r="AR525" s="234"/>
      <c r="AS525" s="234"/>
      <c r="AT525" s="234"/>
      <c r="AU525" s="234"/>
      <c r="AV525" s="234"/>
      <c r="AW525" s="234"/>
      <c r="AX525" s="234"/>
      <c r="AY525" s="234"/>
      <c r="AZ525" s="234"/>
      <c r="BA525" s="234"/>
      <c r="BB525" s="234"/>
      <c r="BC525" s="234"/>
      <c r="BD525" s="234"/>
      <c r="BF525" s="234"/>
      <c r="BG525" s="234"/>
      <c r="BH525" s="234"/>
      <c r="BI525" s="234"/>
      <c r="BJ525" s="234"/>
      <c r="BK525" s="234"/>
      <c r="BL525" s="234"/>
      <c r="BM525" s="234"/>
      <c r="BN525" s="234"/>
    </row>
    <row r="526" spans="1:66" ht="15.75" customHeight="1">
      <c r="A526" s="152"/>
      <c r="B526" s="152"/>
      <c r="C526" s="152"/>
      <c r="D526" s="152"/>
      <c r="E526" s="152"/>
      <c r="F526" s="152"/>
      <c r="G526" s="152"/>
      <c r="H526" s="234"/>
      <c r="I526" s="234"/>
      <c r="J526" s="234"/>
      <c r="K526" s="234"/>
      <c r="L526" s="234"/>
      <c r="M526" s="234"/>
      <c r="N526" s="234"/>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234"/>
      <c r="AK526" s="234"/>
      <c r="AL526" s="234"/>
      <c r="AM526" s="234"/>
      <c r="AN526" s="234"/>
      <c r="AO526" s="234"/>
      <c r="AP526" s="234"/>
      <c r="AQ526" s="234"/>
      <c r="AR526" s="234"/>
      <c r="AS526" s="234"/>
      <c r="AT526" s="234"/>
      <c r="AU526" s="234"/>
      <c r="AV526" s="234"/>
      <c r="AW526" s="234"/>
      <c r="AX526" s="234"/>
      <c r="AY526" s="234"/>
      <c r="AZ526" s="234"/>
      <c r="BA526" s="234"/>
      <c r="BB526" s="234"/>
      <c r="BC526" s="234"/>
      <c r="BD526" s="234"/>
      <c r="BF526" s="234"/>
      <c r="BG526" s="234"/>
      <c r="BH526" s="234"/>
      <c r="BI526" s="234"/>
      <c r="BJ526" s="234"/>
      <c r="BK526" s="234"/>
      <c r="BL526" s="234"/>
      <c r="BM526" s="234"/>
      <c r="BN526" s="234"/>
    </row>
    <row r="527" spans="1:66" ht="15.75" customHeight="1">
      <c r="A527" s="152"/>
      <c r="B527" s="152"/>
      <c r="C527" s="152"/>
      <c r="D527" s="152"/>
      <c r="E527" s="152"/>
      <c r="F527" s="152"/>
      <c r="G527" s="152"/>
      <c r="H527" s="234"/>
      <c r="I527" s="234"/>
      <c r="J527" s="234"/>
      <c r="K527" s="234"/>
      <c r="L527" s="234"/>
      <c r="M527" s="234"/>
      <c r="N527" s="234"/>
      <c r="O527" s="234"/>
      <c r="P527" s="234"/>
      <c r="Q527" s="234"/>
      <c r="R527" s="234"/>
      <c r="S527" s="234"/>
      <c r="T527" s="234"/>
      <c r="U527" s="234"/>
      <c r="V527" s="234"/>
      <c r="W527" s="234"/>
      <c r="X527" s="234"/>
      <c r="Y527" s="234"/>
      <c r="Z527" s="234"/>
      <c r="AA527" s="234"/>
      <c r="AB527" s="234"/>
      <c r="AC527" s="234"/>
      <c r="AD527" s="234"/>
      <c r="AE527" s="234"/>
      <c r="AF527" s="234"/>
      <c r="AG527" s="234"/>
      <c r="AH527" s="234"/>
      <c r="AI527" s="234"/>
      <c r="AJ527" s="234"/>
      <c r="AK527" s="234"/>
      <c r="AL527" s="234"/>
      <c r="AM527" s="234"/>
      <c r="AN527" s="234"/>
      <c r="AO527" s="234"/>
      <c r="AP527" s="234"/>
      <c r="AQ527" s="234"/>
      <c r="AR527" s="234"/>
      <c r="AS527" s="234"/>
      <c r="AT527" s="234"/>
      <c r="AU527" s="234"/>
      <c r="AV527" s="234"/>
      <c r="AW527" s="234"/>
      <c r="AX527" s="234"/>
      <c r="AY527" s="234"/>
      <c r="AZ527" s="234"/>
      <c r="BA527" s="234"/>
      <c r="BB527" s="234"/>
      <c r="BC527" s="234"/>
      <c r="BD527" s="234"/>
      <c r="BF527" s="234"/>
      <c r="BG527" s="234"/>
      <c r="BH527" s="234"/>
      <c r="BI527" s="234"/>
      <c r="BJ527" s="234"/>
      <c r="BK527" s="234"/>
      <c r="BL527" s="234"/>
      <c r="BM527" s="234"/>
      <c r="BN527" s="234"/>
    </row>
    <row r="528" spans="1:66" ht="15.75" customHeight="1">
      <c r="A528" s="152"/>
      <c r="B528" s="152"/>
      <c r="C528" s="152"/>
      <c r="D528" s="152"/>
      <c r="E528" s="152"/>
      <c r="F528" s="152"/>
      <c r="G528" s="152"/>
      <c r="H528" s="234"/>
      <c r="I528" s="234"/>
      <c r="J528" s="234"/>
      <c r="K528" s="234"/>
      <c r="L528" s="234"/>
      <c r="M528" s="234"/>
      <c r="N528" s="234"/>
      <c r="O528" s="234"/>
      <c r="P528" s="234"/>
      <c r="Q528" s="234"/>
      <c r="R528" s="234"/>
      <c r="S528" s="234"/>
      <c r="T528" s="234"/>
      <c r="U528" s="234"/>
      <c r="V528" s="234"/>
      <c r="W528" s="234"/>
      <c r="X528" s="234"/>
      <c r="Y528" s="234"/>
      <c r="Z528" s="234"/>
      <c r="AA528" s="234"/>
      <c r="AB528" s="234"/>
      <c r="AC528" s="234"/>
      <c r="AD528" s="234"/>
      <c r="AE528" s="234"/>
      <c r="AF528" s="234"/>
      <c r="AG528" s="234"/>
      <c r="AH528" s="234"/>
      <c r="AI528" s="234"/>
      <c r="AJ528" s="234"/>
      <c r="AK528" s="234"/>
      <c r="AL528" s="234"/>
      <c r="AM528" s="234"/>
      <c r="AN528" s="234"/>
      <c r="AO528" s="234"/>
      <c r="AP528" s="234"/>
      <c r="AQ528" s="234"/>
      <c r="AR528" s="234"/>
      <c r="AS528" s="234"/>
      <c r="AT528" s="234"/>
      <c r="AU528" s="234"/>
      <c r="AV528" s="234"/>
      <c r="AW528" s="234"/>
      <c r="AX528" s="234"/>
      <c r="AY528" s="234"/>
      <c r="AZ528" s="234"/>
      <c r="BA528" s="234"/>
      <c r="BB528" s="234"/>
      <c r="BC528" s="234"/>
      <c r="BD528" s="234"/>
      <c r="BF528" s="234"/>
      <c r="BG528" s="234"/>
      <c r="BH528" s="234"/>
      <c r="BI528" s="234"/>
      <c r="BJ528" s="234"/>
      <c r="BK528" s="234"/>
      <c r="BL528" s="234"/>
      <c r="BM528" s="234"/>
      <c r="BN528" s="234"/>
    </row>
    <row r="529" spans="1:66" ht="15.75" customHeight="1">
      <c r="A529" s="152"/>
      <c r="B529" s="152"/>
      <c r="C529" s="152"/>
      <c r="D529" s="152"/>
      <c r="E529" s="152"/>
      <c r="F529" s="152"/>
      <c r="G529" s="152"/>
      <c r="H529" s="234"/>
      <c r="I529" s="234"/>
      <c r="J529" s="234"/>
      <c r="K529" s="234"/>
      <c r="L529" s="234"/>
      <c r="M529" s="234"/>
      <c r="N529" s="234"/>
      <c r="O529" s="234"/>
      <c r="P529" s="234"/>
      <c r="Q529" s="234"/>
      <c r="R529" s="234"/>
      <c r="S529" s="234"/>
      <c r="T529" s="234"/>
      <c r="U529" s="234"/>
      <c r="V529" s="234"/>
      <c r="W529" s="234"/>
      <c r="X529" s="234"/>
      <c r="Y529" s="234"/>
      <c r="Z529" s="234"/>
      <c r="AA529" s="234"/>
      <c r="AB529" s="234"/>
      <c r="AC529" s="234"/>
      <c r="AD529" s="234"/>
      <c r="AE529" s="234"/>
      <c r="AF529" s="234"/>
      <c r="AG529" s="234"/>
      <c r="AH529" s="234"/>
      <c r="AI529" s="234"/>
      <c r="AJ529" s="234"/>
      <c r="AK529" s="234"/>
      <c r="AL529" s="234"/>
      <c r="AM529" s="234"/>
      <c r="AN529" s="234"/>
      <c r="AO529" s="234"/>
      <c r="AP529" s="234"/>
      <c r="AQ529" s="234"/>
      <c r="AR529" s="234"/>
      <c r="AS529" s="234"/>
      <c r="AT529" s="234"/>
      <c r="AU529" s="234"/>
      <c r="AV529" s="234"/>
      <c r="AW529" s="234"/>
      <c r="AX529" s="234"/>
      <c r="AY529" s="234"/>
      <c r="AZ529" s="234"/>
      <c r="BA529" s="234"/>
      <c r="BB529" s="234"/>
      <c r="BC529" s="234"/>
      <c r="BD529" s="234"/>
      <c r="BF529" s="234"/>
      <c r="BG529" s="234"/>
      <c r="BH529" s="234"/>
      <c r="BI529" s="234"/>
      <c r="BJ529" s="234"/>
      <c r="BK529" s="234"/>
      <c r="BL529" s="234"/>
      <c r="BM529" s="234"/>
      <c r="BN529" s="234"/>
    </row>
    <row r="530" spans="1:66" ht="15.75" customHeight="1">
      <c r="A530" s="152"/>
      <c r="B530" s="152"/>
      <c r="C530" s="152"/>
      <c r="D530" s="152"/>
      <c r="E530" s="152"/>
      <c r="F530" s="152"/>
      <c r="G530" s="152"/>
      <c r="H530" s="234"/>
      <c r="I530" s="234"/>
      <c r="J530" s="234"/>
      <c r="K530" s="234"/>
      <c r="L530" s="234"/>
      <c r="M530" s="234"/>
      <c r="N530" s="234"/>
      <c r="O530" s="234"/>
      <c r="P530" s="234"/>
      <c r="Q530" s="234"/>
      <c r="R530" s="234"/>
      <c r="S530" s="234"/>
      <c r="T530" s="234"/>
      <c r="U530" s="234"/>
      <c r="V530" s="234"/>
      <c r="W530" s="234"/>
      <c r="X530" s="234"/>
      <c r="Y530" s="234"/>
      <c r="Z530" s="234"/>
      <c r="AA530" s="234"/>
      <c r="AB530" s="234"/>
      <c r="AC530" s="234"/>
      <c r="AD530" s="234"/>
      <c r="AE530" s="234"/>
      <c r="AF530" s="234"/>
      <c r="AG530" s="234"/>
      <c r="AH530" s="234"/>
      <c r="AI530" s="234"/>
      <c r="AJ530" s="234"/>
      <c r="AK530" s="234"/>
      <c r="AL530" s="234"/>
      <c r="AM530" s="234"/>
      <c r="AN530" s="234"/>
      <c r="AO530" s="234"/>
      <c r="AP530" s="234"/>
      <c r="AQ530" s="234"/>
      <c r="AR530" s="234"/>
      <c r="AS530" s="234"/>
      <c r="AT530" s="234"/>
      <c r="AU530" s="234"/>
      <c r="AV530" s="234"/>
      <c r="AW530" s="234"/>
      <c r="AX530" s="234"/>
      <c r="AY530" s="234"/>
      <c r="AZ530" s="234"/>
      <c r="BA530" s="234"/>
      <c r="BB530" s="234"/>
      <c r="BC530" s="234"/>
      <c r="BD530" s="234"/>
      <c r="BF530" s="234"/>
      <c r="BG530" s="234"/>
      <c r="BH530" s="234"/>
      <c r="BI530" s="234"/>
      <c r="BJ530" s="234"/>
      <c r="BK530" s="234"/>
      <c r="BL530" s="234"/>
      <c r="BM530" s="234"/>
      <c r="BN530" s="234"/>
    </row>
    <row r="531" spans="1:66" ht="15.75" customHeight="1">
      <c r="A531" s="152"/>
      <c r="B531" s="152"/>
      <c r="C531" s="152"/>
      <c r="D531" s="152"/>
      <c r="E531" s="152"/>
      <c r="F531" s="152"/>
      <c r="G531" s="152"/>
      <c r="H531" s="234"/>
      <c r="I531" s="234"/>
      <c r="J531" s="234"/>
      <c r="K531" s="234"/>
      <c r="L531" s="234"/>
      <c r="M531" s="234"/>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c r="AK531" s="234"/>
      <c r="AL531" s="234"/>
      <c r="AM531" s="234"/>
      <c r="AN531" s="234"/>
      <c r="AO531" s="234"/>
      <c r="AP531" s="234"/>
      <c r="AQ531" s="234"/>
      <c r="AR531" s="234"/>
      <c r="AS531" s="234"/>
      <c r="AT531" s="234"/>
      <c r="AU531" s="234"/>
      <c r="AV531" s="234"/>
      <c r="AW531" s="234"/>
      <c r="AX531" s="234"/>
      <c r="AY531" s="234"/>
      <c r="AZ531" s="234"/>
      <c r="BA531" s="234"/>
      <c r="BB531" s="234"/>
      <c r="BC531" s="234"/>
      <c r="BD531" s="234"/>
      <c r="BF531" s="234"/>
      <c r="BG531" s="234"/>
      <c r="BH531" s="234"/>
      <c r="BI531" s="234"/>
      <c r="BJ531" s="234"/>
      <c r="BK531" s="234"/>
      <c r="BL531" s="234"/>
      <c r="BM531" s="234"/>
      <c r="BN531" s="234"/>
    </row>
    <row r="532" spans="1:66" ht="15.75" customHeight="1">
      <c r="A532" s="152"/>
      <c r="B532" s="152"/>
      <c r="C532" s="152"/>
      <c r="D532" s="152"/>
      <c r="E532" s="152"/>
      <c r="F532" s="152"/>
      <c r="G532" s="152"/>
      <c r="H532" s="234"/>
      <c r="I532" s="234"/>
      <c r="J532" s="234"/>
      <c r="K532" s="234"/>
      <c r="L532" s="234"/>
      <c r="M532" s="234"/>
      <c r="N532" s="234"/>
      <c r="O532" s="234"/>
      <c r="P532" s="234"/>
      <c r="Q532" s="234"/>
      <c r="R532" s="234"/>
      <c r="S532" s="234"/>
      <c r="T532" s="234"/>
      <c r="U532" s="234"/>
      <c r="V532" s="234"/>
      <c r="W532" s="234"/>
      <c r="X532" s="234"/>
      <c r="Y532" s="234"/>
      <c r="Z532" s="234"/>
      <c r="AA532" s="234"/>
      <c r="AB532" s="234"/>
      <c r="AC532" s="234"/>
      <c r="AD532" s="234"/>
      <c r="AE532" s="234"/>
      <c r="AF532" s="234"/>
      <c r="AG532" s="234"/>
      <c r="AH532" s="234"/>
      <c r="AI532" s="234"/>
      <c r="AJ532" s="234"/>
      <c r="AK532" s="234"/>
      <c r="AL532" s="234"/>
      <c r="AM532" s="234"/>
      <c r="AN532" s="234"/>
      <c r="AO532" s="234"/>
      <c r="AP532" s="234"/>
      <c r="AQ532" s="234"/>
      <c r="AR532" s="234"/>
      <c r="AS532" s="234"/>
      <c r="AT532" s="234"/>
      <c r="AU532" s="234"/>
      <c r="AV532" s="234"/>
      <c r="AW532" s="234"/>
      <c r="AX532" s="234"/>
      <c r="AY532" s="234"/>
      <c r="AZ532" s="234"/>
      <c r="BA532" s="234"/>
      <c r="BB532" s="234"/>
      <c r="BC532" s="234"/>
      <c r="BD532" s="234"/>
      <c r="BF532" s="234"/>
      <c r="BG532" s="234"/>
      <c r="BH532" s="234"/>
      <c r="BI532" s="234"/>
      <c r="BJ532" s="234"/>
      <c r="BK532" s="234"/>
      <c r="BL532" s="234"/>
      <c r="BM532" s="234"/>
      <c r="BN532" s="234"/>
    </row>
    <row r="533" spans="1:66" ht="15.75" customHeight="1">
      <c r="A533" s="152"/>
      <c r="B533" s="152"/>
      <c r="C533" s="152"/>
      <c r="D533" s="152"/>
      <c r="E533" s="152"/>
      <c r="F533" s="152"/>
      <c r="G533" s="152"/>
      <c r="H533" s="234"/>
      <c r="I533" s="234"/>
      <c r="J533" s="234"/>
      <c r="K533" s="234"/>
      <c r="L533" s="234"/>
      <c r="M533" s="234"/>
      <c r="N533" s="234"/>
      <c r="O533" s="234"/>
      <c r="P533" s="234"/>
      <c r="Q533" s="234"/>
      <c r="R533" s="234"/>
      <c r="S533" s="234"/>
      <c r="T533" s="234"/>
      <c r="U533" s="234"/>
      <c r="V533" s="234"/>
      <c r="W533" s="234"/>
      <c r="X533" s="234"/>
      <c r="Y533" s="234"/>
      <c r="Z533" s="234"/>
      <c r="AA533" s="234"/>
      <c r="AB533" s="234"/>
      <c r="AC533" s="234"/>
      <c r="AD533" s="234"/>
      <c r="AE533" s="234"/>
      <c r="AF533" s="234"/>
      <c r="AG533" s="234"/>
      <c r="AH533" s="234"/>
      <c r="AI533" s="234"/>
      <c r="AJ533" s="234"/>
      <c r="AK533" s="234"/>
      <c r="AL533" s="234"/>
      <c r="AM533" s="234"/>
      <c r="AN533" s="234"/>
      <c r="AO533" s="234"/>
      <c r="AP533" s="234"/>
      <c r="AQ533" s="234"/>
      <c r="AR533" s="234"/>
      <c r="AS533" s="234"/>
      <c r="AT533" s="234"/>
      <c r="AU533" s="234"/>
      <c r="AV533" s="234"/>
      <c r="AW533" s="234"/>
      <c r="AX533" s="234"/>
      <c r="AY533" s="234"/>
      <c r="AZ533" s="234"/>
      <c r="BA533" s="234"/>
      <c r="BB533" s="234"/>
      <c r="BC533" s="234"/>
      <c r="BD533" s="234"/>
      <c r="BF533" s="234"/>
      <c r="BG533" s="234"/>
      <c r="BH533" s="234"/>
      <c r="BI533" s="234"/>
      <c r="BJ533" s="234"/>
      <c r="BK533" s="234"/>
      <c r="BL533" s="234"/>
      <c r="BM533" s="234"/>
      <c r="BN533" s="234"/>
    </row>
    <row r="534" spans="1:66" ht="15.75" customHeight="1">
      <c r="A534" s="152"/>
      <c r="B534" s="152"/>
      <c r="C534" s="152"/>
      <c r="D534" s="152"/>
      <c r="E534" s="152"/>
      <c r="F534" s="152"/>
      <c r="G534" s="152"/>
      <c r="H534" s="234"/>
      <c r="I534" s="234"/>
      <c r="J534" s="234"/>
      <c r="K534" s="234"/>
      <c r="L534" s="234"/>
      <c r="M534" s="234"/>
      <c r="N534" s="234"/>
      <c r="O534" s="234"/>
      <c r="P534" s="234"/>
      <c r="Q534" s="234"/>
      <c r="R534" s="234"/>
      <c r="S534" s="234"/>
      <c r="T534" s="234"/>
      <c r="U534" s="234"/>
      <c r="V534" s="234"/>
      <c r="W534" s="234"/>
      <c r="X534" s="234"/>
      <c r="Y534" s="234"/>
      <c r="Z534" s="234"/>
      <c r="AA534" s="234"/>
      <c r="AB534" s="234"/>
      <c r="AC534" s="234"/>
      <c r="AD534" s="234"/>
      <c r="AE534" s="234"/>
      <c r="AF534" s="234"/>
      <c r="AG534" s="234"/>
      <c r="AH534" s="234"/>
      <c r="AI534" s="234"/>
      <c r="AJ534" s="234"/>
      <c r="AK534" s="234"/>
      <c r="AL534" s="234"/>
      <c r="AM534" s="234"/>
      <c r="AN534" s="234"/>
      <c r="AO534" s="234"/>
      <c r="AP534" s="234"/>
      <c r="AQ534" s="234"/>
      <c r="AR534" s="234"/>
      <c r="AS534" s="234"/>
      <c r="AT534" s="234"/>
      <c r="AU534" s="234"/>
      <c r="AV534" s="234"/>
      <c r="AW534" s="234"/>
      <c r="AX534" s="234"/>
      <c r="AY534" s="234"/>
      <c r="AZ534" s="234"/>
      <c r="BA534" s="234"/>
      <c r="BB534" s="234"/>
      <c r="BC534" s="234"/>
      <c r="BD534" s="234"/>
      <c r="BF534" s="234"/>
      <c r="BG534" s="234"/>
      <c r="BH534" s="234"/>
      <c r="BI534" s="234"/>
      <c r="BJ534" s="234"/>
      <c r="BK534" s="234"/>
      <c r="BL534" s="234"/>
      <c r="BM534" s="234"/>
      <c r="BN534" s="234"/>
    </row>
    <row r="535" spans="1:66" ht="15.75" customHeight="1">
      <c r="A535" s="152"/>
      <c r="B535" s="152"/>
      <c r="C535" s="152"/>
      <c r="D535" s="152"/>
      <c r="E535" s="152"/>
      <c r="F535" s="152"/>
      <c r="G535" s="152"/>
      <c r="H535" s="234"/>
      <c r="I535" s="234"/>
      <c r="J535" s="234"/>
      <c r="K535" s="234"/>
      <c r="L535" s="234"/>
      <c r="M535" s="234"/>
      <c r="N535" s="234"/>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c r="AK535" s="234"/>
      <c r="AL535" s="234"/>
      <c r="AM535" s="234"/>
      <c r="AN535" s="234"/>
      <c r="AO535" s="234"/>
      <c r="AP535" s="234"/>
      <c r="AQ535" s="234"/>
      <c r="AR535" s="234"/>
      <c r="AS535" s="234"/>
      <c r="AT535" s="234"/>
      <c r="AU535" s="234"/>
      <c r="AV535" s="234"/>
      <c r="AW535" s="234"/>
      <c r="AX535" s="234"/>
      <c r="AY535" s="234"/>
      <c r="AZ535" s="234"/>
      <c r="BA535" s="234"/>
      <c r="BB535" s="234"/>
      <c r="BC535" s="234"/>
      <c r="BD535" s="234"/>
      <c r="BF535" s="234"/>
      <c r="BG535" s="234"/>
      <c r="BH535" s="234"/>
      <c r="BI535" s="234"/>
      <c r="BJ535" s="234"/>
      <c r="BK535" s="234"/>
      <c r="BL535" s="234"/>
      <c r="BM535" s="234"/>
      <c r="BN535" s="234"/>
    </row>
    <row r="536" spans="1:66" ht="15.75" customHeight="1">
      <c r="A536" s="152"/>
      <c r="B536" s="152"/>
      <c r="C536" s="152"/>
      <c r="D536" s="152"/>
      <c r="E536" s="152"/>
      <c r="F536" s="152"/>
      <c r="G536" s="152"/>
      <c r="H536" s="234"/>
      <c r="I536" s="234"/>
      <c r="J536" s="234"/>
      <c r="K536" s="234"/>
      <c r="L536" s="234"/>
      <c r="M536" s="234"/>
      <c r="N536" s="234"/>
      <c r="O536" s="234"/>
      <c r="P536" s="234"/>
      <c r="Q536" s="234"/>
      <c r="R536" s="234"/>
      <c r="S536" s="234"/>
      <c r="T536" s="234"/>
      <c r="U536" s="234"/>
      <c r="V536" s="234"/>
      <c r="W536" s="234"/>
      <c r="X536" s="234"/>
      <c r="Y536" s="234"/>
      <c r="Z536" s="234"/>
      <c r="AA536" s="234"/>
      <c r="AB536" s="234"/>
      <c r="AC536" s="234"/>
      <c r="AD536" s="234"/>
      <c r="AE536" s="234"/>
      <c r="AF536" s="234"/>
      <c r="AG536" s="234"/>
      <c r="AH536" s="234"/>
      <c r="AI536" s="234"/>
      <c r="AJ536" s="234"/>
      <c r="AK536" s="234"/>
      <c r="AL536" s="234"/>
      <c r="AM536" s="234"/>
      <c r="AN536" s="234"/>
      <c r="AO536" s="234"/>
      <c r="AP536" s="234"/>
      <c r="AQ536" s="234"/>
      <c r="AR536" s="234"/>
      <c r="AS536" s="234"/>
      <c r="AT536" s="234"/>
      <c r="AU536" s="234"/>
      <c r="AV536" s="234"/>
      <c r="AW536" s="234"/>
      <c r="AX536" s="234"/>
      <c r="AY536" s="234"/>
      <c r="AZ536" s="234"/>
      <c r="BA536" s="234"/>
      <c r="BB536" s="234"/>
      <c r="BC536" s="234"/>
      <c r="BD536" s="234"/>
      <c r="BF536" s="234"/>
      <c r="BG536" s="234"/>
      <c r="BH536" s="234"/>
      <c r="BI536" s="234"/>
      <c r="BJ536" s="234"/>
      <c r="BK536" s="234"/>
      <c r="BL536" s="234"/>
      <c r="BM536" s="234"/>
      <c r="BN536" s="234"/>
    </row>
    <row r="537" spans="1:66" ht="15.75" customHeight="1">
      <c r="A537" s="152"/>
      <c r="B537" s="152"/>
      <c r="C537" s="152"/>
      <c r="D537" s="152"/>
      <c r="E537" s="152"/>
      <c r="F537" s="152"/>
      <c r="G537" s="152"/>
      <c r="H537" s="234"/>
      <c r="I537" s="234"/>
      <c r="J537" s="234"/>
      <c r="K537" s="234"/>
      <c r="L537" s="234"/>
      <c r="M537" s="234"/>
      <c r="N537" s="234"/>
      <c r="O537" s="234"/>
      <c r="P537" s="234"/>
      <c r="Q537" s="234"/>
      <c r="R537" s="234"/>
      <c r="S537" s="234"/>
      <c r="T537" s="234"/>
      <c r="U537" s="234"/>
      <c r="V537" s="234"/>
      <c r="W537" s="234"/>
      <c r="X537" s="234"/>
      <c r="Y537" s="234"/>
      <c r="Z537" s="234"/>
      <c r="AA537" s="234"/>
      <c r="AB537" s="234"/>
      <c r="AC537" s="234"/>
      <c r="AD537" s="234"/>
      <c r="AE537" s="234"/>
      <c r="AF537" s="234"/>
      <c r="AG537" s="234"/>
      <c r="AH537" s="234"/>
      <c r="AI537" s="234"/>
      <c r="AJ537" s="234"/>
      <c r="AK537" s="234"/>
      <c r="AL537" s="234"/>
      <c r="AM537" s="234"/>
      <c r="AN537" s="234"/>
      <c r="AO537" s="234"/>
      <c r="AP537" s="234"/>
      <c r="AQ537" s="234"/>
      <c r="AR537" s="234"/>
      <c r="AS537" s="234"/>
      <c r="AT537" s="234"/>
      <c r="AU537" s="234"/>
      <c r="AV537" s="234"/>
      <c r="AW537" s="234"/>
      <c r="AX537" s="234"/>
      <c r="AY537" s="234"/>
      <c r="AZ537" s="234"/>
      <c r="BA537" s="234"/>
      <c r="BB537" s="234"/>
      <c r="BC537" s="234"/>
      <c r="BD537" s="234"/>
      <c r="BF537" s="234"/>
      <c r="BG537" s="234"/>
      <c r="BH537" s="234"/>
      <c r="BI537" s="234"/>
      <c r="BJ537" s="234"/>
      <c r="BK537" s="234"/>
      <c r="BL537" s="234"/>
      <c r="BM537" s="234"/>
      <c r="BN537" s="234"/>
    </row>
    <row r="538" spans="1:66" ht="15.75" customHeight="1">
      <c r="A538" s="152"/>
      <c r="B538" s="152"/>
      <c r="C538" s="152"/>
      <c r="D538" s="152"/>
      <c r="E538" s="152"/>
      <c r="F538" s="152"/>
      <c r="G538" s="152"/>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4"/>
      <c r="AY538" s="234"/>
      <c r="AZ538" s="234"/>
      <c r="BA538" s="234"/>
      <c r="BB538" s="234"/>
      <c r="BC538" s="234"/>
      <c r="BD538" s="234"/>
      <c r="BF538" s="234"/>
      <c r="BG538" s="234"/>
      <c r="BH538" s="234"/>
      <c r="BI538" s="234"/>
      <c r="BJ538" s="234"/>
      <c r="BK538" s="234"/>
      <c r="BL538" s="234"/>
      <c r="BM538" s="234"/>
      <c r="BN538" s="234"/>
    </row>
    <row r="539" spans="1:66" ht="15.75" customHeight="1">
      <c r="A539" s="152"/>
      <c r="B539" s="152"/>
      <c r="C539" s="152"/>
      <c r="D539" s="152"/>
      <c r="E539" s="152"/>
      <c r="F539" s="152"/>
      <c r="G539" s="152"/>
      <c r="H539" s="234"/>
      <c r="I539" s="234"/>
      <c r="J539" s="234"/>
      <c r="K539" s="234"/>
      <c r="L539" s="234"/>
      <c r="M539" s="234"/>
      <c r="N539" s="234"/>
      <c r="O539" s="234"/>
      <c r="P539" s="234"/>
      <c r="Q539" s="234"/>
      <c r="R539" s="234"/>
      <c r="S539" s="234"/>
      <c r="T539" s="234"/>
      <c r="U539" s="234"/>
      <c r="V539" s="234"/>
      <c r="W539" s="234"/>
      <c r="X539" s="234"/>
      <c r="Y539" s="234"/>
      <c r="Z539" s="234"/>
      <c r="AA539" s="234"/>
      <c r="AB539" s="234"/>
      <c r="AC539" s="234"/>
      <c r="AD539" s="234"/>
      <c r="AE539" s="234"/>
      <c r="AF539" s="234"/>
      <c r="AG539" s="234"/>
      <c r="AH539" s="234"/>
      <c r="AI539" s="234"/>
      <c r="AJ539" s="234"/>
      <c r="AK539" s="234"/>
      <c r="AL539" s="234"/>
      <c r="AM539" s="234"/>
      <c r="AN539" s="234"/>
      <c r="AO539" s="234"/>
      <c r="AP539" s="234"/>
      <c r="AQ539" s="234"/>
      <c r="AR539" s="234"/>
      <c r="AS539" s="234"/>
      <c r="AT539" s="234"/>
      <c r="AU539" s="234"/>
      <c r="AV539" s="234"/>
      <c r="AW539" s="234"/>
      <c r="AX539" s="234"/>
      <c r="AY539" s="234"/>
      <c r="AZ539" s="234"/>
      <c r="BA539" s="234"/>
      <c r="BB539" s="234"/>
      <c r="BC539" s="234"/>
      <c r="BD539" s="234"/>
      <c r="BF539" s="234"/>
      <c r="BG539" s="234"/>
      <c r="BH539" s="234"/>
      <c r="BI539" s="234"/>
      <c r="BJ539" s="234"/>
      <c r="BK539" s="234"/>
      <c r="BL539" s="234"/>
      <c r="BM539" s="234"/>
      <c r="BN539" s="234"/>
    </row>
    <row r="540" spans="1:66" ht="15.75" customHeight="1">
      <c r="A540" s="152"/>
      <c r="B540" s="152"/>
      <c r="C540" s="152"/>
      <c r="D540" s="152"/>
      <c r="E540" s="152"/>
      <c r="F540" s="152"/>
      <c r="G540" s="152"/>
      <c r="H540" s="234"/>
      <c r="I540" s="234"/>
      <c r="J540" s="234"/>
      <c r="K540" s="234"/>
      <c r="L540" s="234"/>
      <c r="M540" s="234"/>
      <c r="N540" s="234"/>
      <c r="O540" s="234"/>
      <c r="P540" s="234"/>
      <c r="Q540" s="234"/>
      <c r="R540" s="234"/>
      <c r="S540" s="234"/>
      <c r="T540" s="234"/>
      <c r="U540" s="234"/>
      <c r="V540" s="234"/>
      <c r="W540" s="234"/>
      <c r="X540" s="234"/>
      <c r="Y540" s="234"/>
      <c r="Z540" s="234"/>
      <c r="AA540" s="234"/>
      <c r="AB540" s="234"/>
      <c r="AC540" s="234"/>
      <c r="AD540" s="234"/>
      <c r="AE540" s="234"/>
      <c r="AF540" s="234"/>
      <c r="AG540" s="234"/>
      <c r="AH540" s="234"/>
      <c r="AI540" s="234"/>
      <c r="AJ540" s="234"/>
      <c r="AK540" s="234"/>
      <c r="AL540" s="234"/>
      <c r="AM540" s="234"/>
      <c r="AN540" s="234"/>
      <c r="AO540" s="234"/>
      <c r="AP540" s="234"/>
      <c r="AQ540" s="234"/>
      <c r="AR540" s="234"/>
      <c r="AS540" s="234"/>
      <c r="AT540" s="234"/>
      <c r="AU540" s="234"/>
      <c r="AV540" s="234"/>
      <c r="AW540" s="234"/>
      <c r="AX540" s="234"/>
      <c r="AY540" s="234"/>
      <c r="AZ540" s="234"/>
      <c r="BA540" s="234"/>
      <c r="BB540" s="234"/>
      <c r="BC540" s="234"/>
      <c r="BD540" s="234"/>
      <c r="BF540" s="234"/>
      <c r="BG540" s="234"/>
      <c r="BH540" s="234"/>
      <c r="BI540" s="234"/>
      <c r="BJ540" s="234"/>
      <c r="BK540" s="234"/>
      <c r="BL540" s="234"/>
      <c r="BM540" s="234"/>
      <c r="BN540" s="234"/>
    </row>
    <row r="541" spans="1:66" ht="15.75" customHeight="1">
      <c r="A541" s="152"/>
      <c r="B541" s="152"/>
      <c r="C541" s="152"/>
      <c r="D541" s="152"/>
      <c r="E541" s="152"/>
      <c r="F541" s="152"/>
      <c r="G541" s="152"/>
      <c r="H541" s="234"/>
      <c r="I541" s="234"/>
      <c r="J541" s="234"/>
      <c r="K541" s="234"/>
      <c r="L541" s="234"/>
      <c r="M541" s="234"/>
      <c r="N541" s="234"/>
      <c r="O541" s="234"/>
      <c r="P541" s="234"/>
      <c r="Q541" s="234"/>
      <c r="R541" s="234"/>
      <c r="S541" s="234"/>
      <c r="T541" s="234"/>
      <c r="U541" s="234"/>
      <c r="V541" s="234"/>
      <c r="W541" s="234"/>
      <c r="X541" s="234"/>
      <c r="Y541" s="234"/>
      <c r="Z541" s="234"/>
      <c r="AA541" s="234"/>
      <c r="AB541" s="234"/>
      <c r="AC541" s="234"/>
      <c r="AD541" s="234"/>
      <c r="AE541" s="234"/>
      <c r="AF541" s="234"/>
      <c r="AG541" s="234"/>
      <c r="AH541" s="234"/>
      <c r="AI541" s="234"/>
      <c r="AJ541" s="234"/>
      <c r="AK541" s="234"/>
      <c r="AL541" s="234"/>
      <c r="AM541" s="234"/>
      <c r="AN541" s="234"/>
      <c r="AO541" s="234"/>
      <c r="AP541" s="234"/>
      <c r="AQ541" s="234"/>
      <c r="AR541" s="234"/>
      <c r="AS541" s="234"/>
      <c r="AT541" s="234"/>
      <c r="AU541" s="234"/>
      <c r="AV541" s="234"/>
      <c r="AW541" s="234"/>
      <c r="AX541" s="234"/>
      <c r="AY541" s="234"/>
      <c r="AZ541" s="234"/>
      <c r="BA541" s="234"/>
      <c r="BB541" s="234"/>
      <c r="BC541" s="234"/>
      <c r="BD541" s="234"/>
      <c r="BF541" s="234"/>
      <c r="BG541" s="234"/>
      <c r="BH541" s="234"/>
      <c r="BI541" s="234"/>
      <c r="BJ541" s="234"/>
      <c r="BK541" s="234"/>
      <c r="BL541" s="234"/>
      <c r="BM541" s="234"/>
      <c r="BN541" s="234"/>
    </row>
    <row r="542" spans="1:66" ht="15.75" customHeight="1">
      <c r="A542" s="152"/>
      <c r="B542" s="152"/>
      <c r="C542" s="152"/>
      <c r="D542" s="152"/>
      <c r="E542" s="152"/>
      <c r="F542" s="152"/>
      <c r="G542" s="152"/>
      <c r="H542" s="234"/>
      <c r="I542" s="234"/>
      <c r="J542" s="234"/>
      <c r="K542" s="234"/>
      <c r="L542" s="234"/>
      <c r="M542" s="234"/>
      <c r="N542" s="234"/>
      <c r="O542" s="234"/>
      <c r="P542" s="234"/>
      <c r="Q542" s="234"/>
      <c r="R542" s="234"/>
      <c r="S542" s="234"/>
      <c r="T542" s="234"/>
      <c r="U542" s="234"/>
      <c r="V542" s="234"/>
      <c r="W542" s="234"/>
      <c r="X542" s="234"/>
      <c r="Y542" s="234"/>
      <c r="Z542" s="234"/>
      <c r="AA542" s="234"/>
      <c r="AB542" s="234"/>
      <c r="AC542" s="234"/>
      <c r="AD542" s="234"/>
      <c r="AE542" s="234"/>
      <c r="AF542" s="234"/>
      <c r="AG542" s="234"/>
      <c r="AH542" s="234"/>
      <c r="AI542" s="234"/>
      <c r="AJ542" s="234"/>
      <c r="AK542" s="234"/>
      <c r="AL542" s="234"/>
      <c r="AM542" s="234"/>
      <c r="AN542" s="234"/>
      <c r="AO542" s="234"/>
      <c r="AP542" s="234"/>
      <c r="AQ542" s="234"/>
      <c r="AR542" s="234"/>
      <c r="AS542" s="234"/>
      <c r="AT542" s="234"/>
      <c r="AU542" s="234"/>
      <c r="AV542" s="234"/>
      <c r="AW542" s="234"/>
      <c r="AX542" s="234"/>
      <c r="AY542" s="234"/>
      <c r="AZ542" s="234"/>
      <c r="BA542" s="234"/>
      <c r="BB542" s="234"/>
      <c r="BC542" s="234"/>
      <c r="BD542" s="234"/>
      <c r="BF542" s="234"/>
      <c r="BG542" s="234"/>
      <c r="BH542" s="234"/>
      <c r="BI542" s="234"/>
      <c r="BJ542" s="234"/>
      <c r="BK542" s="234"/>
      <c r="BL542" s="234"/>
      <c r="BM542" s="234"/>
      <c r="BN542" s="234"/>
    </row>
    <row r="543" spans="1:66" ht="15.75" customHeight="1">
      <c r="A543" s="152"/>
      <c r="B543" s="152"/>
      <c r="C543" s="152"/>
      <c r="D543" s="152"/>
      <c r="E543" s="152"/>
      <c r="F543" s="152"/>
      <c r="G543" s="152"/>
      <c r="H543" s="234"/>
      <c r="I543" s="234"/>
      <c r="J543" s="234"/>
      <c r="K543" s="234"/>
      <c r="L543" s="234"/>
      <c r="M543" s="234"/>
      <c r="N543" s="234"/>
      <c r="O543" s="234"/>
      <c r="P543" s="234"/>
      <c r="Q543" s="234"/>
      <c r="R543" s="234"/>
      <c r="S543" s="234"/>
      <c r="T543" s="234"/>
      <c r="U543" s="234"/>
      <c r="V543" s="234"/>
      <c r="W543" s="234"/>
      <c r="X543" s="234"/>
      <c r="Y543" s="234"/>
      <c r="Z543" s="234"/>
      <c r="AA543" s="234"/>
      <c r="AB543" s="234"/>
      <c r="AC543" s="234"/>
      <c r="AD543" s="234"/>
      <c r="AE543" s="234"/>
      <c r="AF543" s="234"/>
      <c r="AG543" s="234"/>
      <c r="AH543" s="234"/>
      <c r="AI543" s="234"/>
      <c r="AJ543" s="234"/>
      <c r="AK543" s="234"/>
      <c r="AL543" s="234"/>
      <c r="AM543" s="234"/>
      <c r="AN543" s="234"/>
      <c r="AO543" s="234"/>
      <c r="AP543" s="234"/>
      <c r="AQ543" s="234"/>
      <c r="AR543" s="234"/>
      <c r="AS543" s="234"/>
      <c r="AT543" s="234"/>
      <c r="AU543" s="234"/>
      <c r="AV543" s="234"/>
      <c r="AW543" s="234"/>
      <c r="AX543" s="234"/>
      <c r="AY543" s="234"/>
      <c r="AZ543" s="234"/>
      <c r="BA543" s="234"/>
      <c r="BB543" s="234"/>
      <c r="BC543" s="234"/>
      <c r="BD543" s="234"/>
      <c r="BF543" s="234"/>
      <c r="BG543" s="234"/>
      <c r="BH543" s="234"/>
      <c r="BI543" s="234"/>
      <c r="BJ543" s="234"/>
      <c r="BK543" s="234"/>
      <c r="BL543" s="234"/>
      <c r="BM543" s="234"/>
      <c r="BN543" s="234"/>
    </row>
    <row r="544" spans="1:66" ht="15.75" customHeight="1">
      <c r="A544" s="152"/>
      <c r="B544" s="152"/>
      <c r="C544" s="152"/>
      <c r="D544" s="152"/>
      <c r="E544" s="152"/>
      <c r="F544" s="152"/>
      <c r="G544" s="152"/>
      <c r="H544" s="234"/>
      <c r="I544" s="234"/>
      <c r="J544" s="234"/>
      <c r="K544" s="234"/>
      <c r="L544" s="234"/>
      <c r="M544" s="234"/>
      <c r="N544" s="234"/>
      <c r="O544" s="234"/>
      <c r="P544" s="234"/>
      <c r="Q544" s="234"/>
      <c r="R544" s="234"/>
      <c r="S544" s="234"/>
      <c r="T544" s="234"/>
      <c r="U544" s="234"/>
      <c r="V544" s="234"/>
      <c r="W544" s="234"/>
      <c r="X544" s="234"/>
      <c r="Y544" s="234"/>
      <c r="Z544" s="234"/>
      <c r="AA544" s="234"/>
      <c r="AB544" s="234"/>
      <c r="AC544" s="234"/>
      <c r="AD544" s="234"/>
      <c r="AE544" s="234"/>
      <c r="AF544" s="234"/>
      <c r="AG544" s="234"/>
      <c r="AH544" s="234"/>
      <c r="AI544" s="234"/>
      <c r="AJ544" s="234"/>
      <c r="AK544" s="234"/>
      <c r="AL544" s="234"/>
      <c r="AM544" s="234"/>
      <c r="AN544" s="234"/>
      <c r="AO544" s="234"/>
      <c r="AP544" s="234"/>
      <c r="AQ544" s="234"/>
      <c r="AR544" s="234"/>
      <c r="AS544" s="234"/>
      <c r="AT544" s="234"/>
      <c r="AU544" s="234"/>
      <c r="AV544" s="234"/>
      <c r="AW544" s="234"/>
      <c r="AX544" s="234"/>
      <c r="AY544" s="234"/>
      <c r="AZ544" s="234"/>
      <c r="BA544" s="234"/>
      <c r="BB544" s="234"/>
      <c r="BC544" s="234"/>
      <c r="BD544" s="234"/>
      <c r="BF544" s="234"/>
      <c r="BG544" s="234"/>
      <c r="BH544" s="234"/>
      <c r="BI544" s="234"/>
      <c r="BJ544" s="234"/>
      <c r="BK544" s="234"/>
      <c r="BL544" s="234"/>
      <c r="BM544" s="234"/>
      <c r="BN544" s="234"/>
    </row>
    <row r="545" spans="1:66" ht="15.75" customHeight="1">
      <c r="A545" s="152"/>
      <c r="B545" s="152"/>
      <c r="C545" s="152"/>
      <c r="D545" s="152"/>
      <c r="E545" s="152"/>
      <c r="F545" s="152"/>
      <c r="G545" s="152"/>
      <c r="H545" s="234"/>
      <c r="I545" s="234"/>
      <c r="J545" s="234"/>
      <c r="K545" s="234"/>
      <c r="L545" s="234"/>
      <c r="M545" s="234"/>
      <c r="N545" s="234"/>
      <c r="O545" s="234"/>
      <c r="P545" s="234"/>
      <c r="Q545" s="234"/>
      <c r="R545" s="234"/>
      <c r="S545" s="234"/>
      <c r="T545" s="234"/>
      <c r="U545" s="234"/>
      <c r="V545" s="234"/>
      <c r="W545" s="234"/>
      <c r="X545" s="234"/>
      <c r="Y545" s="234"/>
      <c r="Z545" s="234"/>
      <c r="AA545" s="234"/>
      <c r="AB545" s="234"/>
      <c r="AC545" s="234"/>
      <c r="AD545" s="234"/>
      <c r="AE545" s="234"/>
      <c r="AF545" s="234"/>
      <c r="AG545" s="234"/>
      <c r="AH545" s="234"/>
      <c r="AI545" s="234"/>
      <c r="AJ545" s="234"/>
      <c r="AK545" s="234"/>
      <c r="AL545" s="234"/>
      <c r="AM545" s="234"/>
      <c r="AN545" s="234"/>
      <c r="AO545" s="234"/>
      <c r="AP545" s="234"/>
      <c r="AQ545" s="234"/>
      <c r="AR545" s="234"/>
      <c r="AS545" s="234"/>
      <c r="AT545" s="234"/>
      <c r="AU545" s="234"/>
      <c r="AV545" s="234"/>
      <c r="AW545" s="234"/>
      <c r="AX545" s="234"/>
      <c r="AY545" s="234"/>
      <c r="AZ545" s="234"/>
      <c r="BA545" s="234"/>
      <c r="BB545" s="234"/>
      <c r="BC545" s="234"/>
      <c r="BD545" s="234"/>
      <c r="BF545" s="234"/>
      <c r="BG545" s="234"/>
      <c r="BH545" s="234"/>
      <c r="BI545" s="234"/>
      <c r="BJ545" s="234"/>
      <c r="BK545" s="234"/>
      <c r="BL545" s="234"/>
      <c r="BM545" s="234"/>
      <c r="BN545" s="234"/>
    </row>
    <row r="546" spans="1:66" ht="15.75" customHeight="1">
      <c r="A546" s="152"/>
      <c r="B546" s="152"/>
      <c r="C546" s="152"/>
      <c r="D546" s="152"/>
      <c r="E546" s="152"/>
      <c r="F546" s="152"/>
      <c r="G546" s="152"/>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c r="AD546" s="234"/>
      <c r="AE546" s="234"/>
      <c r="AF546" s="234"/>
      <c r="AG546" s="234"/>
      <c r="AH546" s="234"/>
      <c r="AI546" s="234"/>
      <c r="AJ546" s="234"/>
      <c r="AK546" s="234"/>
      <c r="AL546" s="234"/>
      <c r="AM546" s="234"/>
      <c r="AN546" s="234"/>
      <c r="AO546" s="234"/>
      <c r="AP546" s="234"/>
      <c r="AQ546" s="234"/>
      <c r="AR546" s="234"/>
      <c r="AS546" s="234"/>
      <c r="AT546" s="234"/>
      <c r="AU546" s="234"/>
      <c r="AV546" s="234"/>
      <c r="AW546" s="234"/>
      <c r="AX546" s="234"/>
      <c r="AY546" s="234"/>
      <c r="AZ546" s="234"/>
      <c r="BA546" s="234"/>
      <c r="BB546" s="234"/>
      <c r="BC546" s="234"/>
      <c r="BD546" s="234"/>
      <c r="BF546" s="234"/>
      <c r="BG546" s="234"/>
      <c r="BH546" s="234"/>
      <c r="BI546" s="234"/>
      <c r="BJ546" s="234"/>
      <c r="BK546" s="234"/>
      <c r="BL546" s="234"/>
      <c r="BM546" s="234"/>
      <c r="BN546" s="234"/>
    </row>
    <row r="547" spans="1:66" ht="15.75" customHeight="1">
      <c r="A547" s="152"/>
      <c r="B547" s="152"/>
      <c r="C547" s="152"/>
      <c r="D547" s="152"/>
      <c r="E547" s="152"/>
      <c r="F547" s="152"/>
      <c r="G547" s="152"/>
      <c r="H547" s="234"/>
      <c r="I547" s="234"/>
      <c r="J547" s="234"/>
      <c r="K547" s="234"/>
      <c r="L547" s="234"/>
      <c r="M547" s="234"/>
      <c r="N547" s="234"/>
      <c r="O547" s="234"/>
      <c r="P547" s="234"/>
      <c r="Q547" s="234"/>
      <c r="R547" s="234"/>
      <c r="S547" s="234"/>
      <c r="T547" s="234"/>
      <c r="U547" s="234"/>
      <c r="V547" s="234"/>
      <c r="W547" s="234"/>
      <c r="X547" s="234"/>
      <c r="Y547" s="234"/>
      <c r="Z547" s="234"/>
      <c r="AA547" s="234"/>
      <c r="AB547" s="234"/>
      <c r="AC547" s="234"/>
      <c r="AD547" s="234"/>
      <c r="AE547" s="234"/>
      <c r="AF547" s="234"/>
      <c r="AG547" s="234"/>
      <c r="AH547" s="234"/>
      <c r="AI547" s="234"/>
      <c r="AJ547" s="234"/>
      <c r="AK547" s="234"/>
      <c r="AL547" s="234"/>
      <c r="AM547" s="234"/>
      <c r="AN547" s="234"/>
      <c r="AO547" s="234"/>
      <c r="AP547" s="234"/>
      <c r="AQ547" s="234"/>
      <c r="AR547" s="234"/>
      <c r="AS547" s="234"/>
      <c r="AT547" s="234"/>
      <c r="AU547" s="234"/>
      <c r="AV547" s="234"/>
      <c r="AW547" s="234"/>
      <c r="AX547" s="234"/>
      <c r="AY547" s="234"/>
      <c r="AZ547" s="234"/>
      <c r="BA547" s="234"/>
      <c r="BB547" s="234"/>
      <c r="BC547" s="234"/>
      <c r="BD547" s="234"/>
      <c r="BF547" s="234"/>
      <c r="BG547" s="234"/>
      <c r="BH547" s="234"/>
      <c r="BI547" s="234"/>
      <c r="BJ547" s="234"/>
      <c r="BK547" s="234"/>
      <c r="BL547" s="234"/>
      <c r="BM547" s="234"/>
      <c r="BN547" s="234"/>
    </row>
    <row r="548" spans="1:66" ht="15.75" customHeight="1">
      <c r="A548" s="152"/>
      <c r="B548" s="152"/>
      <c r="C548" s="152"/>
      <c r="D548" s="152"/>
      <c r="E548" s="152"/>
      <c r="F548" s="152"/>
      <c r="G548" s="152"/>
      <c r="H548" s="234"/>
      <c r="I548" s="234"/>
      <c r="J548" s="234"/>
      <c r="K548" s="234"/>
      <c r="L548" s="234"/>
      <c r="M548" s="234"/>
      <c r="N548" s="234"/>
      <c r="O548" s="234"/>
      <c r="P548" s="234"/>
      <c r="Q548" s="234"/>
      <c r="R548" s="234"/>
      <c r="S548" s="234"/>
      <c r="T548" s="234"/>
      <c r="U548" s="234"/>
      <c r="V548" s="234"/>
      <c r="W548" s="234"/>
      <c r="X548" s="234"/>
      <c r="Y548" s="234"/>
      <c r="Z548" s="234"/>
      <c r="AA548" s="234"/>
      <c r="AB548" s="234"/>
      <c r="AC548" s="234"/>
      <c r="AD548" s="234"/>
      <c r="AE548" s="234"/>
      <c r="AF548" s="234"/>
      <c r="AG548" s="234"/>
      <c r="AH548" s="234"/>
      <c r="AI548" s="234"/>
      <c r="AJ548" s="234"/>
      <c r="AK548" s="234"/>
      <c r="AL548" s="234"/>
      <c r="AM548" s="234"/>
      <c r="AN548" s="234"/>
      <c r="AO548" s="234"/>
      <c r="AP548" s="234"/>
      <c r="AQ548" s="234"/>
      <c r="AR548" s="234"/>
      <c r="AS548" s="234"/>
      <c r="AT548" s="234"/>
      <c r="AU548" s="234"/>
      <c r="AV548" s="234"/>
      <c r="AW548" s="234"/>
      <c r="AX548" s="234"/>
      <c r="AY548" s="234"/>
      <c r="AZ548" s="234"/>
      <c r="BA548" s="234"/>
      <c r="BB548" s="234"/>
      <c r="BC548" s="234"/>
      <c r="BD548" s="234"/>
      <c r="BF548" s="234"/>
      <c r="BG548" s="234"/>
      <c r="BH548" s="234"/>
      <c r="BI548" s="234"/>
      <c r="BJ548" s="234"/>
      <c r="BK548" s="234"/>
      <c r="BL548" s="234"/>
      <c r="BM548" s="234"/>
      <c r="BN548" s="234"/>
    </row>
    <row r="549" spans="1:66" ht="15.75" customHeight="1">
      <c r="A549" s="152"/>
      <c r="B549" s="152"/>
      <c r="C549" s="152"/>
      <c r="D549" s="152"/>
      <c r="E549" s="152"/>
      <c r="F549" s="152"/>
      <c r="G549" s="152"/>
      <c r="H549" s="234"/>
      <c r="I549" s="234"/>
      <c r="J549" s="234"/>
      <c r="K549" s="234"/>
      <c r="L549" s="234"/>
      <c r="M549" s="234"/>
      <c r="N549" s="234"/>
      <c r="O549" s="234"/>
      <c r="P549" s="234"/>
      <c r="Q549" s="234"/>
      <c r="R549" s="234"/>
      <c r="S549" s="234"/>
      <c r="T549" s="234"/>
      <c r="U549" s="234"/>
      <c r="V549" s="234"/>
      <c r="W549" s="234"/>
      <c r="X549" s="234"/>
      <c r="Y549" s="234"/>
      <c r="Z549" s="234"/>
      <c r="AA549" s="234"/>
      <c r="AB549" s="234"/>
      <c r="AC549" s="234"/>
      <c r="AD549" s="234"/>
      <c r="AE549" s="234"/>
      <c r="AF549" s="234"/>
      <c r="AG549" s="234"/>
      <c r="AH549" s="234"/>
      <c r="AI549" s="234"/>
      <c r="AJ549" s="234"/>
      <c r="AK549" s="234"/>
      <c r="AL549" s="234"/>
      <c r="AM549" s="234"/>
      <c r="AN549" s="234"/>
      <c r="AO549" s="234"/>
      <c r="AP549" s="234"/>
      <c r="AQ549" s="234"/>
      <c r="AR549" s="234"/>
      <c r="AS549" s="234"/>
      <c r="AT549" s="234"/>
      <c r="AU549" s="234"/>
      <c r="AV549" s="234"/>
      <c r="AW549" s="234"/>
      <c r="AX549" s="234"/>
      <c r="AY549" s="234"/>
      <c r="AZ549" s="234"/>
      <c r="BA549" s="234"/>
      <c r="BB549" s="234"/>
      <c r="BC549" s="234"/>
      <c r="BD549" s="234"/>
      <c r="BF549" s="234"/>
      <c r="BG549" s="234"/>
      <c r="BH549" s="234"/>
      <c r="BI549" s="234"/>
      <c r="BJ549" s="234"/>
      <c r="BK549" s="234"/>
      <c r="BL549" s="234"/>
      <c r="BM549" s="234"/>
      <c r="BN549" s="234"/>
    </row>
    <row r="550" spans="1:66" ht="15.75" customHeight="1">
      <c r="A550" s="152"/>
      <c r="B550" s="152"/>
      <c r="C550" s="152"/>
      <c r="D550" s="152"/>
      <c r="E550" s="152"/>
      <c r="F550" s="152"/>
      <c r="G550" s="152"/>
      <c r="H550" s="234"/>
      <c r="I550" s="234"/>
      <c r="J550" s="234"/>
      <c r="K550" s="234"/>
      <c r="L550" s="234"/>
      <c r="M550" s="234"/>
      <c r="N550" s="234"/>
      <c r="O550" s="234"/>
      <c r="P550" s="234"/>
      <c r="Q550" s="234"/>
      <c r="R550" s="234"/>
      <c r="S550" s="234"/>
      <c r="T550" s="234"/>
      <c r="U550" s="234"/>
      <c r="V550" s="234"/>
      <c r="W550" s="234"/>
      <c r="X550" s="234"/>
      <c r="Y550" s="234"/>
      <c r="Z550" s="234"/>
      <c r="AA550" s="234"/>
      <c r="AB550" s="234"/>
      <c r="AC550" s="234"/>
      <c r="AD550" s="234"/>
      <c r="AE550" s="234"/>
      <c r="AF550" s="234"/>
      <c r="AG550" s="234"/>
      <c r="AH550" s="234"/>
      <c r="AI550" s="234"/>
      <c r="AJ550" s="234"/>
      <c r="AK550" s="234"/>
      <c r="AL550" s="234"/>
      <c r="AM550" s="234"/>
      <c r="AN550" s="234"/>
      <c r="AO550" s="234"/>
      <c r="AP550" s="234"/>
      <c r="AQ550" s="234"/>
      <c r="AR550" s="234"/>
      <c r="AS550" s="234"/>
      <c r="AT550" s="234"/>
      <c r="AU550" s="234"/>
      <c r="AV550" s="234"/>
      <c r="AW550" s="234"/>
      <c r="AX550" s="234"/>
      <c r="AY550" s="234"/>
      <c r="AZ550" s="234"/>
      <c r="BA550" s="234"/>
      <c r="BB550" s="234"/>
      <c r="BC550" s="234"/>
      <c r="BD550" s="234"/>
      <c r="BF550" s="234"/>
      <c r="BG550" s="234"/>
      <c r="BH550" s="234"/>
      <c r="BI550" s="234"/>
      <c r="BJ550" s="234"/>
      <c r="BK550" s="234"/>
      <c r="BL550" s="234"/>
      <c r="BM550" s="234"/>
      <c r="BN550" s="234"/>
    </row>
    <row r="551" spans="1:66" ht="15.75" customHeight="1">
      <c r="A551" s="152"/>
      <c r="B551" s="152"/>
      <c r="C551" s="152"/>
      <c r="D551" s="152"/>
      <c r="E551" s="152"/>
      <c r="F551" s="152"/>
      <c r="G551" s="152"/>
      <c r="H551" s="234"/>
      <c r="I551" s="234"/>
      <c r="J551" s="234"/>
      <c r="K551" s="234"/>
      <c r="L551" s="234"/>
      <c r="M551" s="234"/>
      <c r="N551" s="234"/>
      <c r="O551" s="234"/>
      <c r="P551" s="234"/>
      <c r="Q551" s="234"/>
      <c r="R551" s="234"/>
      <c r="S551" s="234"/>
      <c r="T551" s="234"/>
      <c r="U551" s="234"/>
      <c r="V551" s="234"/>
      <c r="W551" s="234"/>
      <c r="X551" s="234"/>
      <c r="Y551" s="234"/>
      <c r="Z551" s="234"/>
      <c r="AA551" s="234"/>
      <c r="AB551" s="234"/>
      <c r="AC551" s="234"/>
      <c r="AD551" s="234"/>
      <c r="AE551" s="234"/>
      <c r="AF551" s="234"/>
      <c r="AG551" s="234"/>
      <c r="AH551" s="234"/>
      <c r="AI551" s="234"/>
      <c r="AJ551" s="234"/>
      <c r="AK551" s="234"/>
      <c r="AL551" s="234"/>
      <c r="AM551" s="234"/>
      <c r="AN551" s="234"/>
      <c r="AO551" s="234"/>
      <c r="AP551" s="234"/>
      <c r="AQ551" s="234"/>
      <c r="AR551" s="234"/>
      <c r="AS551" s="234"/>
      <c r="AT551" s="234"/>
      <c r="AU551" s="234"/>
      <c r="AV551" s="234"/>
      <c r="AW551" s="234"/>
      <c r="AX551" s="234"/>
      <c r="AY551" s="234"/>
      <c r="AZ551" s="234"/>
      <c r="BA551" s="234"/>
      <c r="BB551" s="234"/>
      <c r="BC551" s="234"/>
      <c r="BD551" s="234"/>
      <c r="BF551" s="234"/>
      <c r="BG551" s="234"/>
      <c r="BH551" s="234"/>
      <c r="BI551" s="234"/>
      <c r="BJ551" s="234"/>
      <c r="BK551" s="234"/>
      <c r="BL551" s="234"/>
      <c r="BM551" s="234"/>
      <c r="BN551" s="234"/>
    </row>
    <row r="552" spans="1:66" ht="15.75" customHeight="1">
      <c r="A552" s="152"/>
      <c r="B552" s="152"/>
      <c r="C552" s="152"/>
      <c r="D552" s="152"/>
      <c r="E552" s="152"/>
      <c r="F552" s="152"/>
      <c r="G552" s="152"/>
      <c r="H552" s="234"/>
      <c r="I552" s="234"/>
      <c r="J552" s="234"/>
      <c r="K552" s="234"/>
      <c r="L552" s="234"/>
      <c r="M552" s="234"/>
      <c r="N552" s="234"/>
      <c r="O552" s="234"/>
      <c r="P552" s="234"/>
      <c r="Q552" s="234"/>
      <c r="R552" s="234"/>
      <c r="S552" s="234"/>
      <c r="T552" s="234"/>
      <c r="U552" s="234"/>
      <c r="V552" s="234"/>
      <c r="W552" s="234"/>
      <c r="X552" s="234"/>
      <c r="Y552" s="234"/>
      <c r="Z552" s="234"/>
      <c r="AA552" s="234"/>
      <c r="AB552" s="234"/>
      <c r="AC552" s="234"/>
      <c r="AD552" s="234"/>
      <c r="AE552" s="234"/>
      <c r="AF552" s="234"/>
      <c r="AG552" s="234"/>
      <c r="AH552" s="234"/>
      <c r="AI552" s="234"/>
      <c r="AJ552" s="234"/>
      <c r="AK552" s="234"/>
      <c r="AL552" s="234"/>
      <c r="AM552" s="234"/>
      <c r="AN552" s="234"/>
      <c r="AO552" s="234"/>
      <c r="AP552" s="234"/>
      <c r="AQ552" s="234"/>
      <c r="AR552" s="234"/>
      <c r="AS552" s="234"/>
      <c r="AT552" s="234"/>
      <c r="AU552" s="234"/>
      <c r="AV552" s="234"/>
      <c r="AW552" s="234"/>
      <c r="AX552" s="234"/>
      <c r="AY552" s="234"/>
      <c r="AZ552" s="234"/>
      <c r="BA552" s="234"/>
      <c r="BB552" s="234"/>
      <c r="BC552" s="234"/>
      <c r="BD552" s="234"/>
      <c r="BF552" s="234"/>
      <c r="BG552" s="234"/>
      <c r="BH552" s="234"/>
      <c r="BI552" s="234"/>
      <c r="BJ552" s="234"/>
      <c r="BK552" s="234"/>
      <c r="BL552" s="234"/>
      <c r="BM552" s="234"/>
      <c r="BN552" s="234"/>
    </row>
    <row r="553" spans="1:66" ht="15.75" customHeight="1">
      <c r="A553" s="152"/>
      <c r="B553" s="152"/>
      <c r="C553" s="152"/>
      <c r="D553" s="152"/>
      <c r="E553" s="152"/>
      <c r="F553" s="152"/>
      <c r="G553" s="152"/>
      <c r="H553" s="234"/>
      <c r="I553" s="234"/>
      <c r="J553" s="234"/>
      <c r="K553" s="234"/>
      <c r="L553" s="234"/>
      <c r="M553" s="234"/>
      <c r="N553" s="234"/>
      <c r="O553" s="234"/>
      <c r="P553" s="234"/>
      <c r="Q553" s="234"/>
      <c r="R553" s="234"/>
      <c r="S553" s="234"/>
      <c r="T553" s="234"/>
      <c r="U553" s="234"/>
      <c r="V553" s="234"/>
      <c r="W553" s="234"/>
      <c r="X553" s="234"/>
      <c r="Y553" s="234"/>
      <c r="Z553" s="234"/>
      <c r="AA553" s="234"/>
      <c r="AB553" s="234"/>
      <c r="AC553" s="234"/>
      <c r="AD553" s="234"/>
      <c r="AE553" s="234"/>
      <c r="AF553" s="234"/>
      <c r="AG553" s="234"/>
      <c r="AH553" s="234"/>
      <c r="AI553" s="234"/>
      <c r="AJ553" s="234"/>
      <c r="AK553" s="234"/>
      <c r="AL553" s="234"/>
      <c r="AM553" s="234"/>
      <c r="AN553" s="234"/>
      <c r="AO553" s="234"/>
      <c r="AP553" s="234"/>
      <c r="AQ553" s="234"/>
      <c r="AR553" s="234"/>
      <c r="AS553" s="234"/>
      <c r="AT553" s="234"/>
      <c r="AU553" s="234"/>
      <c r="AV553" s="234"/>
      <c r="AW553" s="234"/>
      <c r="AX553" s="234"/>
      <c r="AY553" s="234"/>
      <c r="AZ553" s="234"/>
      <c r="BA553" s="234"/>
      <c r="BB553" s="234"/>
      <c r="BC553" s="234"/>
      <c r="BD553" s="234"/>
      <c r="BF553" s="234"/>
      <c r="BG553" s="234"/>
      <c r="BH553" s="234"/>
      <c r="BI553" s="234"/>
      <c r="BJ553" s="234"/>
      <c r="BK553" s="234"/>
      <c r="BL553" s="234"/>
      <c r="BM553" s="234"/>
      <c r="BN553" s="234"/>
    </row>
    <row r="554" spans="1:66" ht="15.75" customHeight="1">
      <c r="A554" s="152"/>
      <c r="B554" s="152"/>
      <c r="C554" s="152"/>
      <c r="D554" s="152"/>
      <c r="E554" s="152"/>
      <c r="F554" s="152"/>
      <c r="G554" s="152"/>
      <c r="H554" s="234"/>
      <c r="I554" s="234"/>
      <c r="J554" s="234"/>
      <c r="K554" s="234"/>
      <c r="L554" s="234"/>
      <c r="M554" s="234"/>
      <c r="N554" s="234"/>
      <c r="O554" s="234"/>
      <c r="P554" s="234"/>
      <c r="Q554" s="234"/>
      <c r="R554" s="234"/>
      <c r="S554" s="234"/>
      <c r="T554" s="234"/>
      <c r="U554" s="234"/>
      <c r="V554" s="234"/>
      <c r="W554" s="234"/>
      <c r="X554" s="234"/>
      <c r="Y554" s="234"/>
      <c r="Z554" s="234"/>
      <c r="AA554" s="234"/>
      <c r="AB554" s="234"/>
      <c r="AC554" s="234"/>
      <c r="AD554" s="234"/>
      <c r="AE554" s="234"/>
      <c r="AF554" s="234"/>
      <c r="AG554" s="234"/>
      <c r="AH554" s="234"/>
      <c r="AI554" s="234"/>
      <c r="AJ554" s="234"/>
      <c r="AK554" s="234"/>
      <c r="AL554" s="234"/>
      <c r="AM554" s="234"/>
      <c r="AN554" s="234"/>
      <c r="AO554" s="234"/>
      <c r="AP554" s="234"/>
      <c r="AQ554" s="234"/>
      <c r="AR554" s="234"/>
      <c r="AS554" s="234"/>
      <c r="AT554" s="234"/>
      <c r="AU554" s="234"/>
      <c r="AV554" s="234"/>
      <c r="AW554" s="234"/>
      <c r="AX554" s="234"/>
      <c r="AY554" s="234"/>
      <c r="AZ554" s="234"/>
      <c r="BA554" s="234"/>
      <c r="BB554" s="234"/>
      <c r="BC554" s="234"/>
      <c r="BD554" s="234"/>
      <c r="BF554" s="234"/>
      <c r="BG554" s="234"/>
      <c r="BH554" s="234"/>
      <c r="BI554" s="234"/>
      <c r="BJ554" s="234"/>
      <c r="BK554" s="234"/>
      <c r="BL554" s="234"/>
      <c r="BM554" s="234"/>
      <c r="BN554" s="234"/>
    </row>
    <row r="555" spans="1:66" ht="15.75" customHeight="1">
      <c r="A555" s="152"/>
      <c r="B555" s="152"/>
      <c r="C555" s="152"/>
      <c r="D555" s="152"/>
      <c r="E555" s="152"/>
      <c r="F555" s="152"/>
      <c r="G555" s="152"/>
      <c r="H555" s="234"/>
      <c r="I555" s="234"/>
      <c r="J555" s="234"/>
      <c r="K555" s="234"/>
      <c r="L555" s="234"/>
      <c r="M555" s="234"/>
      <c r="N555" s="234"/>
      <c r="O555" s="234"/>
      <c r="P555" s="234"/>
      <c r="Q555" s="234"/>
      <c r="R555" s="234"/>
      <c r="S555" s="234"/>
      <c r="T555" s="234"/>
      <c r="U555" s="234"/>
      <c r="V555" s="234"/>
      <c r="W555" s="234"/>
      <c r="X555" s="234"/>
      <c r="Y555" s="234"/>
      <c r="Z555" s="234"/>
      <c r="AA555" s="234"/>
      <c r="AB555" s="234"/>
      <c r="AC555" s="234"/>
      <c r="AD555" s="234"/>
      <c r="AE555" s="234"/>
      <c r="AF555" s="234"/>
      <c r="AG555" s="234"/>
      <c r="AH555" s="234"/>
      <c r="AI555" s="234"/>
      <c r="AJ555" s="234"/>
      <c r="AK555" s="234"/>
      <c r="AL555" s="234"/>
      <c r="AM555" s="234"/>
      <c r="AN555" s="234"/>
      <c r="AO555" s="234"/>
      <c r="AP555" s="234"/>
      <c r="AQ555" s="234"/>
      <c r="AR555" s="234"/>
      <c r="AS555" s="234"/>
      <c r="AT555" s="234"/>
      <c r="AU555" s="234"/>
      <c r="AV555" s="234"/>
      <c r="AW555" s="234"/>
      <c r="AX555" s="234"/>
      <c r="AY555" s="234"/>
      <c r="AZ555" s="234"/>
      <c r="BA555" s="234"/>
      <c r="BB555" s="234"/>
      <c r="BC555" s="234"/>
      <c r="BD555" s="234"/>
      <c r="BF555" s="234"/>
      <c r="BG555" s="234"/>
      <c r="BH555" s="234"/>
      <c r="BI555" s="234"/>
      <c r="BJ555" s="234"/>
      <c r="BK555" s="234"/>
      <c r="BL555" s="234"/>
      <c r="BM555" s="234"/>
      <c r="BN555" s="234"/>
    </row>
    <row r="556" spans="1:66" ht="15.75" customHeight="1">
      <c r="A556" s="152"/>
      <c r="B556" s="152"/>
      <c r="C556" s="152"/>
      <c r="D556" s="152"/>
      <c r="E556" s="152"/>
      <c r="F556" s="152"/>
      <c r="G556" s="152"/>
      <c r="H556" s="234"/>
      <c r="I556" s="234"/>
      <c r="J556" s="234"/>
      <c r="K556" s="234"/>
      <c r="L556" s="234"/>
      <c r="M556" s="234"/>
      <c r="N556" s="234"/>
      <c r="O556" s="234"/>
      <c r="P556" s="234"/>
      <c r="Q556" s="234"/>
      <c r="R556" s="234"/>
      <c r="S556" s="234"/>
      <c r="T556" s="234"/>
      <c r="U556" s="234"/>
      <c r="V556" s="234"/>
      <c r="W556" s="234"/>
      <c r="X556" s="234"/>
      <c r="Y556" s="234"/>
      <c r="Z556" s="234"/>
      <c r="AA556" s="234"/>
      <c r="AB556" s="234"/>
      <c r="AC556" s="234"/>
      <c r="AD556" s="234"/>
      <c r="AE556" s="234"/>
      <c r="AF556" s="234"/>
      <c r="AG556" s="234"/>
      <c r="AH556" s="234"/>
      <c r="AI556" s="234"/>
      <c r="AJ556" s="234"/>
      <c r="AK556" s="234"/>
      <c r="AL556" s="234"/>
      <c r="AM556" s="234"/>
      <c r="AN556" s="234"/>
      <c r="AO556" s="234"/>
      <c r="AP556" s="234"/>
      <c r="AQ556" s="234"/>
      <c r="AR556" s="234"/>
      <c r="AS556" s="234"/>
      <c r="AT556" s="234"/>
      <c r="AU556" s="234"/>
      <c r="AV556" s="234"/>
      <c r="AW556" s="234"/>
      <c r="AX556" s="234"/>
      <c r="AY556" s="234"/>
      <c r="AZ556" s="234"/>
      <c r="BA556" s="234"/>
      <c r="BB556" s="234"/>
      <c r="BC556" s="234"/>
      <c r="BD556" s="234"/>
      <c r="BF556" s="234"/>
      <c r="BG556" s="234"/>
      <c r="BH556" s="234"/>
      <c r="BI556" s="234"/>
      <c r="BJ556" s="234"/>
      <c r="BK556" s="234"/>
      <c r="BL556" s="234"/>
      <c r="BM556" s="234"/>
      <c r="BN556" s="234"/>
    </row>
    <row r="557" spans="1:66" ht="15.75" customHeight="1">
      <c r="A557" s="152"/>
      <c r="B557" s="152"/>
      <c r="C557" s="152"/>
      <c r="D557" s="152"/>
      <c r="E557" s="152"/>
      <c r="F557" s="152"/>
      <c r="G557" s="152"/>
      <c r="H557" s="234"/>
      <c r="I557" s="234"/>
      <c r="J557" s="234"/>
      <c r="K557" s="234"/>
      <c r="L557" s="234"/>
      <c r="M557" s="234"/>
      <c r="N557" s="234"/>
      <c r="O557" s="234"/>
      <c r="P557" s="234"/>
      <c r="Q557" s="234"/>
      <c r="R557" s="234"/>
      <c r="S557" s="234"/>
      <c r="T557" s="234"/>
      <c r="U557" s="234"/>
      <c r="V557" s="234"/>
      <c r="W557" s="234"/>
      <c r="X557" s="234"/>
      <c r="Y557" s="234"/>
      <c r="Z557" s="234"/>
      <c r="AA557" s="234"/>
      <c r="AB557" s="234"/>
      <c r="AC557" s="234"/>
      <c r="AD557" s="234"/>
      <c r="AE557" s="234"/>
      <c r="AF557" s="234"/>
      <c r="AG557" s="234"/>
      <c r="AH557" s="234"/>
      <c r="AI557" s="234"/>
      <c r="AJ557" s="234"/>
      <c r="AK557" s="234"/>
      <c r="AL557" s="234"/>
      <c r="AM557" s="234"/>
      <c r="AN557" s="234"/>
      <c r="AO557" s="234"/>
      <c r="AP557" s="234"/>
      <c r="AQ557" s="234"/>
      <c r="AR557" s="234"/>
      <c r="AS557" s="234"/>
      <c r="AT557" s="234"/>
      <c r="AU557" s="234"/>
      <c r="AV557" s="234"/>
      <c r="AW557" s="234"/>
      <c r="AX557" s="234"/>
      <c r="AY557" s="234"/>
      <c r="AZ557" s="234"/>
      <c r="BA557" s="234"/>
      <c r="BB557" s="234"/>
      <c r="BC557" s="234"/>
      <c r="BD557" s="234"/>
      <c r="BF557" s="234"/>
      <c r="BG557" s="234"/>
      <c r="BH557" s="234"/>
      <c r="BI557" s="234"/>
      <c r="BJ557" s="234"/>
      <c r="BK557" s="234"/>
      <c r="BL557" s="234"/>
      <c r="BM557" s="234"/>
      <c r="BN557" s="234"/>
    </row>
    <row r="558" spans="1:66" ht="15.75" customHeight="1">
      <c r="A558" s="152"/>
      <c r="B558" s="152"/>
      <c r="C558" s="152"/>
      <c r="D558" s="152"/>
      <c r="E558" s="152"/>
      <c r="F558" s="152"/>
      <c r="G558" s="152"/>
      <c r="H558" s="234"/>
      <c r="I558" s="234"/>
      <c r="J558" s="234"/>
      <c r="K558" s="234"/>
      <c r="L558" s="234"/>
      <c r="M558" s="234"/>
      <c r="N558" s="234"/>
      <c r="O558" s="234"/>
      <c r="P558" s="234"/>
      <c r="Q558" s="234"/>
      <c r="R558" s="234"/>
      <c r="S558" s="234"/>
      <c r="T558" s="234"/>
      <c r="U558" s="234"/>
      <c r="V558" s="234"/>
      <c r="W558" s="234"/>
      <c r="X558" s="234"/>
      <c r="Y558" s="234"/>
      <c r="Z558" s="234"/>
      <c r="AA558" s="234"/>
      <c r="AB558" s="234"/>
      <c r="AC558" s="234"/>
      <c r="AD558" s="234"/>
      <c r="AE558" s="234"/>
      <c r="AF558" s="234"/>
      <c r="AG558" s="234"/>
      <c r="AH558" s="234"/>
      <c r="AI558" s="234"/>
      <c r="AJ558" s="234"/>
      <c r="AK558" s="234"/>
      <c r="AL558" s="234"/>
      <c r="AM558" s="234"/>
      <c r="AN558" s="234"/>
      <c r="AO558" s="234"/>
      <c r="AP558" s="234"/>
      <c r="AQ558" s="234"/>
      <c r="AR558" s="234"/>
      <c r="AS558" s="234"/>
      <c r="AT558" s="234"/>
      <c r="AU558" s="234"/>
      <c r="AV558" s="234"/>
      <c r="AW558" s="234"/>
      <c r="AX558" s="234"/>
      <c r="AY558" s="234"/>
      <c r="AZ558" s="234"/>
      <c r="BA558" s="234"/>
      <c r="BB558" s="234"/>
      <c r="BC558" s="234"/>
      <c r="BD558" s="234"/>
      <c r="BF558" s="234"/>
      <c r="BG558" s="234"/>
      <c r="BH558" s="234"/>
      <c r="BI558" s="234"/>
      <c r="BJ558" s="234"/>
      <c r="BK558" s="234"/>
      <c r="BL558" s="234"/>
      <c r="BM558" s="234"/>
      <c r="BN558" s="234"/>
    </row>
    <row r="559" spans="1:66" ht="15.75" customHeight="1">
      <c r="A559" s="152"/>
      <c r="B559" s="152"/>
      <c r="C559" s="152"/>
      <c r="D559" s="152"/>
      <c r="E559" s="152"/>
      <c r="F559" s="152"/>
      <c r="G559" s="152"/>
      <c r="H559" s="234"/>
      <c r="I559" s="234"/>
      <c r="J559" s="234"/>
      <c r="K559" s="234"/>
      <c r="L559" s="234"/>
      <c r="M559" s="234"/>
      <c r="N559" s="234"/>
      <c r="O559" s="234"/>
      <c r="P559" s="234"/>
      <c r="Q559" s="234"/>
      <c r="R559" s="234"/>
      <c r="S559" s="234"/>
      <c r="T559" s="234"/>
      <c r="U559" s="234"/>
      <c r="V559" s="234"/>
      <c r="W559" s="234"/>
      <c r="X559" s="234"/>
      <c r="Y559" s="234"/>
      <c r="Z559" s="234"/>
      <c r="AA559" s="234"/>
      <c r="AB559" s="234"/>
      <c r="AC559" s="234"/>
      <c r="AD559" s="234"/>
      <c r="AE559" s="234"/>
      <c r="AF559" s="234"/>
      <c r="AG559" s="234"/>
      <c r="AH559" s="234"/>
      <c r="AI559" s="234"/>
      <c r="AJ559" s="234"/>
      <c r="AK559" s="234"/>
      <c r="AL559" s="234"/>
      <c r="AM559" s="234"/>
      <c r="AN559" s="234"/>
      <c r="AO559" s="234"/>
      <c r="AP559" s="234"/>
      <c r="AQ559" s="234"/>
      <c r="AR559" s="234"/>
      <c r="AS559" s="234"/>
      <c r="AT559" s="234"/>
      <c r="AU559" s="234"/>
      <c r="AV559" s="234"/>
      <c r="AW559" s="234"/>
      <c r="AX559" s="234"/>
      <c r="AY559" s="234"/>
      <c r="AZ559" s="234"/>
      <c r="BA559" s="234"/>
      <c r="BB559" s="234"/>
      <c r="BC559" s="234"/>
      <c r="BD559" s="234"/>
      <c r="BF559" s="234"/>
      <c r="BG559" s="234"/>
      <c r="BH559" s="234"/>
      <c r="BI559" s="234"/>
      <c r="BJ559" s="234"/>
      <c r="BK559" s="234"/>
      <c r="BL559" s="234"/>
      <c r="BM559" s="234"/>
      <c r="BN559" s="234"/>
    </row>
    <row r="560" spans="1:66" ht="15.75" customHeight="1">
      <c r="A560" s="152"/>
      <c r="B560" s="152"/>
      <c r="C560" s="152"/>
      <c r="D560" s="152"/>
      <c r="E560" s="152"/>
      <c r="F560" s="152"/>
      <c r="G560" s="152"/>
      <c r="H560" s="234"/>
      <c r="I560" s="234"/>
      <c r="J560" s="234"/>
      <c r="K560" s="234"/>
      <c r="L560" s="234"/>
      <c r="M560" s="234"/>
      <c r="N560" s="234"/>
      <c r="O560" s="234"/>
      <c r="P560" s="234"/>
      <c r="Q560" s="234"/>
      <c r="R560" s="234"/>
      <c r="S560" s="234"/>
      <c r="T560" s="234"/>
      <c r="U560" s="234"/>
      <c r="V560" s="234"/>
      <c r="W560" s="234"/>
      <c r="X560" s="234"/>
      <c r="Y560" s="234"/>
      <c r="Z560" s="234"/>
      <c r="AA560" s="234"/>
      <c r="AB560" s="234"/>
      <c r="AC560" s="234"/>
      <c r="AD560" s="234"/>
      <c r="AE560" s="234"/>
      <c r="AF560" s="234"/>
      <c r="AG560" s="234"/>
      <c r="AH560" s="234"/>
      <c r="AI560" s="234"/>
      <c r="AJ560" s="234"/>
      <c r="AK560" s="234"/>
      <c r="AL560" s="234"/>
      <c r="AM560" s="234"/>
      <c r="AN560" s="234"/>
      <c r="AO560" s="234"/>
      <c r="AP560" s="234"/>
      <c r="AQ560" s="234"/>
      <c r="AR560" s="234"/>
      <c r="AS560" s="234"/>
      <c r="AT560" s="234"/>
      <c r="AU560" s="234"/>
      <c r="AV560" s="234"/>
      <c r="AW560" s="234"/>
      <c r="AX560" s="234"/>
      <c r="AY560" s="234"/>
      <c r="AZ560" s="234"/>
      <c r="BA560" s="234"/>
      <c r="BB560" s="234"/>
      <c r="BC560" s="234"/>
      <c r="BD560" s="234"/>
      <c r="BF560" s="234"/>
      <c r="BG560" s="234"/>
      <c r="BH560" s="234"/>
      <c r="BI560" s="234"/>
      <c r="BJ560" s="234"/>
      <c r="BK560" s="234"/>
      <c r="BL560" s="234"/>
      <c r="BM560" s="234"/>
      <c r="BN560" s="234"/>
    </row>
    <row r="561" spans="1:66" ht="15.75" customHeight="1">
      <c r="A561" s="152"/>
      <c r="B561" s="152"/>
      <c r="C561" s="152"/>
      <c r="D561" s="152"/>
      <c r="E561" s="152"/>
      <c r="F561" s="152"/>
      <c r="G561" s="152"/>
      <c r="H561" s="234"/>
      <c r="I561" s="234"/>
      <c r="J561" s="234"/>
      <c r="K561" s="234"/>
      <c r="L561" s="234"/>
      <c r="M561" s="234"/>
      <c r="N561" s="234"/>
      <c r="O561" s="234"/>
      <c r="P561" s="234"/>
      <c r="Q561" s="234"/>
      <c r="R561" s="234"/>
      <c r="S561" s="234"/>
      <c r="T561" s="234"/>
      <c r="U561" s="234"/>
      <c r="V561" s="234"/>
      <c r="W561" s="234"/>
      <c r="X561" s="234"/>
      <c r="Y561" s="234"/>
      <c r="Z561" s="234"/>
      <c r="AA561" s="234"/>
      <c r="AB561" s="234"/>
      <c r="AC561" s="234"/>
      <c r="AD561" s="234"/>
      <c r="AE561" s="234"/>
      <c r="AF561" s="234"/>
      <c r="AG561" s="234"/>
      <c r="AH561" s="234"/>
      <c r="AI561" s="234"/>
      <c r="AJ561" s="234"/>
      <c r="AK561" s="234"/>
      <c r="AL561" s="234"/>
      <c r="AM561" s="234"/>
      <c r="AN561" s="234"/>
      <c r="AO561" s="234"/>
      <c r="AP561" s="234"/>
      <c r="AQ561" s="234"/>
      <c r="AR561" s="234"/>
      <c r="AS561" s="234"/>
      <c r="AT561" s="234"/>
      <c r="AU561" s="234"/>
      <c r="AV561" s="234"/>
      <c r="AW561" s="234"/>
      <c r="AX561" s="234"/>
      <c r="AY561" s="234"/>
      <c r="AZ561" s="234"/>
      <c r="BA561" s="234"/>
      <c r="BB561" s="234"/>
      <c r="BC561" s="234"/>
      <c r="BD561" s="234"/>
      <c r="BF561" s="234"/>
      <c r="BG561" s="234"/>
      <c r="BH561" s="234"/>
      <c r="BI561" s="234"/>
      <c r="BJ561" s="234"/>
      <c r="BK561" s="234"/>
      <c r="BL561" s="234"/>
      <c r="BM561" s="234"/>
      <c r="BN561" s="234"/>
    </row>
    <row r="562" spans="1:66" ht="15.75" customHeight="1">
      <c r="A562" s="152"/>
      <c r="B562" s="152"/>
      <c r="C562" s="152"/>
      <c r="D562" s="152"/>
      <c r="E562" s="152"/>
      <c r="F562" s="152"/>
      <c r="G562" s="152"/>
      <c r="H562" s="234"/>
      <c r="I562" s="234"/>
      <c r="J562" s="234"/>
      <c r="K562" s="234"/>
      <c r="L562" s="234"/>
      <c r="M562" s="234"/>
      <c r="N562" s="234"/>
      <c r="O562" s="234"/>
      <c r="P562" s="234"/>
      <c r="Q562" s="234"/>
      <c r="R562" s="234"/>
      <c r="S562" s="234"/>
      <c r="T562" s="234"/>
      <c r="U562" s="234"/>
      <c r="V562" s="234"/>
      <c r="W562" s="234"/>
      <c r="X562" s="234"/>
      <c r="Y562" s="234"/>
      <c r="Z562" s="234"/>
      <c r="AA562" s="234"/>
      <c r="AB562" s="234"/>
      <c r="AC562" s="234"/>
      <c r="AD562" s="234"/>
      <c r="AE562" s="234"/>
      <c r="AF562" s="234"/>
      <c r="AG562" s="234"/>
      <c r="AH562" s="234"/>
      <c r="AI562" s="234"/>
      <c r="AJ562" s="234"/>
      <c r="AK562" s="234"/>
      <c r="AL562" s="234"/>
      <c r="AM562" s="234"/>
      <c r="AN562" s="234"/>
      <c r="AO562" s="234"/>
      <c r="AP562" s="234"/>
      <c r="AQ562" s="234"/>
      <c r="AR562" s="234"/>
      <c r="AS562" s="234"/>
      <c r="AT562" s="234"/>
      <c r="AU562" s="234"/>
      <c r="AV562" s="234"/>
      <c r="AW562" s="234"/>
      <c r="AX562" s="234"/>
      <c r="AY562" s="234"/>
      <c r="AZ562" s="234"/>
      <c r="BA562" s="234"/>
      <c r="BB562" s="234"/>
      <c r="BC562" s="234"/>
      <c r="BD562" s="234"/>
      <c r="BF562" s="234"/>
      <c r="BG562" s="234"/>
      <c r="BH562" s="234"/>
      <c r="BI562" s="234"/>
      <c r="BJ562" s="234"/>
      <c r="BK562" s="234"/>
      <c r="BL562" s="234"/>
      <c r="BM562" s="234"/>
      <c r="BN562" s="234"/>
    </row>
    <row r="563" spans="1:66" ht="15.75" customHeight="1">
      <c r="A563" s="152"/>
      <c r="B563" s="152"/>
      <c r="C563" s="152"/>
      <c r="D563" s="152"/>
      <c r="E563" s="152"/>
      <c r="F563" s="152"/>
      <c r="G563" s="152"/>
      <c r="H563" s="234"/>
      <c r="I563" s="234"/>
      <c r="J563" s="234"/>
      <c r="K563" s="234"/>
      <c r="L563" s="234"/>
      <c r="M563" s="234"/>
      <c r="N563" s="234"/>
      <c r="O563" s="234"/>
      <c r="P563" s="234"/>
      <c r="Q563" s="234"/>
      <c r="R563" s="234"/>
      <c r="S563" s="234"/>
      <c r="T563" s="234"/>
      <c r="U563" s="234"/>
      <c r="V563" s="234"/>
      <c r="W563" s="234"/>
      <c r="X563" s="234"/>
      <c r="Y563" s="234"/>
      <c r="Z563" s="234"/>
      <c r="AA563" s="234"/>
      <c r="AB563" s="234"/>
      <c r="AC563" s="234"/>
      <c r="AD563" s="234"/>
      <c r="AE563" s="234"/>
      <c r="AF563" s="234"/>
      <c r="AG563" s="234"/>
      <c r="AH563" s="234"/>
      <c r="AI563" s="234"/>
      <c r="AJ563" s="234"/>
      <c r="AK563" s="234"/>
      <c r="AL563" s="234"/>
      <c r="AM563" s="234"/>
      <c r="AN563" s="234"/>
      <c r="AO563" s="234"/>
      <c r="AP563" s="234"/>
      <c r="AQ563" s="234"/>
      <c r="AR563" s="234"/>
      <c r="AS563" s="234"/>
      <c r="AT563" s="234"/>
      <c r="AU563" s="234"/>
      <c r="AV563" s="234"/>
      <c r="AW563" s="234"/>
      <c r="AX563" s="234"/>
      <c r="AY563" s="234"/>
      <c r="AZ563" s="234"/>
      <c r="BA563" s="234"/>
      <c r="BB563" s="234"/>
      <c r="BC563" s="234"/>
      <c r="BD563" s="234"/>
      <c r="BF563" s="234"/>
      <c r="BG563" s="234"/>
      <c r="BH563" s="234"/>
      <c r="BI563" s="234"/>
      <c r="BJ563" s="234"/>
      <c r="BK563" s="234"/>
      <c r="BL563" s="234"/>
      <c r="BM563" s="234"/>
      <c r="BN563" s="234"/>
    </row>
    <row r="564" spans="1:66" ht="15.75" customHeight="1">
      <c r="A564" s="152"/>
      <c r="B564" s="152"/>
      <c r="C564" s="152"/>
      <c r="D564" s="152"/>
      <c r="E564" s="152"/>
      <c r="F564" s="152"/>
      <c r="G564" s="152"/>
      <c r="H564" s="234"/>
      <c r="I564" s="234"/>
      <c r="J564" s="234"/>
      <c r="K564" s="234"/>
      <c r="L564" s="234"/>
      <c r="M564" s="234"/>
      <c r="N564" s="234"/>
      <c r="O564" s="234"/>
      <c r="P564" s="234"/>
      <c r="Q564" s="234"/>
      <c r="R564" s="234"/>
      <c r="S564" s="234"/>
      <c r="T564" s="234"/>
      <c r="U564" s="234"/>
      <c r="V564" s="234"/>
      <c r="W564" s="234"/>
      <c r="X564" s="234"/>
      <c r="Y564" s="234"/>
      <c r="Z564" s="234"/>
      <c r="AA564" s="234"/>
      <c r="AB564" s="234"/>
      <c r="AC564" s="234"/>
      <c r="AD564" s="234"/>
      <c r="AE564" s="234"/>
      <c r="AF564" s="234"/>
      <c r="AG564" s="234"/>
      <c r="AH564" s="234"/>
      <c r="AI564" s="234"/>
      <c r="AJ564" s="234"/>
      <c r="AK564" s="234"/>
      <c r="AL564" s="234"/>
      <c r="AM564" s="234"/>
      <c r="AN564" s="234"/>
      <c r="AO564" s="234"/>
      <c r="AP564" s="234"/>
      <c r="AQ564" s="234"/>
      <c r="AR564" s="234"/>
      <c r="AS564" s="234"/>
      <c r="AT564" s="234"/>
      <c r="AU564" s="234"/>
      <c r="AV564" s="234"/>
      <c r="AW564" s="234"/>
      <c r="AX564" s="234"/>
      <c r="AY564" s="234"/>
      <c r="AZ564" s="234"/>
      <c r="BA564" s="234"/>
      <c r="BB564" s="234"/>
      <c r="BC564" s="234"/>
      <c r="BD564" s="234"/>
      <c r="BF564" s="234"/>
      <c r="BG564" s="234"/>
      <c r="BH564" s="234"/>
      <c r="BI564" s="234"/>
      <c r="BJ564" s="234"/>
      <c r="BK564" s="234"/>
      <c r="BL564" s="234"/>
      <c r="BM564" s="234"/>
      <c r="BN564" s="234"/>
    </row>
    <row r="565" spans="1:66" ht="15.75" customHeight="1">
      <c r="A565" s="152"/>
      <c r="B565" s="152"/>
      <c r="C565" s="152"/>
      <c r="D565" s="152"/>
      <c r="E565" s="152"/>
      <c r="F565" s="152"/>
      <c r="G565" s="152"/>
      <c r="H565" s="234"/>
      <c r="I565" s="234"/>
      <c r="J565" s="234"/>
      <c r="K565" s="234"/>
      <c r="L565" s="234"/>
      <c r="M565" s="234"/>
      <c r="N565" s="234"/>
      <c r="O565" s="234"/>
      <c r="P565" s="234"/>
      <c r="Q565" s="234"/>
      <c r="R565" s="234"/>
      <c r="S565" s="234"/>
      <c r="T565" s="234"/>
      <c r="U565" s="234"/>
      <c r="V565" s="234"/>
      <c r="W565" s="234"/>
      <c r="X565" s="234"/>
      <c r="Y565" s="234"/>
      <c r="Z565" s="234"/>
      <c r="AA565" s="234"/>
      <c r="AB565" s="234"/>
      <c r="AC565" s="234"/>
      <c r="AD565" s="234"/>
      <c r="AE565" s="234"/>
      <c r="AF565" s="234"/>
      <c r="AG565" s="234"/>
      <c r="AH565" s="234"/>
      <c r="AI565" s="234"/>
      <c r="AJ565" s="234"/>
      <c r="AK565" s="234"/>
      <c r="AL565" s="234"/>
      <c r="AM565" s="234"/>
      <c r="AN565" s="234"/>
      <c r="AO565" s="234"/>
      <c r="AP565" s="234"/>
      <c r="AQ565" s="234"/>
      <c r="AR565" s="234"/>
      <c r="AS565" s="234"/>
      <c r="AT565" s="234"/>
      <c r="AU565" s="234"/>
      <c r="AV565" s="234"/>
      <c r="AW565" s="234"/>
      <c r="AX565" s="234"/>
      <c r="AY565" s="234"/>
      <c r="AZ565" s="234"/>
      <c r="BA565" s="234"/>
      <c r="BB565" s="234"/>
      <c r="BC565" s="234"/>
      <c r="BD565" s="234"/>
      <c r="BF565" s="234"/>
      <c r="BG565" s="234"/>
      <c r="BH565" s="234"/>
      <c r="BI565" s="234"/>
      <c r="BJ565" s="234"/>
      <c r="BK565" s="234"/>
      <c r="BL565" s="234"/>
      <c r="BM565" s="234"/>
      <c r="BN565" s="234"/>
    </row>
    <row r="566" spans="1:66" ht="15.75" customHeight="1">
      <c r="A566" s="152"/>
      <c r="B566" s="152"/>
      <c r="C566" s="152"/>
      <c r="D566" s="152"/>
      <c r="E566" s="152"/>
      <c r="F566" s="152"/>
      <c r="G566" s="152"/>
      <c r="H566" s="234"/>
      <c r="I566" s="234"/>
      <c r="J566" s="234"/>
      <c r="K566" s="234"/>
      <c r="L566" s="234"/>
      <c r="M566" s="234"/>
      <c r="N566" s="234"/>
      <c r="O566" s="234"/>
      <c r="P566" s="234"/>
      <c r="Q566" s="234"/>
      <c r="R566" s="234"/>
      <c r="S566" s="234"/>
      <c r="T566" s="234"/>
      <c r="U566" s="234"/>
      <c r="V566" s="234"/>
      <c r="W566" s="234"/>
      <c r="X566" s="234"/>
      <c r="Y566" s="234"/>
      <c r="Z566" s="234"/>
      <c r="AA566" s="234"/>
      <c r="AB566" s="234"/>
      <c r="AC566" s="234"/>
      <c r="AD566" s="234"/>
      <c r="AE566" s="234"/>
      <c r="AF566" s="234"/>
      <c r="AG566" s="234"/>
      <c r="AH566" s="234"/>
      <c r="AI566" s="234"/>
      <c r="AJ566" s="234"/>
      <c r="AK566" s="234"/>
      <c r="AL566" s="234"/>
      <c r="AM566" s="234"/>
      <c r="AN566" s="234"/>
      <c r="AO566" s="234"/>
      <c r="AP566" s="234"/>
      <c r="AQ566" s="234"/>
      <c r="AR566" s="234"/>
      <c r="AS566" s="234"/>
      <c r="AT566" s="234"/>
      <c r="AU566" s="234"/>
      <c r="AV566" s="234"/>
      <c r="AW566" s="234"/>
      <c r="AX566" s="234"/>
      <c r="AY566" s="234"/>
      <c r="AZ566" s="234"/>
      <c r="BA566" s="234"/>
      <c r="BB566" s="234"/>
      <c r="BC566" s="234"/>
      <c r="BD566" s="234"/>
      <c r="BF566" s="234"/>
      <c r="BG566" s="234"/>
      <c r="BH566" s="234"/>
      <c r="BI566" s="234"/>
      <c r="BJ566" s="234"/>
      <c r="BK566" s="234"/>
      <c r="BL566" s="234"/>
      <c r="BM566" s="234"/>
      <c r="BN566" s="234"/>
    </row>
    <row r="567" spans="1:66" ht="15.75" customHeight="1">
      <c r="A567" s="152"/>
      <c r="B567" s="152"/>
      <c r="C567" s="152"/>
      <c r="D567" s="152"/>
      <c r="E567" s="152"/>
      <c r="F567" s="152"/>
      <c r="G567" s="152"/>
      <c r="H567" s="234"/>
      <c r="I567" s="234"/>
      <c r="J567" s="234"/>
      <c r="K567" s="234"/>
      <c r="L567" s="234"/>
      <c r="M567" s="234"/>
      <c r="N567" s="234"/>
      <c r="O567" s="234"/>
      <c r="P567" s="234"/>
      <c r="Q567" s="234"/>
      <c r="R567" s="234"/>
      <c r="S567" s="234"/>
      <c r="T567" s="234"/>
      <c r="U567" s="234"/>
      <c r="V567" s="234"/>
      <c r="W567" s="234"/>
      <c r="X567" s="234"/>
      <c r="Y567" s="234"/>
      <c r="Z567" s="234"/>
      <c r="AA567" s="234"/>
      <c r="AB567" s="234"/>
      <c r="AC567" s="234"/>
      <c r="AD567" s="234"/>
      <c r="AE567" s="234"/>
      <c r="AF567" s="234"/>
      <c r="AG567" s="234"/>
      <c r="AH567" s="234"/>
      <c r="AI567" s="234"/>
      <c r="AJ567" s="234"/>
      <c r="AK567" s="234"/>
      <c r="AL567" s="234"/>
      <c r="AM567" s="234"/>
      <c r="AN567" s="234"/>
      <c r="AO567" s="234"/>
      <c r="AP567" s="234"/>
      <c r="AQ567" s="234"/>
      <c r="AR567" s="234"/>
      <c r="AS567" s="234"/>
      <c r="AT567" s="234"/>
      <c r="AU567" s="234"/>
      <c r="AV567" s="234"/>
      <c r="AW567" s="234"/>
      <c r="AX567" s="234"/>
      <c r="AY567" s="234"/>
      <c r="AZ567" s="234"/>
      <c r="BA567" s="234"/>
      <c r="BB567" s="234"/>
      <c r="BC567" s="234"/>
      <c r="BD567" s="234"/>
      <c r="BF567" s="234"/>
      <c r="BG567" s="234"/>
      <c r="BH567" s="234"/>
      <c r="BI567" s="234"/>
      <c r="BJ567" s="234"/>
      <c r="BK567" s="234"/>
      <c r="BL567" s="234"/>
      <c r="BM567" s="234"/>
      <c r="BN567" s="234"/>
    </row>
    <row r="568" spans="1:66" ht="15.75" customHeight="1">
      <c r="A568" s="152"/>
      <c r="B568" s="152"/>
      <c r="C568" s="152"/>
      <c r="D568" s="152"/>
      <c r="E568" s="152"/>
      <c r="F568" s="152"/>
      <c r="G568" s="152"/>
      <c r="H568" s="234"/>
      <c r="I568" s="234"/>
      <c r="J568" s="234"/>
      <c r="K568" s="234"/>
      <c r="L568" s="234"/>
      <c r="M568" s="234"/>
      <c r="N568" s="234"/>
      <c r="O568" s="234"/>
      <c r="P568" s="234"/>
      <c r="Q568" s="234"/>
      <c r="R568" s="234"/>
      <c r="S568" s="234"/>
      <c r="T568" s="234"/>
      <c r="U568" s="234"/>
      <c r="V568" s="234"/>
      <c r="W568" s="234"/>
      <c r="X568" s="234"/>
      <c r="Y568" s="234"/>
      <c r="Z568" s="234"/>
      <c r="AA568" s="234"/>
      <c r="AB568" s="234"/>
      <c r="AC568" s="234"/>
      <c r="AD568" s="234"/>
      <c r="AE568" s="234"/>
      <c r="AF568" s="234"/>
      <c r="AG568" s="234"/>
      <c r="AH568" s="234"/>
      <c r="AI568" s="234"/>
      <c r="AJ568" s="234"/>
      <c r="AK568" s="234"/>
      <c r="AL568" s="234"/>
      <c r="AM568" s="234"/>
      <c r="AN568" s="234"/>
      <c r="AO568" s="234"/>
      <c r="AP568" s="234"/>
      <c r="AQ568" s="234"/>
      <c r="AR568" s="234"/>
      <c r="AS568" s="234"/>
      <c r="AT568" s="234"/>
      <c r="AU568" s="234"/>
      <c r="AV568" s="234"/>
      <c r="AW568" s="234"/>
      <c r="AX568" s="234"/>
      <c r="AY568" s="234"/>
      <c r="AZ568" s="234"/>
      <c r="BA568" s="234"/>
      <c r="BB568" s="234"/>
      <c r="BC568" s="234"/>
      <c r="BD568" s="234"/>
      <c r="BF568" s="234"/>
      <c r="BG568" s="234"/>
      <c r="BH568" s="234"/>
      <c r="BI568" s="234"/>
      <c r="BJ568" s="234"/>
      <c r="BK568" s="234"/>
      <c r="BL568" s="234"/>
      <c r="BM568" s="234"/>
      <c r="BN568" s="234"/>
    </row>
    <row r="569" spans="1:66" ht="15.75" customHeight="1">
      <c r="A569" s="152"/>
      <c r="B569" s="152"/>
      <c r="C569" s="152"/>
      <c r="D569" s="152"/>
      <c r="E569" s="152"/>
      <c r="F569" s="152"/>
      <c r="G569" s="152"/>
      <c r="H569" s="234"/>
      <c r="I569" s="234"/>
      <c r="J569" s="234"/>
      <c r="K569" s="234"/>
      <c r="L569" s="234"/>
      <c r="M569" s="234"/>
      <c r="N569" s="234"/>
      <c r="O569" s="234"/>
      <c r="P569" s="234"/>
      <c r="Q569" s="234"/>
      <c r="R569" s="234"/>
      <c r="S569" s="234"/>
      <c r="T569" s="234"/>
      <c r="U569" s="234"/>
      <c r="V569" s="234"/>
      <c r="W569" s="234"/>
      <c r="X569" s="234"/>
      <c r="Y569" s="234"/>
      <c r="Z569" s="234"/>
      <c r="AA569" s="234"/>
      <c r="AB569" s="234"/>
      <c r="AC569" s="234"/>
      <c r="AD569" s="234"/>
      <c r="AE569" s="234"/>
      <c r="AF569" s="234"/>
      <c r="AG569" s="234"/>
      <c r="AH569" s="234"/>
      <c r="AI569" s="234"/>
      <c r="AJ569" s="234"/>
      <c r="AK569" s="234"/>
      <c r="AL569" s="234"/>
      <c r="AM569" s="234"/>
      <c r="AN569" s="234"/>
      <c r="AO569" s="234"/>
      <c r="AP569" s="234"/>
      <c r="AQ569" s="234"/>
      <c r="AR569" s="234"/>
      <c r="AS569" s="234"/>
      <c r="AT569" s="234"/>
      <c r="AU569" s="234"/>
      <c r="AV569" s="234"/>
      <c r="AW569" s="234"/>
      <c r="AX569" s="234"/>
      <c r="AY569" s="234"/>
      <c r="AZ569" s="234"/>
      <c r="BA569" s="234"/>
      <c r="BB569" s="234"/>
      <c r="BC569" s="234"/>
      <c r="BD569" s="234"/>
      <c r="BF569" s="234"/>
      <c r="BG569" s="234"/>
      <c r="BH569" s="234"/>
      <c r="BI569" s="234"/>
      <c r="BJ569" s="234"/>
      <c r="BK569" s="234"/>
      <c r="BL569" s="234"/>
      <c r="BM569" s="234"/>
      <c r="BN569" s="234"/>
    </row>
    <row r="570" spans="1:66" ht="15.75" customHeight="1">
      <c r="A570" s="152"/>
      <c r="B570" s="152"/>
      <c r="C570" s="152"/>
      <c r="D570" s="152"/>
      <c r="E570" s="152"/>
      <c r="F570" s="152"/>
      <c r="G570" s="152"/>
      <c r="H570" s="234"/>
      <c r="I570" s="234"/>
      <c r="J570" s="234"/>
      <c r="K570" s="234"/>
      <c r="L570" s="234"/>
      <c r="M570" s="234"/>
      <c r="N570" s="234"/>
      <c r="O570" s="234"/>
      <c r="P570" s="234"/>
      <c r="Q570" s="234"/>
      <c r="R570" s="234"/>
      <c r="S570" s="234"/>
      <c r="T570" s="234"/>
      <c r="U570" s="234"/>
      <c r="V570" s="234"/>
      <c r="W570" s="234"/>
      <c r="X570" s="234"/>
      <c r="Y570" s="234"/>
      <c r="Z570" s="234"/>
      <c r="AA570" s="234"/>
      <c r="AB570" s="234"/>
      <c r="AC570" s="234"/>
      <c r="AD570" s="234"/>
      <c r="AE570" s="234"/>
      <c r="AF570" s="234"/>
      <c r="AG570" s="234"/>
      <c r="AH570" s="234"/>
      <c r="AI570" s="234"/>
      <c r="AJ570" s="234"/>
      <c r="AK570" s="234"/>
      <c r="AL570" s="234"/>
      <c r="AM570" s="234"/>
      <c r="AN570" s="234"/>
      <c r="AO570" s="234"/>
      <c r="AP570" s="234"/>
      <c r="AQ570" s="234"/>
      <c r="AR570" s="234"/>
      <c r="AS570" s="234"/>
      <c r="AT570" s="234"/>
      <c r="AU570" s="234"/>
      <c r="AV570" s="234"/>
      <c r="AW570" s="234"/>
      <c r="AX570" s="234"/>
      <c r="AY570" s="234"/>
      <c r="AZ570" s="234"/>
      <c r="BA570" s="234"/>
      <c r="BB570" s="234"/>
      <c r="BC570" s="234"/>
      <c r="BD570" s="234"/>
      <c r="BF570" s="234"/>
      <c r="BG570" s="234"/>
      <c r="BH570" s="234"/>
      <c r="BI570" s="234"/>
      <c r="BJ570" s="234"/>
      <c r="BK570" s="234"/>
      <c r="BL570" s="234"/>
      <c r="BM570" s="234"/>
      <c r="BN570" s="234"/>
    </row>
    <row r="571" spans="1:66" ht="15.75" customHeight="1">
      <c r="A571" s="152"/>
      <c r="B571" s="152"/>
      <c r="C571" s="152"/>
      <c r="D571" s="152"/>
      <c r="E571" s="152"/>
      <c r="F571" s="152"/>
      <c r="G571" s="152"/>
      <c r="H571" s="234"/>
      <c r="I571" s="234"/>
      <c r="J571" s="234"/>
      <c r="K571" s="234"/>
      <c r="L571" s="234"/>
      <c r="M571" s="234"/>
      <c r="N571" s="234"/>
      <c r="O571" s="234"/>
      <c r="P571" s="234"/>
      <c r="Q571" s="234"/>
      <c r="R571" s="234"/>
      <c r="S571" s="234"/>
      <c r="T571" s="234"/>
      <c r="U571" s="234"/>
      <c r="V571" s="234"/>
      <c r="W571" s="234"/>
      <c r="X571" s="234"/>
      <c r="Y571" s="234"/>
      <c r="Z571" s="234"/>
      <c r="AA571" s="234"/>
      <c r="AB571" s="234"/>
      <c r="AC571" s="234"/>
      <c r="AD571" s="234"/>
      <c r="AE571" s="234"/>
      <c r="AF571" s="234"/>
      <c r="AG571" s="234"/>
      <c r="AH571" s="234"/>
      <c r="AI571" s="234"/>
      <c r="AJ571" s="234"/>
      <c r="AK571" s="234"/>
      <c r="AL571" s="234"/>
      <c r="AM571" s="234"/>
      <c r="AN571" s="234"/>
      <c r="AO571" s="234"/>
      <c r="AP571" s="234"/>
      <c r="AQ571" s="234"/>
      <c r="AR571" s="234"/>
      <c r="AS571" s="234"/>
      <c r="AT571" s="234"/>
      <c r="AU571" s="234"/>
      <c r="AV571" s="234"/>
      <c r="AW571" s="234"/>
      <c r="AX571" s="234"/>
      <c r="AY571" s="234"/>
      <c r="AZ571" s="234"/>
      <c r="BA571" s="234"/>
      <c r="BB571" s="234"/>
      <c r="BC571" s="234"/>
      <c r="BD571" s="234"/>
      <c r="BF571" s="234"/>
      <c r="BG571" s="234"/>
      <c r="BH571" s="234"/>
      <c r="BI571" s="234"/>
      <c r="BJ571" s="234"/>
      <c r="BK571" s="234"/>
      <c r="BL571" s="234"/>
      <c r="BM571" s="234"/>
      <c r="BN571" s="234"/>
    </row>
    <row r="572" spans="1:66" ht="15.75" customHeight="1">
      <c r="A572" s="152"/>
      <c r="B572" s="152"/>
      <c r="C572" s="152"/>
      <c r="D572" s="152"/>
      <c r="E572" s="152"/>
      <c r="F572" s="152"/>
      <c r="G572" s="152"/>
      <c r="H572" s="234"/>
      <c r="I572" s="234"/>
      <c r="J572" s="234"/>
      <c r="K572" s="234"/>
      <c r="L572" s="234"/>
      <c r="M572" s="234"/>
      <c r="N572" s="234"/>
      <c r="O572" s="234"/>
      <c r="P572" s="234"/>
      <c r="Q572" s="234"/>
      <c r="R572" s="234"/>
      <c r="S572" s="234"/>
      <c r="T572" s="234"/>
      <c r="U572" s="234"/>
      <c r="V572" s="234"/>
      <c r="W572" s="234"/>
      <c r="X572" s="234"/>
      <c r="Y572" s="234"/>
      <c r="Z572" s="234"/>
      <c r="AA572" s="234"/>
      <c r="AB572" s="234"/>
      <c r="AC572" s="234"/>
      <c r="AD572" s="234"/>
      <c r="AE572" s="234"/>
      <c r="AF572" s="234"/>
      <c r="AG572" s="234"/>
      <c r="AH572" s="234"/>
      <c r="AI572" s="234"/>
      <c r="AJ572" s="234"/>
      <c r="AK572" s="234"/>
      <c r="AL572" s="234"/>
      <c r="AM572" s="234"/>
      <c r="AN572" s="234"/>
      <c r="AO572" s="234"/>
      <c r="AP572" s="234"/>
      <c r="AQ572" s="234"/>
      <c r="AR572" s="234"/>
      <c r="AS572" s="234"/>
      <c r="AT572" s="234"/>
      <c r="AU572" s="234"/>
      <c r="AV572" s="234"/>
      <c r="AW572" s="234"/>
      <c r="AX572" s="234"/>
      <c r="AY572" s="234"/>
      <c r="AZ572" s="234"/>
      <c r="BA572" s="234"/>
      <c r="BB572" s="234"/>
      <c r="BC572" s="234"/>
      <c r="BD572" s="234"/>
      <c r="BF572" s="234"/>
      <c r="BG572" s="234"/>
      <c r="BH572" s="234"/>
      <c r="BI572" s="234"/>
      <c r="BJ572" s="234"/>
      <c r="BK572" s="234"/>
      <c r="BL572" s="234"/>
      <c r="BM572" s="234"/>
      <c r="BN572" s="234"/>
    </row>
    <row r="573" spans="1:66" ht="15.75" customHeight="1">
      <c r="A573" s="152"/>
      <c r="B573" s="152"/>
      <c r="C573" s="152"/>
      <c r="D573" s="152"/>
      <c r="E573" s="152"/>
      <c r="F573" s="152"/>
      <c r="G573" s="152"/>
      <c r="H573" s="234"/>
      <c r="I573" s="234"/>
      <c r="J573" s="234"/>
      <c r="K573" s="234"/>
      <c r="L573" s="234"/>
      <c r="M573" s="234"/>
      <c r="N573" s="234"/>
      <c r="O573" s="234"/>
      <c r="P573" s="234"/>
      <c r="Q573" s="234"/>
      <c r="R573" s="234"/>
      <c r="S573" s="234"/>
      <c r="T573" s="234"/>
      <c r="U573" s="234"/>
      <c r="V573" s="234"/>
      <c r="W573" s="234"/>
      <c r="X573" s="234"/>
      <c r="Y573" s="234"/>
      <c r="Z573" s="234"/>
      <c r="AA573" s="234"/>
      <c r="AB573" s="234"/>
      <c r="AC573" s="234"/>
      <c r="AD573" s="234"/>
      <c r="AE573" s="234"/>
      <c r="AF573" s="234"/>
      <c r="AG573" s="234"/>
      <c r="AH573" s="234"/>
      <c r="AI573" s="234"/>
      <c r="AJ573" s="234"/>
      <c r="AK573" s="234"/>
      <c r="AL573" s="234"/>
      <c r="AM573" s="234"/>
      <c r="AN573" s="234"/>
      <c r="AO573" s="234"/>
      <c r="AP573" s="234"/>
      <c r="AQ573" s="234"/>
      <c r="AR573" s="234"/>
      <c r="AS573" s="234"/>
      <c r="AT573" s="234"/>
      <c r="AU573" s="234"/>
      <c r="AV573" s="234"/>
      <c r="AW573" s="234"/>
      <c r="AX573" s="234"/>
      <c r="AY573" s="234"/>
      <c r="AZ573" s="234"/>
      <c r="BA573" s="234"/>
      <c r="BB573" s="234"/>
      <c r="BC573" s="234"/>
      <c r="BD573" s="234"/>
      <c r="BF573" s="234"/>
      <c r="BG573" s="234"/>
      <c r="BH573" s="234"/>
      <c r="BI573" s="234"/>
      <c r="BJ573" s="234"/>
      <c r="BK573" s="234"/>
      <c r="BL573" s="234"/>
      <c r="BM573" s="234"/>
      <c r="BN573" s="234"/>
    </row>
    <row r="574" spans="1:66" ht="15.75" customHeight="1">
      <c r="A574" s="152"/>
      <c r="B574" s="152"/>
      <c r="C574" s="152"/>
      <c r="D574" s="152"/>
      <c r="E574" s="152"/>
      <c r="F574" s="152"/>
      <c r="G574" s="152"/>
      <c r="H574" s="234"/>
      <c r="I574" s="234"/>
      <c r="J574" s="234"/>
      <c r="K574" s="234"/>
      <c r="L574" s="234"/>
      <c r="M574" s="234"/>
      <c r="N574" s="234"/>
      <c r="O574" s="234"/>
      <c r="P574" s="234"/>
      <c r="Q574" s="234"/>
      <c r="R574" s="234"/>
      <c r="S574" s="234"/>
      <c r="T574" s="234"/>
      <c r="U574" s="234"/>
      <c r="V574" s="234"/>
      <c r="W574" s="234"/>
      <c r="X574" s="234"/>
      <c r="Y574" s="234"/>
      <c r="Z574" s="234"/>
      <c r="AA574" s="234"/>
      <c r="AB574" s="234"/>
      <c r="AC574" s="234"/>
      <c r="AD574" s="234"/>
      <c r="AE574" s="234"/>
      <c r="AF574" s="234"/>
      <c r="AG574" s="234"/>
      <c r="AH574" s="234"/>
      <c r="AI574" s="234"/>
      <c r="AJ574" s="234"/>
      <c r="AK574" s="234"/>
      <c r="AL574" s="234"/>
      <c r="AM574" s="234"/>
      <c r="AN574" s="234"/>
      <c r="AO574" s="234"/>
      <c r="AP574" s="234"/>
      <c r="AQ574" s="234"/>
      <c r="AR574" s="234"/>
      <c r="AS574" s="234"/>
      <c r="AT574" s="234"/>
      <c r="AU574" s="234"/>
      <c r="AV574" s="234"/>
      <c r="AW574" s="234"/>
      <c r="AX574" s="234"/>
      <c r="AY574" s="234"/>
      <c r="AZ574" s="234"/>
      <c r="BA574" s="234"/>
      <c r="BB574" s="234"/>
      <c r="BC574" s="234"/>
      <c r="BD574" s="234"/>
      <c r="BF574" s="234"/>
      <c r="BG574" s="234"/>
      <c r="BH574" s="234"/>
      <c r="BI574" s="234"/>
      <c r="BJ574" s="234"/>
      <c r="BK574" s="234"/>
      <c r="BL574" s="234"/>
      <c r="BM574" s="234"/>
      <c r="BN574" s="234"/>
    </row>
    <row r="575" spans="1:66" ht="15.75" customHeight="1">
      <c r="A575" s="152"/>
      <c r="B575" s="152"/>
      <c r="C575" s="152"/>
      <c r="D575" s="152"/>
      <c r="E575" s="152"/>
      <c r="F575" s="152"/>
      <c r="G575" s="152"/>
      <c r="H575" s="234"/>
      <c r="I575" s="234"/>
      <c r="J575" s="234"/>
      <c r="K575" s="234"/>
      <c r="L575" s="234"/>
      <c r="M575" s="234"/>
      <c r="N575" s="234"/>
      <c r="O575" s="234"/>
      <c r="P575" s="234"/>
      <c r="Q575" s="234"/>
      <c r="R575" s="234"/>
      <c r="S575" s="234"/>
      <c r="T575" s="234"/>
      <c r="U575" s="234"/>
      <c r="V575" s="234"/>
      <c r="W575" s="234"/>
      <c r="X575" s="234"/>
      <c r="Y575" s="234"/>
      <c r="Z575" s="234"/>
      <c r="AA575" s="234"/>
      <c r="AB575" s="234"/>
      <c r="AC575" s="234"/>
      <c r="AD575" s="234"/>
      <c r="AE575" s="234"/>
      <c r="AF575" s="234"/>
      <c r="AG575" s="234"/>
      <c r="AH575" s="234"/>
      <c r="AI575" s="234"/>
      <c r="AJ575" s="234"/>
      <c r="AK575" s="234"/>
      <c r="AL575" s="234"/>
      <c r="AM575" s="234"/>
      <c r="AN575" s="234"/>
      <c r="AO575" s="234"/>
      <c r="AP575" s="234"/>
      <c r="AQ575" s="234"/>
      <c r="AR575" s="234"/>
      <c r="AS575" s="234"/>
      <c r="AT575" s="234"/>
      <c r="AU575" s="234"/>
      <c r="AV575" s="234"/>
      <c r="AW575" s="234"/>
      <c r="AX575" s="234"/>
      <c r="AY575" s="234"/>
      <c r="AZ575" s="234"/>
      <c r="BA575" s="234"/>
      <c r="BB575" s="234"/>
      <c r="BC575" s="234"/>
      <c r="BD575" s="234"/>
      <c r="BF575" s="234"/>
      <c r="BG575" s="234"/>
      <c r="BH575" s="234"/>
      <c r="BI575" s="234"/>
      <c r="BJ575" s="234"/>
      <c r="BK575" s="234"/>
      <c r="BL575" s="234"/>
      <c r="BM575" s="234"/>
      <c r="BN575" s="234"/>
    </row>
    <row r="576" spans="1:66" ht="15.75" customHeight="1">
      <c r="A576" s="152"/>
      <c r="B576" s="152"/>
      <c r="C576" s="152"/>
      <c r="D576" s="152"/>
      <c r="E576" s="152"/>
      <c r="F576" s="152"/>
      <c r="G576" s="152"/>
      <c r="H576" s="234"/>
      <c r="I576" s="234"/>
      <c r="J576" s="234"/>
      <c r="K576" s="234"/>
      <c r="L576" s="234"/>
      <c r="M576" s="234"/>
      <c r="N576" s="234"/>
      <c r="O576" s="234"/>
      <c r="P576" s="234"/>
      <c r="Q576" s="234"/>
      <c r="R576" s="234"/>
      <c r="S576" s="234"/>
      <c r="T576" s="234"/>
      <c r="U576" s="234"/>
      <c r="V576" s="234"/>
      <c r="W576" s="234"/>
      <c r="X576" s="234"/>
      <c r="Y576" s="234"/>
      <c r="Z576" s="234"/>
      <c r="AA576" s="234"/>
      <c r="AB576" s="234"/>
      <c r="AC576" s="234"/>
      <c r="AD576" s="234"/>
      <c r="AE576" s="234"/>
      <c r="AF576" s="234"/>
      <c r="AG576" s="234"/>
      <c r="AH576" s="234"/>
      <c r="AI576" s="234"/>
      <c r="AJ576" s="234"/>
      <c r="AK576" s="234"/>
      <c r="AL576" s="234"/>
      <c r="AM576" s="234"/>
      <c r="AN576" s="234"/>
      <c r="AO576" s="234"/>
      <c r="AP576" s="234"/>
      <c r="AQ576" s="234"/>
      <c r="AR576" s="234"/>
      <c r="AS576" s="234"/>
      <c r="AT576" s="234"/>
      <c r="AU576" s="234"/>
      <c r="AV576" s="234"/>
      <c r="AW576" s="234"/>
      <c r="AX576" s="234"/>
      <c r="AY576" s="234"/>
      <c r="AZ576" s="234"/>
      <c r="BA576" s="234"/>
      <c r="BB576" s="234"/>
      <c r="BC576" s="234"/>
      <c r="BD576" s="234"/>
      <c r="BF576" s="234"/>
      <c r="BG576" s="234"/>
      <c r="BH576" s="234"/>
      <c r="BI576" s="234"/>
      <c r="BJ576" s="234"/>
      <c r="BK576" s="234"/>
      <c r="BL576" s="234"/>
      <c r="BM576" s="234"/>
      <c r="BN576" s="234"/>
    </row>
    <row r="577" spans="1:66" ht="15.75" customHeight="1">
      <c r="A577" s="152"/>
      <c r="B577" s="152"/>
      <c r="C577" s="152"/>
      <c r="D577" s="152"/>
      <c r="E577" s="152"/>
      <c r="F577" s="152"/>
      <c r="G577" s="152"/>
      <c r="H577" s="234"/>
      <c r="I577" s="234"/>
      <c r="J577" s="234"/>
      <c r="K577" s="234"/>
      <c r="L577" s="234"/>
      <c r="M577" s="234"/>
      <c r="N577" s="234"/>
      <c r="O577" s="234"/>
      <c r="P577" s="234"/>
      <c r="Q577" s="234"/>
      <c r="R577" s="234"/>
      <c r="S577" s="234"/>
      <c r="T577" s="234"/>
      <c r="U577" s="234"/>
      <c r="V577" s="234"/>
      <c r="W577" s="234"/>
      <c r="X577" s="234"/>
      <c r="Y577" s="234"/>
      <c r="Z577" s="234"/>
      <c r="AA577" s="234"/>
      <c r="AB577" s="234"/>
      <c r="AC577" s="234"/>
      <c r="AD577" s="234"/>
      <c r="AE577" s="234"/>
      <c r="AF577" s="234"/>
      <c r="AG577" s="234"/>
      <c r="AH577" s="234"/>
      <c r="AI577" s="234"/>
      <c r="AJ577" s="234"/>
      <c r="AK577" s="234"/>
      <c r="AL577" s="234"/>
      <c r="AM577" s="234"/>
      <c r="AN577" s="234"/>
      <c r="AO577" s="234"/>
      <c r="AP577" s="234"/>
      <c r="AQ577" s="234"/>
      <c r="AR577" s="234"/>
      <c r="AS577" s="234"/>
      <c r="AT577" s="234"/>
      <c r="AU577" s="234"/>
      <c r="AV577" s="234"/>
      <c r="AW577" s="234"/>
      <c r="AX577" s="234"/>
      <c r="AY577" s="234"/>
      <c r="AZ577" s="234"/>
      <c r="BA577" s="234"/>
      <c r="BB577" s="234"/>
      <c r="BC577" s="234"/>
      <c r="BD577" s="234"/>
      <c r="BF577" s="234"/>
      <c r="BG577" s="234"/>
      <c r="BH577" s="234"/>
      <c r="BI577" s="234"/>
      <c r="BJ577" s="234"/>
      <c r="BK577" s="234"/>
      <c r="BL577" s="234"/>
      <c r="BM577" s="234"/>
      <c r="BN577" s="234"/>
    </row>
    <row r="578" spans="1:66" ht="15.75" customHeight="1">
      <c r="A578" s="152"/>
      <c r="B578" s="152"/>
      <c r="C578" s="152"/>
      <c r="D578" s="152"/>
      <c r="E578" s="152"/>
      <c r="F578" s="152"/>
      <c r="G578" s="152"/>
      <c r="H578" s="234"/>
      <c r="I578" s="234"/>
      <c r="J578" s="234"/>
      <c r="K578" s="234"/>
      <c r="L578" s="234"/>
      <c r="M578" s="234"/>
      <c r="N578" s="234"/>
      <c r="O578" s="234"/>
      <c r="P578" s="234"/>
      <c r="Q578" s="234"/>
      <c r="R578" s="234"/>
      <c r="S578" s="234"/>
      <c r="T578" s="234"/>
      <c r="U578" s="234"/>
      <c r="V578" s="234"/>
      <c r="W578" s="234"/>
      <c r="X578" s="234"/>
      <c r="Y578" s="234"/>
      <c r="Z578" s="234"/>
      <c r="AA578" s="234"/>
      <c r="AB578" s="234"/>
      <c r="AC578" s="234"/>
      <c r="AD578" s="234"/>
      <c r="AE578" s="234"/>
      <c r="AF578" s="234"/>
      <c r="AG578" s="234"/>
      <c r="AH578" s="234"/>
      <c r="AI578" s="234"/>
      <c r="AJ578" s="234"/>
      <c r="AK578" s="234"/>
      <c r="AL578" s="234"/>
      <c r="AM578" s="234"/>
      <c r="AN578" s="234"/>
      <c r="AO578" s="234"/>
      <c r="AP578" s="234"/>
      <c r="AQ578" s="234"/>
      <c r="AR578" s="234"/>
      <c r="AS578" s="234"/>
      <c r="AT578" s="234"/>
      <c r="AU578" s="234"/>
      <c r="AV578" s="234"/>
      <c r="AW578" s="234"/>
      <c r="AX578" s="234"/>
      <c r="AY578" s="234"/>
      <c r="AZ578" s="234"/>
      <c r="BA578" s="234"/>
      <c r="BB578" s="234"/>
      <c r="BC578" s="234"/>
      <c r="BD578" s="234"/>
      <c r="BF578" s="234"/>
      <c r="BG578" s="234"/>
      <c r="BH578" s="234"/>
      <c r="BI578" s="234"/>
      <c r="BJ578" s="234"/>
      <c r="BK578" s="234"/>
      <c r="BL578" s="234"/>
      <c r="BM578" s="234"/>
      <c r="BN578" s="234"/>
    </row>
    <row r="579" spans="1:66" ht="15.75" customHeight="1">
      <c r="A579" s="152"/>
      <c r="B579" s="152"/>
      <c r="C579" s="152"/>
      <c r="D579" s="152"/>
      <c r="E579" s="152"/>
      <c r="F579" s="152"/>
      <c r="G579" s="152"/>
      <c r="H579" s="234"/>
      <c r="I579" s="234"/>
      <c r="J579" s="234"/>
      <c r="K579" s="234"/>
      <c r="L579" s="234"/>
      <c r="M579" s="234"/>
      <c r="N579" s="234"/>
      <c r="O579" s="234"/>
      <c r="P579" s="234"/>
      <c r="Q579" s="234"/>
      <c r="R579" s="234"/>
      <c r="S579" s="234"/>
      <c r="T579" s="234"/>
      <c r="U579" s="234"/>
      <c r="V579" s="234"/>
      <c r="W579" s="234"/>
      <c r="X579" s="234"/>
      <c r="Y579" s="234"/>
      <c r="Z579" s="234"/>
      <c r="AA579" s="234"/>
      <c r="AB579" s="234"/>
      <c r="AC579" s="234"/>
      <c r="AD579" s="234"/>
      <c r="AE579" s="234"/>
      <c r="AF579" s="234"/>
      <c r="AG579" s="234"/>
      <c r="AH579" s="234"/>
      <c r="AI579" s="234"/>
      <c r="AJ579" s="234"/>
      <c r="AK579" s="234"/>
      <c r="AL579" s="234"/>
      <c r="AM579" s="234"/>
      <c r="AN579" s="234"/>
      <c r="AO579" s="234"/>
      <c r="AP579" s="234"/>
      <c r="AQ579" s="234"/>
      <c r="AR579" s="234"/>
      <c r="AS579" s="234"/>
      <c r="AT579" s="234"/>
      <c r="AU579" s="234"/>
      <c r="AV579" s="234"/>
      <c r="AW579" s="234"/>
      <c r="AX579" s="234"/>
      <c r="AY579" s="234"/>
      <c r="AZ579" s="234"/>
      <c r="BA579" s="234"/>
      <c r="BB579" s="234"/>
      <c r="BC579" s="234"/>
      <c r="BD579" s="234"/>
      <c r="BF579" s="234"/>
      <c r="BG579" s="234"/>
      <c r="BH579" s="234"/>
      <c r="BI579" s="234"/>
      <c r="BJ579" s="234"/>
      <c r="BK579" s="234"/>
      <c r="BL579" s="234"/>
      <c r="BM579" s="234"/>
      <c r="BN579" s="234"/>
    </row>
    <row r="580" spans="1:66" ht="15.75" customHeight="1">
      <c r="A580" s="152"/>
      <c r="B580" s="152"/>
      <c r="C580" s="152"/>
      <c r="D580" s="152"/>
      <c r="E580" s="152"/>
      <c r="F580" s="152"/>
      <c r="G580" s="152"/>
      <c r="H580" s="234"/>
      <c r="I580" s="234"/>
      <c r="J580" s="234"/>
      <c r="K580" s="234"/>
      <c r="L580" s="234"/>
      <c r="M580" s="234"/>
      <c r="N580" s="234"/>
      <c r="O580" s="234"/>
      <c r="P580" s="234"/>
      <c r="Q580" s="234"/>
      <c r="R580" s="234"/>
      <c r="S580" s="234"/>
      <c r="T580" s="234"/>
      <c r="U580" s="234"/>
      <c r="V580" s="234"/>
      <c r="W580" s="234"/>
      <c r="X580" s="234"/>
      <c r="Y580" s="234"/>
      <c r="Z580" s="234"/>
      <c r="AA580" s="234"/>
      <c r="AB580" s="234"/>
      <c r="AC580" s="234"/>
      <c r="AD580" s="234"/>
      <c r="AE580" s="234"/>
      <c r="AF580" s="234"/>
      <c r="AG580" s="234"/>
      <c r="AH580" s="234"/>
      <c r="AI580" s="234"/>
      <c r="AJ580" s="234"/>
      <c r="AK580" s="234"/>
      <c r="AL580" s="234"/>
      <c r="AM580" s="234"/>
      <c r="AN580" s="234"/>
      <c r="AO580" s="234"/>
      <c r="AP580" s="234"/>
      <c r="AQ580" s="234"/>
      <c r="AR580" s="234"/>
      <c r="AS580" s="234"/>
      <c r="AT580" s="234"/>
      <c r="AU580" s="234"/>
      <c r="AV580" s="234"/>
      <c r="AW580" s="234"/>
      <c r="AX580" s="234"/>
      <c r="AY580" s="234"/>
      <c r="AZ580" s="234"/>
      <c r="BA580" s="234"/>
      <c r="BB580" s="234"/>
      <c r="BC580" s="234"/>
      <c r="BD580" s="234"/>
      <c r="BF580" s="234"/>
      <c r="BG580" s="234"/>
      <c r="BH580" s="234"/>
      <c r="BI580" s="234"/>
      <c r="BJ580" s="234"/>
      <c r="BK580" s="234"/>
      <c r="BL580" s="234"/>
      <c r="BM580" s="234"/>
      <c r="BN580" s="234"/>
    </row>
    <row r="581" spans="1:66" ht="15.75" customHeight="1">
      <c r="A581" s="152"/>
      <c r="B581" s="152"/>
      <c r="C581" s="152"/>
      <c r="D581" s="152"/>
      <c r="E581" s="152"/>
      <c r="F581" s="152"/>
      <c r="G581" s="152"/>
      <c r="H581" s="234"/>
      <c r="I581" s="234"/>
      <c r="J581" s="234"/>
      <c r="K581" s="234"/>
      <c r="L581" s="234"/>
      <c r="M581" s="234"/>
      <c r="N581" s="234"/>
      <c r="O581" s="234"/>
      <c r="P581" s="234"/>
      <c r="Q581" s="234"/>
      <c r="R581" s="234"/>
      <c r="S581" s="234"/>
      <c r="T581" s="234"/>
      <c r="U581" s="234"/>
      <c r="V581" s="234"/>
      <c r="W581" s="234"/>
      <c r="X581" s="234"/>
      <c r="Y581" s="234"/>
      <c r="Z581" s="234"/>
      <c r="AA581" s="234"/>
      <c r="AB581" s="234"/>
      <c r="AC581" s="234"/>
      <c r="AD581" s="234"/>
      <c r="AE581" s="234"/>
      <c r="AF581" s="234"/>
      <c r="AG581" s="234"/>
      <c r="AH581" s="234"/>
      <c r="AI581" s="234"/>
      <c r="AJ581" s="234"/>
      <c r="AK581" s="234"/>
      <c r="AL581" s="234"/>
      <c r="AM581" s="234"/>
      <c r="AN581" s="234"/>
      <c r="AO581" s="234"/>
      <c r="AP581" s="234"/>
      <c r="AQ581" s="234"/>
      <c r="AR581" s="234"/>
      <c r="AS581" s="234"/>
      <c r="AT581" s="234"/>
      <c r="AU581" s="234"/>
      <c r="AV581" s="234"/>
      <c r="AW581" s="234"/>
      <c r="AX581" s="234"/>
      <c r="AY581" s="234"/>
      <c r="AZ581" s="234"/>
      <c r="BA581" s="234"/>
      <c r="BB581" s="234"/>
      <c r="BC581" s="234"/>
      <c r="BD581" s="234"/>
      <c r="BF581" s="234"/>
      <c r="BG581" s="234"/>
      <c r="BH581" s="234"/>
      <c r="BI581" s="234"/>
      <c r="BJ581" s="234"/>
      <c r="BK581" s="234"/>
      <c r="BL581" s="234"/>
      <c r="BM581" s="234"/>
      <c r="BN581" s="234"/>
    </row>
    <row r="582" spans="1:66" ht="15.75" customHeight="1">
      <c r="A582" s="152"/>
      <c r="B582" s="152"/>
      <c r="C582" s="152"/>
      <c r="D582" s="152"/>
      <c r="E582" s="152"/>
      <c r="F582" s="152"/>
      <c r="G582" s="152"/>
      <c r="H582" s="234"/>
      <c r="I582" s="234"/>
      <c r="J582" s="234"/>
      <c r="K582" s="234"/>
      <c r="L582" s="234"/>
      <c r="M582" s="234"/>
      <c r="N582" s="234"/>
      <c r="O582" s="234"/>
      <c r="P582" s="234"/>
      <c r="Q582" s="234"/>
      <c r="R582" s="234"/>
      <c r="S582" s="234"/>
      <c r="T582" s="234"/>
      <c r="U582" s="234"/>
      <c r="V582" s="234"/>
      <c r="W582" s="234"/>
      <c r="X582" s="234"/>
      <c r="Y582" s="234"/>
      <c r="Z582" s="234"/>
      <c r="AA582" s="234"/>
      <c r="AB582" s="234"/>
      <c r="AC582" s="234"/>
      <c r="AD582" s="234"/>
      <c r="AE582" s="234"/>
      <c r="AF582" s="234"/>
      <c r="AG582" s="234"/>
      <c r="AH582" s="234"/>
      <c r="AI582" s="234"/>
      <c r="AJ582" s="234"/>
      <c r="AK582" s="234"/>
      <c r="AL582" s="234"/>
      <c r="AM582" s="234"/>
      <c r="AN582" s="234"/>
      <c r="AO582" s="234"/>
      <c r="AP582" s="234"/>
      <c r="AQ582" s="234"/>
      <c r="AR582" s="234"/>
      <c r="AS582" s="234"/>
      <c r="AT582" s="234"/>
      <c r="AU582" s="234"/>
      <c r="AV582" s="234"/>
      <c r="AW582" s="234"/>
      <c r="AX582" s="234"/>
      <c r="AY582" s="234"/>
      <c r="AZ582" s="234"/>
      <c r="BA582" s="234"/>
      <c r="BB582" s="234"/>
      <c r="BC582" s="234"/>
      <c r="BD582" s="234"/>
      <c r="BF582" s="234"/>
      <c r="BG582" s="234"/>
      <c r="BH582" s="234"/>
      <c r="BI582" s="234"/>
      <c r="BJ582" s="234"/>
      <c r="BK582" s="234"/>
      <c r="BL582" s="234"/>
      <c r="BM582" s="234"/>
      <c r="BN582" s="234"/>
    </row>
    <row r="583" spans="1:66" ht="15.75" customHeight="1">
      <c r="A583" s="152"/>
      <c r="B583" s="152"/>
      <c r="C583" s="152"/>
      <c r="D583" s="152"/>
      <c r="E583" s="152"/>
      <c r="F583" s="152"/>
      <c r="G583" s="152"/>
      <c r="H583" s="234"/>
      <c r="I583" s="234"/>
      <c r="J583" s="234"/>
      <c r="K583" s="234"/>
      <c r="L583" s="234"/>
      <c r="M583" s="234"/>
      <c r="N583" s="234"/>
      <c r="O583" s="234"/>
      <c r="P583" s="234"/>
      <c r="Q583" s="234"/>
      <c r="R583" s="234"/>
      <c r="S583" s="234"/>
      <c r="T583" s="234"/>
      <c r="U583" s="234"/>
      <c r="V583" s="234"/>
      <c r="W583" s="234"/>
      <c r="X583" s="234"/>
      <c r="Y583" s="234"/>
      <c r="Z583" s="234"/>
      <c r="AA583" s="234"/>
      <c r="AB583" s="234"/>
      <c r="AC583" s="234"/>
      <c r="AD583" s="234"/>
      <c r="AE583" s="234"/>
      <c r="AF583" s="234"/>
      <c r="AG583" s="234"/>
      <c r="AH583" s="234"/>
      <c r="AI583" s="234"/>
      <c r="AJ583" s="234"/>
      <c r="AK583" s="234"/>
      <c r="AL583" s="234"/>
      <c r="AM583" s="234"/>
      <c r="AN583" s="234"/>
      <c r="AO583" s="234"/>
      <c r="AP583" s="234"/>
      <c r="AQ583" s="234"/>
      <c r="AR583" s="234"/>
      <c r="AS583" s="234"/>
      <c r="AT583" s="234"/>
      <c r="AU583" s="234"/>
      <c r="AV583" s="234"/>
      <c r="AW583" s="234"/>
      <c r="AX583" s="234"/>
      <c r="AY583" s="234"/>
      <c r="AZ583" s="234"/>
      <c r="BA583" s="234"/>
      <c r="BB583" s="234"/>
      <c r="BC583" s="234"/>
      <c r="BD583" s="234"/>
      <c r="BF583" s="234"/>
      <c r="BG583" s="234"/>
      <c r="BH583" s="234"/>
      <c r="BI583" s="234"/>
      <c r="BJ583" s="234"/>
      <c r="BK583" s="234"/>
      <c r="BL583" s="234"/>
      <c r="BM583" s="234"/>
      <c r="BN583" s="234"/>
    </row>
    <row r="584" spans="1:66" ht="15.75" customHeight="1">
      <c r="A584" s="152"/>
      <c r="B584" s="152"/>
      <c r="C584" s="152"/>
      <c r="D584" s="152"/>
      <c r="E584" s="152"/>
      <c r="F584" s="152"/>
      <c r="G584" s="152"/>
      <c r="H584" s="234"/>
      <c r="I584" s="234"/>
      <c r="J584" s="234"/>
      <c r="K584" s="234"/>
      <c r="L584" s="234"/>
      <c r="M584" s="234"/>
      <c r="N584" s="234"/>
      <c r="O584" s="234"/>
      <c r="P584" s="234"/>
      <c r="Q584" s="234"/>
      <c r="R584" s="234"/>
      <c r="S584" s="234"/>
      <c r="T584" s="234"/>
      <c r="U584" s="234"/>
      <c r="V584" s="234"/>
      <c r="W584" s="234"/>
      <c r="X584" s="234"/>
      <c r="Y584" s="234"/>
      <c r="Z584" s="234"/>
      <c r="AA584" s="234"/>
      <c r="AB584" s="234"/>
      <c r="AC584" s="234"/>
      <c r="AD584" s="234"/>
      <c r="AE584" s="234"/>
      <c r="AF584" s="234"/>
      <c r="AG584" s="234"/>
      <c r="AH584" s="234"/>
      <c r="AI584" s="234"/>
      <c r="AJ584" s="234"/>
      <c r="AK584" s="234"/>
      <c r="AL584" s="234"/>
      <c r="AM584" s="234"/>
      <c r="AN584" s="234"/>
      <c r="AO584" s="234"/>
      <c r="AP584" s="234"/>
      <c r="AQ584" s="234"/>
      <c r="AR584" s="234"/>
      <c r="AS584" s="234"/>
      <c r="AT584" s="234"/>
      <c r="AU584" s="234"/>
      <c r="AV584" s="234"/>
      <c r="AW584" s="234"/>
      <c r="AX584" s="234"/>
      <c r="AY584" s="234"/>
      <c r="AZ584" s="234"/>
      <c r="BA584" s="234"/>
      <c r="BB584" s="234"/>
      <c r="BC584" s="234"/>
      <c r="BD584" s="234"/>
      <c r="BF584" s="234"/>
      <c r="BG584" s="234"/>
      <c r="BH584" s="234"/>
      <c r="BI584" s="234"/>
      <c r="BJ584" s="234"/>
      <c r="BK584" s="234"/>
      <c r="BL584" s="234"/>
      <c r="BM584" s="234"/>
      <c r="BN584" s="234"/>
    </row>
    <row r="585" spans="1:66" ht="15.75" customHeight="1">
      <c r="A585" s="152"/>
      <c r="B585" s="152"/>
      <c r="C585" s="152"/>
      <c r="D585" s="152"/>
      <c r="E585" s="152"/>
      <c r="F585" s="152"/>
      <c r="G585" s="152"/>
      <c r="H585" s="234"/>
      <c r="I585" s="234"/>
      <c r="J585" s="234"/>
      <c r="K585" s="234"/>
      <c r="L585" s="234"/>
      <c r="M585" s="234"/>
      <c r="N585" s="234"/>
      <c r="O585" s="234"/>
      <c r="P585" s="234"/>
      <c r="Q585" s="234"/>
      <c r="R585" s="234"/>
      <c r="S585" s="234"/>
      <c r="T585" s="234"/>
      <c r="U585" s="234"/>
      <c r="V585" s="234"/>
      <c r="W585" s="234"/>
      <c r="X585" s="234"/>
      <c r="Y585" s="234"/>
      <c r="Z585" s="234"/>
      <c r="AA585" s="234"/>
      <c r="AB585" s="234"/>
      <c r="AC585" s="234"/>
      <c r="AD585" s="234"/>
      <c r="AE585" s="234"/>
      <c r="AF585" s="234"/>
      <c r="AG585" s="234"/>
      <c r="AH585" s="234"/>
      <c r="AI585" s="234"/>
      <c r="AJ585" s="234"/>
      <c r="AK585" s="234"/>
      <c r="AL585" s="234"/>
      <c r="AM585" s="234"/>
      <c r="AN585" s="234"/>
      <c r="AO585" s="234"/>
      <c r="AP585" s="234"/>
      <c r="AQ585" s="234"/>
      <c r="AR585" s="234"/>
      <c r="AS585" s="234"/>
      <c r="AT585" s="234"/>
      <c r="AU585" s="234"/>
      <c r="AV585" s="234"/>
      <c r="AW585" s="234"/>
      <c r="AX585" s="234"/>
      <c r="AY585" s="234"/>
      <c r="AZ585" s="234"/>
      <c r="BA585" s="234"/>
      <c r="BB585" s="234"/>
      <c r="BC585" s="234"/>
      <c r="BD585" s="234"/>
      <c r="BF585" s="234"/>
      <c r="BG585" s="234"/>
      <c r="BH585" s="234"/>
      <c r="BI585" s="234"/>
      <c r="BJ585" s="234"/>
      <c r="BK585" s="234"/>
      <c r="BL585" s="234"/>
      <c r="BM585" s="234"/>
      <c r="BN585" s="234"/>
    </row>
    <row r="586" spans="1:66" ht="15.75" customHeight="1">
      <c r="A586" s="152"/>
      <c r="B586" s="152"/>
      <c r="C586" s="152"/>
      <c r="D586" s="152"/>
      <c r="E586" s="152"/>
      <c r="F586" s="152"/>
      <c r="G586" s="152"/>
      <c r="H586" s="234"/>
      <c r="I586" s="234"/>
      <c r="J586" s="234"/>
      <c r="K586" s="234"/>
      <c r="L586" s="234"/>
      <c r="M586" s="234"/>
      <c r="N586" s="234"/>
      <c r="O586" s="234"/>
      <c r="P586" s="234"/>
      <c r="Q586" s="234"/>
      <c r="R586" s="234"/>
      <c r="S586" s="234"/>
      <c r="T586" s="234"/>
      <c r="U586" s="234"/>
      <c r="V586" s="234"/>
      <c r="W586" s="234"/>
      <c r="X586" s="234"/>
      <c r="Y586" s="234"/>
      <c r="Z586" s="234"/>
      <c r="AA586" s="234"/>
      <c r="AB586" s="234"/>
      <c r="AC586" s="234"/>
      <c r="AD586" s="234"/>
      <c r="AE586" s="234"/>
      <c r="AF586" s="234"/>
      <c r="AG586" s="234"/>
      <c r="AH586" s="234"/>
      <c r="AI586" s="234"/>
      <c r="AJ586" s="234"/>
      <c r="AK586" s="234"/>
      <c r="AL586" s="234"/>
      <c r="AM586" s="234"/>
      <c r="AN586" s="234"/>
      <c r="AO586" s="234"/>
      <c r="AP586" s="234"/>
      <c r="AQ586" s="234"/>
      <c r="AR586" s="234"/>
      <c r="AS586" s="234"/>
      <c r="AT586" s="234"/>
      <c r="AU586" s="234"/>
      <c r="AV586" s="234"/>
      <c r="AW586" s="234"/>
      <c r="AX586" s="234"/>
      <c r="AY586" s="234"/>
      <c r="AZ586" s="234"/>
      <c r="BA586" s="234"/>
      <c r="BB586" s="234"/>
      <c r="BC586" s="234"/>
      <c r="BD586" s="234"/>
      <c r="BF586" s="234"/>
      <c r="BG586" s="234"/>
      <c r="BH586" s="234"/>
      <c r="BI586" s="234"/>
      <c r="BJ586" s="234"/>
      <c r="BK586" s="234"/>
      <c r="BL586" s="234"/>
      <c r="BM586" s="234"/>
      <c r="BN586" s="234"/>
    </row>
    <row r="587" spans="1:66" ht="15.75" customHeight="1">
      <c r="A587" s="152"/>
      <c r="B587" s="152"/>
      <c r="C587" s="152"/>
      <c r="D587" s="152"/>
      <c r="E587" s="152"/>
      <c r="F587" s="152"/>
      <c r="G587" s="152"/>
      <c r="H587" s="234"/>
      <c r="I587" s="234"/>
      <c r="J587" s="234"/>
      <c r="K587" s="234"/>
      <c r="L587" s="234"/>
      <c r="M587" s="234"/>
      <c r="N587" s="234"/>
      <c r="O587" s="234"/>
      <c r="P587" s="234"/>
      <c r="Q587" s="234"/>
      <c r="R587" s="234"/>
      <c r="S587" s="234"/>
      <c r="T587" s="234"/>
      <c r="U587" s="234"/>
      <c r="V587" s="234"/>
      <c r="W587" s="234"/>
      <c r="X587" s="234"/>
      <c r="Y587" s="234"/>
      <c r="Z587" s="234"/>
      <c r="AA587" s="234"/>
      <c r="AB587" s="234"/>
      <c r="AC587" s="234"/>
      <c r="AD587" s="234"/>
      <c r="AE587" s="234"/>
      <c r="AF587" s="234"/>
      <c r="AG587" s="234"/>
      <c r="AH587" s="234"/>
      <c r="AI587" s="234"/>
      <c r="AJ587" s="234"/>
      <c r="AK587" s="234"/>
      <c r="AL587" s="234"/>
      <c r="AM587" s="234"/>
      <c r="AN587" s="234"/>
      <c r="AO587" s="234"/>
      <c r="AP587" s="234"/>
      <c r="AQ587" s="234"/>
      <c r="AR587" s="234"/>
      <c r="AS587" s="234"/>
      <c r="AT587" s="234"/>
      <c r="AU587" s="234"/>
      <c r="AV587" s="234"/>
      <c r="AW587" s="234"/>
      <c r="AX587" s="234"/>
      <c r="AY587" s="234"/>
      <c r="AZ587" s="234"/>
      <c r="BA587" s="234"/>
      <c r="BB587" s="234"/>
      <c r="BC587" s="234"/>
      <c r="BD587" s="234"/>
      <c r="BF587" s="234"/>
      <c r="BG587" s="234"/>
      <c r="BH587" s="234"/>
      <c r="BI587" s="234"/>
      <c r="BJ587" s="234"/>
      <c r="BK587" s="234"/>
      <c r="BL587" s="234"/>
      <c r="BM587" s="234"/>
      <c r="BN587" s="234"/>
    </row>
    <row r="588" spans="1:66" ht="15.75" customHeight="1">
      <c r="A588" s="152"/>
      <c r="B588" s="152"/>
      <c r="C588" s="152"/>
      <c r="D588" s="152"/>
      <c r="E588" s="152"/>
      <c r="F588" s="152"/>
      <c r="G588" s="152"/>
      <c r="H588" s="234"/>
      <c r="I588" s="234"/>
      <c r="J588" s="234"/>
      <c r="K588" s="234"/>
      <c r="L588" s="234"/>
      <c r="M588" s="234"/>
      <c r="N588" s="234"/>
      <c r="O588" s="234"/>
      <c r="P588" s="234"/>
      <c r="Q588" s="234"/>
      <c r="R588" s="234"/>
      <c r="S588" s="234"/>
      <c r="T588" s="234"/>
      <c r="U588" s="234"/>
      <c r="V588" s="234"/>
      <c r="W588" s="234"/>
      <c r="X588" s="234"/>
      <c r="Y588" s="234"/>
      <c r="Z588" s="234"/>
      <c r="AA588" s="234"/>
      <c r="AB588" s="234"/>
      <c r="AC588" s="234"/>
      <c r="AD588" s="234"/>
      <c r="AE588" s="234"/>
      <c r="AF588" s="234"/>
      <c r="AG588" s="234"/>
      <c r="AH588" s="234"/>
      <c r="AI588" s="234"/>
      <c r="AJ588" s="234"/>
      <c r="AK588" s="234"/>
      <c r="AL588" s="234"/>
      <c r="AM588" s="234"/>
      <c r="AN588" s="234"/>
      <c r="AO588" s="234"/>
      <c r="AP588" s="234"/>
      <c r="AQ588" s="234"/>
      <c r="AR588" s="234"/>
      <c r="AS588" s="234"/>
      <c r="AT588" s="234"/>
      <c r="AU588" s="234"/>
      <c r="AV588" s="234"/>
      <c r="AW588" s="234"/>
      <c r="AX588" s="234"/>
      <c r="AY588" s="234"/>
      <c r="AZ588" s="234"/>
      <c r="BA588" s="234"/>
      <c r="BB588" s="234"/>
      <c r="BC588" s="234"/>
      <c r="BD588" s="234"/>
      <c r="BF588" s="234"/>
      <c r="BG588" s="234"/>
      <c r="BH588" s="234"/>
      <c r="BI588" s="234"/>
      <c r="BJ588" s="234"/>
      <c r="BK588" s="234"/>
      <c r="BL588" s="234"/>
      <c r="BM588" s="234"/>
      <c r="BN588" s="234"/>
    </row>
    <row r="589" spans="1:66" ht="15.75" customHeight="1">
      <c r="A589" s="152"/>
      <c r="B589" s="152"/>
      <c r="C589" s="152"/>
      <c r="D589" s="152"/>
      <c r="E589" s="152"/>
      <c r="F589" s="152"/>
      <c r="G589" s="152"/>
      <c r="H589" s="234"/>
      <c r="I589" s="234"/>
      <c r="J589" s="234"/>
      <c r="K589" s="234"/>
      <c r="L589" s="234"/>
      <c r="M589" s="234"/>
      <c r="N589" s="234"/>
      <c r="O589" s="234"/>
      <c r="P589" s="234"/>
      <c r="Q589" s="234"/>
      <c r="R589" s="234"/>
      <c r="S589" s="234"/>
      <c r="T589" s="234"/>
      <c r="U589" s="234"/>
      <c r="V589" s="234"/>
      <c r="W589" s="234"/>
      <c r="X589" s="234"/>
      <c r="Y589" s="234"/>
      <c r="Z589" s="234"/>
      <c r="AA589" s="234"/>
      <c r="AB589" s="234"/>
      <c r="AC589" s="234"/>
      <c r="AD589" s="234"/>
      <c r="AE589" s="234"/>
      <c r="AF589" s="234"/>
      <c r="AG589" s="234"/>
      <c r="AH589" s="234"/>
      <c r="AI589" s="234"/>
      <c r="AJ589" s="234"/>
      <c r="AK589" s="234"/>
      <c r="AL589" s="234"/>
      <c r="AM589" s="234"/>
      <c r="AN589" s="234"/>
      <c r="AO589" s="234"/>
      <c r="AP589" s="234"/>
      <c r="AQ589" s="234"/>
      <c r="AR589" s="234"/>
      <c r="AS589" s="234"/>
      <c r="AT589" s="234"/>
      <c r="AU589" s="234"/>
      <c r="AV589" s="234"/>
      <c r="AW589" s="234"/>
      <c r="AX589" s="234"/>
      <c r="AY589" s="234"/>
      <c r="AZ589" s="234"/>
      <c r="BA589" s="234"/>
      <c r="BB589" s="234"/>
      <c r="BC589" s="234"/>
      <c r="BD589" s="234"/>
      <c r="BF589" s="234"/>
      <c r="BG589" s="234"/>
      <c r="BH589" s="234"/>
      <c r="BI589" s="234"/>
      <c r="BJ589" s="234"/>
      <c r="BK589" s="234"/>
      <c r="BL589" s="234"/>
      <c r="BM589" s="234"/>
      <c r="BN589" s="234"/>
    </row>
    <row r="590" spans="1:66" ht="15.75" customHeight="1">
      <c r="A590" s="152"/>
      <c r="B590" s="152"/>
      <c r="C590" s="152"/>
      <c r="D590" s="152"/>
      <c r="E590" s="152"/>
      <c r="F590" s="152"/>
      <c r="G590" s="152"/>
      <c r="H590" s="234"/>
      <c r="I590" s="234"/>
      <c r="J590" s="234"/>
      <c r="K590" s="234"/>
      <c r="L590" s="234"/>
      <c r="M590" s="234"/>
      <c r="N590" s="234"/>
      <c r="O590" s="234"/>
      <c r="P590" s="234"/>
      <c r="Q590" s="234"/>
      <c r="R590" s="234"/>
      <c r="S590" s="234"/>
      <c r="T590" s="234"/>
      <c r="U590" s="234"/>
      <c r="V590" s="234"/>
      <c r="W590" s="234"/>
      <c r="X590" s="234"/>
      <c r="Y590" s="234"/>
      <c r="Z590" s="234"/>
      <c r="AA590" s="234"/>
      <c r="AB590" s="234"/>
      <c r="AC590" s="234"/>
      <c r="AD590" s="234"/>
      <c r="AE590" s="234"/>
      <c r="AF590" s="234"/>
      <c r="AG590" s="234"/>
      <c r="AH590" s="234"/>
      <c r="AI590" s="234"/>
      <c r="AJ590" s="234"/>
      <c r="AK590" s="234"/>
      <c r="AL590" s="234"/>
      <c r="AM590" s="234"/>
      <c r="AN590" s="234"/>
      <c r="AO590" s="234"/>
      <c r="AP590" s="234"/>
      <c r="AQ590" s="234"/>
      <c r="AR590" s="234"/>
      <c r="AS590" s="234"/>
      <c r="AT590" s="234"/>
      <c r="AU590" s="234"/>
      <c r="AV590" s="234"/>
      <c r="AW590" s="234"/>
      <c r="AX590" s="234"/>
      <c r="AY590" s="234"/>
      <c r="AZ590" s="234"/>
      <c r="BA590" s="234"/>
      <c r="BB590" s="234"/>
      <c r="BC590" s="234"/>
      <c r="BD590" s="234"/>
      <c r="BF590" s="234"/>
      <c r="BG590" s="234"/>
      <c r="BH590" s="234"/>
      <c r="BI590" s="234"/>
      <c r="BJ590" s="234"/>
      <c r="BK590" s="234"/>
      <c r="BL590" s="234"/>
      <c r="BM590" s="234"/>
      <c r="BN590" s="234"/>
    </row>
    <row r="591" spans="1:66" ht="15.75" customHeight="1">
      <c r="A591" s="152"/>
      <c r="B591" s="152"/>
      <c r="C591" s="152"/>
      <c r="D591" s="152"/>
      <c r="E591" s="152"/>
      <c r="F591" s="152"/>
      <c r="G591" s="152"/>
      <c r="H591" s="234"/>
      <c r="I591" s="234"/>
      <c r="J591" s="234"/>
      <c r="K591" s="234"/>
      <c r="L591" s="234"/>
      <c r="M591" s="234"/>
      <c r="N591" s="234"/>
      <c r="O591" s="234"/>
      <c r="P591" s="234"/>
      <c r="Q591" s="234"/>
      <c r="R591" s="234"/>
      <c r="S591" s="234"/>
      <c r="T591" s="234"/>
      <c r="U591" s="234"/>
      <c r="V591" s="234"/>
      <c r="W591" s="234"/>
      <c r="X591" s="234"/>
      <c r="Y591" s="234"/>
      <c r="Z591" s="234"/>
      <c r="AA591" s="234"/>
      <c r="AB591" s="234"/>
      <c r="AC591" s="234"/>
      <c r="AD591" s="234"/>
      <c r="AE591" s="234"/>
      <c r="AF591" s="234"/>
      <c r="AG591" s="234"/>
      <c r="AH591" s="234"/>
      <c r="AI591" s="234"/>
      <c r="AJ591" s="234"/>
      <c r="AK591" s="234"/>
      <c r="AL591" s="234"/>
      <c r="AM591" s="234"/>
      <c r="AN591" s="234"/>
      <c r="AO591" s="234"/>
      <c r="AP591" s="234"/>
      <c r="AQ591" s="234"/>
      <c r="AR591" s="234"/>
      <c r="AS591" s="234"/>
      <c r="AT591" s="234"/>
      <c r="AU591" s="234"/>
      <c r="AV591" s="234"/>
      <c r="AW591" s="234"/>
      <c r="AX591" s="234"/>
      <c r="AY591" s="234"/>
      <c r="AZ591" s="234"/>
      <c r="BA591" s="234"/>
      <c r="BB591" s="234"/>
      <c r="BC591" s="234"/>
      <c r="BD591" s="234"/>
      <c r="BF591" s="234"/>
      <c r="BG591" s="234"/>
      <c r="BH591" s="234"/>
      <c r="BI591" s="234"/>
      <c r="BJ591" s="234"/>
      <c r="BK591" s="234"/>
      <c r="BL591" s="234"/>
      <c r="BM591" s="234"/>
      <c r="BN591" s="234"/>
    </row>
    <row r="592" spans="1:66" ht="15.75" customHeight="1">
      <c r="A592" s="152"/>
      <c r="B592" s="152"/>
      <c r="C592" s="152"/>
      <c r="D592" s="152"/>
      <c r="E592" s="152"/>
      <c r="F592" s="152"/>
      <c r="G592" s="152"/>
      <c r="H592" s="234"/>
      <c r="I592" s="234"/>
      <c r="J592" s="234"/>
      <c r="K592" s="234"/>
      <c r="L592" s="234"/>
      <c r="M592" s="234"/>
      <c r="N592" s="234"/>
      <c r="O592" s="234"/>
      <c r="P592" s="234"/>
      <c r="Q592" s="234"/>
      <c r="R592" s="234"/>
      <c r="S592" s="234"/>
      <c r="T592" s="234"/>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4"/>
      <c r="AY592" s="234"/>
      <c r="AZ592" s="234"/>
      <c r="BA592" s="234"/>
      <c r="BB592" s="234"/>
      <c r="BC592" s="234"/>
      <c r="BD592" s="234"/>
      <c r="BF592" s="234"/>
      <c r="BG592" s="234"/>
      <c r="BH592" s="234"/>
      <c r="BI592" s="234"/>
      <c r="BJ592" s="234"/>
      <c r="BK592" s="234"/>
      <c r="BL592" s="234"/>
      <c r="BM592" s="234"/>
      <c r="BN592" s="234"/>
    </row>
    <row r="593" spans="1:66" ht="15.75" customHeight="1">
      <c r="A593" s="152"/>
      <c r="B593" s="152"/>
      <c r="C593" s="152"/>
      <c r="D593" s="152"/>
      <c r="E593" s="152"/>
      <c r="F593" s="152"/>
      <c r="G593" s="152"/>
      <c r="H593" s="234"/>
      <c r="I593" s="234"/>
      <c r="J593" s="234"/>
      <c r="K593" s="234"/>
      <c r="L593" s="234"/>
      <c r="M593" s="234"/>
      <c r="N593" s="234"/>
      <c r="O593" s="234"/>
      <c r="P593" s="234"/>
      <c r="Q593" s="234"/>
      <c r="R593" s="234"/>
      <c r="S593" s="234"/>
      <c r="T593" s="234"/>
      <c r="U593" s="234"/>
      <c r="V593" s="234"/>
      <c r="W593" s="234"/>
      <c r="X593" s="234"/>
      <c r="Y593" s="234"/>
      <c r="Z593" s="234"/>
      <c r="AA593" s="234"/>
      <c r="AB593" s="234"/>
      <c r="AC593" s="234"/>
      <c r="AD593" s="234"/>
      <c r="AE593" s="234"/>
      <c r="AF593" s="234"/>
      <c r="AG593" s="234"/>
      <c r="AH593" s="234"/>
      <c r="AI593" s="234"/>
      <c r="AJ593" s="234"/>
      <c r="AK593" s="234"/>
      <c r="AL593" s="234"/>
      <c r="AM593" s="234"/>
      <c r="AN593" s="234"/>
      <c r="AO593" s="234"/>
      <c r="AP593" s="234"/>
      <c r="AQ593" s="234"/>
      <c r="AR593" s="234"/>
      <c r="AS593" s="234"/>
      <c r="AT593" s="234"/>
      <c r="AU593" s="234"/>
      <c r="AV593" s="234"/>
      <c r="AW593" s="234"/>
      <c r="AX593" s="234"/>
      <c r="AY593" s="234"/>
      <c r="AZ593" s="234"/>
      <c r="BA593" s="234"/>
      <c r="BB593" s="234"/>
      <c r="BC593" s="234"/>
      <c r="BD593" s="234"/>
      <c r="BF593" s="234"/>
      <c r="BG593" s="234"/>
      <c r="BH593" s="234"/>
      <c r="BI593" s="234"/>
      <c r="BJ593" s="234"/>
      <c r="BK593" s="234"/>
      <c r="BL593" s="234"/>
      <c r="BM593" s="234"/>
      <c r="BN593" s="234"/>
    </row>
    <row r="594" spans="1:66" ht="15.75" customHeight="1">
      <c r="A594" s="152"/>
      <c r="B594" s="152"/>
      <c r="C594" s="152"/>
      <c r="D594" s="152"/>
      <c r="E594" s="152"/>
      <c r="F594" s="152"/>
      <c r="G594" s="152"/>
      <c r="H594" s="234"/>
      <c r="I594" s="234"/>
      <c r="J594" s="234"/>
      <c r="K594" s="234"/>
      <c r="L594" s="234"/>
      <c r="M594" s="234"/>
      <c r="N594" s="234"/>
      <c r="O594" s="234"/>
      <c r="P594" s="234"/>
      <c r="Q594" s="234"/>
      <c r="R594" s="234"/>
      <c r="S594" s="234"/>
      <c r="T594" s="234"/>
      <c r="U594" s="234"/>
      <c r="V594" s="234"/>
      <c r="W594" s="234"/>
      <c r="X594" s="234"/>
      <c r="Y594" s="234"/>
      <c r="Z594" s="234"/>
      <c r="AA594" s="234"/>
      <c r="AB594" s="234"/>
      <c r="AC594" s="234"/>
      <c r="AD594" s="234"/>
      <c r="AE594" s="234"/>
      <c r="AF594" s="234"/>
      <c r="AG594" s="234"/>
      <c r="AH594" s="234"/>
      <c r="AI594" s="234"/>
      <c r="AJ594" s="234"/>
      <c r="AK594" s="234"/>
      <c r="AL594" s="234"/>
      <c r="AM594" s="234"/>
      <c r="AN594" s="234"/>
      <c r="AO594" s="234"/>
      <c r="AP594" s="234"/>
      <c r="AQ594" s="234"/>
      <c r="AR594" s="234"/>
      <c r="AS594" s="234"/>
      <c r="AT594" s="234"/>
      <c r="AU594" s="234"/>
      <c r="AV594" s="234"/>
      <c r="AW594" s="234"/>
      <c r="AX594" s="234"/>
      <c r="AY594" s="234"/>
      <c r="AZ594" s="234"/>
      <c r="BA594" s="234"/>
      <c r="BB594" s="234"/>
      <c r="BC594" s="234"/>
      <c r="BD594" s="234"/>
      <c r="BF594" s="234"/>
      <c r="BG594" s="234"/>
      <c r="BH594" s="234"/>
      <c r="BI594" s="234"/>
      <c r="BJ594" s="234"/>
      <c r="BK594" s="234"/>
      <c r="BL594" s="234"/>
      <c r="BM594" s="234"/>
      <c r="BN594" s="234"/>
    </row>
    <row r="595" spans="1:66" ht="15.75" customHeight="1">
      <c r="A595" s="152"/>
      <c r="B595" s="152"/>
      <c r="C595" s="152"/>
      <c r="D595" s="152"/>
      <c r="E595" s="152"/>
      <c r="F595" s="152"/>
      <c r="G595" s="152"/>
      <c r="H595" s="234"/>
      <c r="I595" s="234"/>
      <c r="J595" s="234"/>
      <c r="K595" s="234"/>
      <c r="L595" s="234"/>
      <c r="M595" s="234"/>
      <c r="N595" s="234"/>
      <c r="O595" s="234"/>
      <c r="P595" s="234"/>
      <c r="Q595" s="234"/>
      <c r="R595" s="234"/>
      <c r="S595" s="234"/>
      <c r="T595" s="234"/>
      <c r="U595" s="234"/>
      <c r="V595" s="234"/>
      <c r="W595" s="234"/>
      <c r="X595" s="234"/>
      <c r="Y595" s="234"/>
      <c r="Z595" s="234"/>
      <c r="AA595" s="234"/>
      <c r="AB595" s="234"/>
      <c r="AC595" s="234"/>
      <c r="AD595" s="234"/>
      <c r="AE595" s="234"/>
      <c r="AF595" s="234"/>
      <c r="AG595" s="234"/>
      <c r="AH595" s="234"/>
      <c r="AI595" s="234"/>
      <c r="AJ595" s="234"/>
      <c r="AK595" s="234"/>
      <c r="AL595" s="234"/>
      <c r="AM595" s="234"/>
      <c r="AN595" s="234"/>
      <c r="AO595" s="234"/>
      <c r="AP595" s="234"/>
      <c r="AQ595" s="234"/>
      <c r="AR595" s="234"/>
      <c r="AS595" s="234"/>
      <c r="AT595" s="234"/>
      <c r="AU595" s="234"/>
      <c r="AV595" s="234"/>
      <c r="AW595" s="234"/>
      <c r="AX595" s="234"/>
      <c r="AY595" s="234"/>
      <c r="AZ595" s="234"/>
      <c r="BA595" s="234"/>
      <c r="BB595" s="234"/>
      <c r="BC595" s="234"/>
      <c r="BD595" s="234"/>
      <c r="BF595" s="234"/>
      <c r="BG595" s="234"/>
      <c r="BH595" s="234"/>
      <c r="BI595" s="234"/>
      <c r="BJ595" s="234"/>
      <c r="BK595" s="234"/>
      <c r="BL595" s="234"/>
      <c r="BM595" s="234"/>
      <c r="BN595" s="234"/>
    </row>
    <row r="596" spans="1:66" ht="15.75" customHeight="1">
      <c r="A596" s="152"/>
      <c r="B596" s="152"/>
      <c r="C596" s="152"/>
      <c r="D596" s="152"/>
      <c r="E596" s="152"/>
      <c r="F596" s="152"/>
      <c r="G596" s="152"/>
      <c r="H596" s="234"/>
      <c r="I596" s="234"/>
      <c r="J596" s="234"/>
      <c r="K596" s="234"/>
      <c r="L596" s="234"/>
      <c r="M596" s="234"/>
      <c r="N596" s="234"/>
      <c r="O596" s="234"/>
      <c r="P596" s="234"/>
      <c r="Q596" s="234"/>
      <c r="R596" s="234"/>
      <c r="S596" s="234"/>
      <c r="T596" s="234"/>
      <c r="U596" s="234"/>
      <c r="V596" s="234"/>
      <c r="W596" s="234"/>
      <c r="X596" s="234"/>
      <c r="Y596" s="234"/>
      <c r="Z596" s="234"/>
      <c r="AA596" s="234"/>
      <c r="AB596" s="234"/>
      <c r="AC596" s="234"/>
      <c r="AD596" s="234"/>
      <c r="AE596" s="234"/>
      <c r="AF596" s="234"/>
      <c r="AG596" s="234"/>
      <c r="AH596" s="234"/>
      <c r="AI596" s="234"/>
      <c r="AJ596" s="234"/>
      <c r="AK596" s="234"/>
      <c r="AL596" s="234"/>
      <c r="AM596" s="234"/>
      <c r="AN596" s="234"/>
      <c r="AO596" s="234"/>
      <c r="AP596" s="234"/>
      <c r="AQ596" s="234"/>
      <c r="AR596" s="234"/>
      <c r="AS596" s="234"/>
      <c r="AT596" s="234"/>
      <c r="AU596" s="234"/>
      <c r="AV596" s="234"/>
      <c r="AW596" s="234"/>
      <c r="AX596" s="234"/>
      <c r="AY596" s="234"/>
      <c r="AZ596" s="234"/>
      <c r="BA596" s="234"/>
      <c r="BB596" s="234"/>
      <c r="BC596" s="234"/>
      <c r="BD596" s="234"/>
      <c r="BF596" s="234"/>
      <c r="BG596" s="234"/>
      <c r="BH596" s="234"/>
      <c r="BI596" s="234"/>
      <c r="BJ596" s="234"/>
      <c r="BK596" s="234"/>
      <c r="BL596" s="234"/>
      <c r="BM596" s="234"/>
      <c r="BN596" s="234"/>
    </row>
    <row r="597" spans="1:66" ht="15.75" customHeight="1">
      <c r="A597" s="152"/>
      <c r="B597" s="152"/>
      <c r="C597" s="152"/>
      <c r="D597" s="152"/>
      <c r="E597" s="152"/>
      <c r="F597" s="152"/>
      <c r="G597" s="152"/>
      <c r="H597" s="234"/>
      <c r="I597" s="234"/>
      <c r="J597" s="234"/>
      <c r="K597" s="234"/>
      <c r="L597" s="234"/>
      <c r="M597" s="234"/>
      <c r="N597" s="234"/>
      <c r="O597" s="234"/>
      <c r="P597" s="234"/>
      <c r="Q597" s="234"/>
      <c r="R597" s="234"/>
      <c r="S597" s="234"/>
      <c r="T597" s="234"/>
      <c r="U597" s="234"/>
      <c r="V597" s="234"/>
      <c r="W597" s="234"/>
      <c r="X597" s="234"/>
      <c r="Y597" s="234"/>
      <c r="Z597" s="234"/>
      <c r="AA597" s="234"/>
      <c r="AB597" s="234"/>
      <c r="AC597" s="234"/>
      <c r="AD597" s="234"/>
      <c r="AE597" s="234"/>
      <c r="AF597" s="234"/>
      <c r="AG597" s="234"/>
      <c r="AH597" s="234"/>
      <c r="AI597" s="234"/>
      <c r="AJ597" s="234"/>
      <c r="AK597" s="234"/>
      <c r="AL597" s="234"/>
      <c r="AM597" s="234"/>
      <c r="AN597" s="234"/>
      <c r="AO597" s="234"/>
      <c r="AP597" s="234"/>
      <c r="AQ597" s="234"/>
      <c r="AR597" s="234"/>
      <c r="AS597" s="234"/>
      <c r="AT597" s="234"/>
      <c r="AU597" s="234"/>
      <c r="AV597" s="234"/>
      <c r="AW597" s="234"/>
      <c r="AX597" s="234"/>
      <c r="AY597" s="234"/>
      <c r="AZ597" s="234"/>
      <c r="BA597" s="234"/>
      <c r="BB597" s="234"/>
      <c r="BC597" s="234"/>
      <c r="BD597" s="234"/>
      <c r="BF597" s="234"/>
      <c r="BG597" s="234"/>
      <c r="BH597" s="234"/>
      <c r="BI597" s="234"/>
      <c r="BJ597" s="234"/>
      <c r="BK597" s="234"/>
      <c r="BL597" s="234"/>
      <c r="BM597" s="234"/>
      <c r="BN597" s="234"/>
    </row>
    <row r="598" spans="1:66" ht="15.75" customHeight="1">
      <c r="A598" s="152"/>
      <c r="B598" s="152"/>
      <c r="C598" s="152"/>
      <c r="D598" s="152"/>
      <c r="E598" s="152"/>
      <c r="F598" s="152"/>
      <c r="G598" s="152"/>
      <c r="H598" s="234"/>
      <c r="I598" s="234"/>
      <c r="J598" s="234"/>
      <c r="K598" s="234"/>
      <c r="L598" s="234"/>
      <c r="M598" s="234"/>
      <c r="N598" s="234"/>
      <c r="O598" s="234"/>
      <c r="P598" s="234"/>
      <c r="Q598" s="234"/>
      <c r="R598" s="234"/>
      <c r="S598" s="234"/>
      <c r="T598" s="234"/>
      <c r="U598" s="234"/>
      <c r="V598" s="234"/>
      <c r="W598" s="234"/>
      <c r="X598" s="234"/>
      <c r="Y598" s="234"/>
      <c r="Z598" s="234"/>
      <c r="AA598" s="234"/>
      <c r="AB598" s="234"/>
      <c r="AC598" s="234"/>
      <c r="AD598" s="234"/>
      <c r="AE598" s="234"/>
      <c r="AF598" s="234"/>
      <c r="AG598" s="234"/>
      <c r="AH598" s="234"/>
      <c r="AI598" s="234"/>
      <c r="AJ598" s="234"/>
      <c r="AK598" s="234"/>
      <c r="AL598" s="234"/>
      <c r="AM598" s="234"/>
      <c r="AN598" s="234"/>
      <c r="AO598" s="234"/>
      <c r="AP598" s="234"/>
      <c r="AQ598" s="234"/>
      <c r="AR598" s="234"/>
      <c r="AS598" s="234"/>
      <c r="AT598" s="234"/>
      <c r="AU598" s="234"/>
      <c r="AV598" s="234"/>
      <c r="AW598" s="234"/>
      <c r="AX598" s="234"/>
      <c r="AY598" s="234"/>
      <c r="AZ598" s="234"/>
      <c r="BA598" s="234"/>
      <c r="BB598" s="234"/>
      <c r="BC598" s="234"/>
      <c r="BD598" s="234"/>
      <c r="BF598" s="234"/>
      <c r="BG598" s="234"/>
      <c r="BH598" s="234"/>
      <c r="BI598" s="234"/>
      <c r="BJ598" s="234"/>
      <c r="BK598" s="234"/>
      <c r="BL598" s="234"/>
      <c r="BM598" s="234"/>
      <c r="BN598" s="234"/>
    </row>
    <row r="599" spans="1:66" ht="15.75" customHeight="1">
      <c r="A599" s="152"/>
      <c r="B599" s="152"/>
      <c r="C599" s="152"/>
      <c r="D599" s="152"/>
      <c r="E599" s="152"/>
      <c r="F599" s="152"/>
      <c r="G599" s="152"/>
      <c r="H599" s="234"/>
      <c r="I599" s="234"/>
      <c r="J599" s="234"/>
      <c r="K599" s="234"/>
      <c r="L599" s="234"/>
      <c r="M599" s="234"/>
      <c r="N599" s="234"/>
      <c r="O599" s="234"/>
      <c r="P599" s="234"/>
      <c r="Q599" s="234"/>
      <c r="R599" s="234"/>
      <c r="S599" s="234"/>
      <c r="T599" s="234"/>
      <c r="U599" s="234"/>
      <c r="V599" s="234"/>
      <c r="W599" s="234"/>
      <c r="X599" s="234"/>
      <c r="Y599" s="234"/>
      <c r="Z599" s="234"/>
      <c r="AA599" s="234"/>
      <c r="AB599" s="234"/>
      <c r="AC599" s="234"/>
      <c r="AD599" s="234"/>
      <c r="AE599" s="234"/>
      <c r="AF599" s="234"/>
      <c r="AG599" s="234"/>
      <c r="AH599" s="234"/>
      <c r="AI599" s="234"/>
      <c r="AJ599" s="234"/>
      <c r="AK599" s="234"/>
      <c r="AL599" s="234"/>
      <c r="AM599" s="234"/>
      <c r="AN599" s="234"/>
      <c r="AO599" s="234"/>
      <c r="AP599" s="234"/>
      <c r="AQ599" s="234"/>
      <c r="AR599" s="234"/>
      <c r="AS599" s="234"/>
      <c r="AT599" s="234"/>
      <c r="AU599" s="234"/>
      <c r="AV599" s="234"/>
      <c r="AW599" s="234"/>
      <c r="AX599" s="234"/>
      <c r="AY599" s="234"/>
      <c r="AZ599" s="234"/>
      <c r="BA599" s="234"/>
      <c r="BB599" s="234"/>
      <c r="BC599" s="234"/>
      <c r="BD599" s="234"/>
      <c r="BF599" s="234"/>
      <c r="BG599" s="234"/>
      <c r="BH599" s="234"/>
      <c r="BI599" s="234"/>
      <c r="BJ599" s="234"/>
      <c r="BK599" s="234"/>
      <c r="BL599" s="234"/>
      <c r="BM599" s="234"/>
      <c r="BN599" s="234"/>
    </row>
    <row r="600" spans="1:66" ht="15.75" customHeight="1">
      <c r="A600" s="152"/>
      <c r="B600" s="152"/>
      <c r="C600" s="152"/>
      <c r="D600" s="152"/>
      <c r="E600" s="152"/>
      <c r="F600" s="152"/>
      <c r="G600" s="152"/>
      <c r="H600" s="234"/>
      <c r="I600" s="234"/>
      <c r="J600" s="234"/>
      <c r="K600" s="234"/>
      <c r="L600" s="234"/>
      <c r="M600" s="234"/>
      <c r="N600" s="234"/>
      <c r="O600" s="234"/>
      <c r="P600" s="234"/>
      <c r="Q600" s="234"/>
      <c r="R600" s="234"/>
      <c r="S600" s="234"/>
      <c r="T600" s="234"/>
      <c r="U600" s="234"/>
      <c r="V600" s="234"/>
      <c r="W600" s="234"/>
      <c r="X600" s="234"/>
      <c r="Y600" s="234"/>
      <c r="Z600" s="234"/>
      <c r="AA600" s="234"/>
      <c r="AB600" s="234"/>
      <c r="AC600" s="234"/>
      <c r="AD600" s="234"/>
      <c r="AE600" s="234"/>
      <c r="AF600" s="234"/>
      <c r="AG600" s="234"/>
      <c r="AH600" s="234"/>
      <c r="AI600" s="234"/>
      <c r="AJ600" s="234"/>
      <c r="AK600" s="234"/>
      <c r="AL600" s="234"/>
      <c r="AM600" s="234"/>
      <c r="AN600" s="234"/>
      <c r="AO600" s="234"/>
      <c r="AP600" s="234"/>
      <c r="AQ600" s="234"/>
      <c r="AR600" s="234"/>
      <c r="AS600" s="234"/>
      <c r="AT600" s="234"/>
      <c r="AU600" s="234"/>
      <c r="AV600" s="234"/>
      <c r="AW600" s="234"/>
      <c r="AX600" s="234"/>
      <c r="AY600" s="234"/>
      <c r="AZ600" s="234"/>
      <c r="BA600" s="234"/>
      <c r="BB600" s="234"/>
      <c r="BC600" s="234"/>
      <c r="BD600" s="234"/>
      <c r="BF600" s="234"/>
      <c r="BG600" s="234"/>
      <c r="BH600" s="234"/>
      <c r="BI600" s="234"/>
      <c r="BJ600" s="234"/>
      <c r="BK600" s="234"/>
      <c r="BL600" s="234"/>
      <c r="BM600" s="234"/>
      <c r="BN600" s="234"/>
    </row>
    <row r="601" spans="1:66" ht="15.75" customHeight="1">
      <c r="A601" s="152"/>
      <c r="B601" s="152"/>
      <c r="C601" s="152"/>
      <c r="D601" s="152"/>
      <c r="E601" s="152"/>
      <c r="F601" s="152"/>
      <c r="G601" s="152"/>
      <c r="H601" s="234"/>
      <c r="I601" s="234"/>
      <c r="J601" s="234"/>
      <c r="K601" s="234"/>
      <c r="L601" s="234"/>
      <c r="M601" s="234"/>
      <c r="N601" s="234"/>
      <c r="O601" s="234"/>
      <c r="P601" s="234"/>
      <c r="Q601" s="234"/>
      <c r="R601" s="234"/>
      <c r="S601" s="234"/>
      <c r="T601" s="234"/>
      <c r="U601" s="234"/>
      <c r="V601" s="234"/>
      <c r="W601" s="234"/>
      <c r="X601" s="234"/>
      <c r="Y601" s="234"/>
      <c r="Z601" s="234"/>
      <c r="AA601" s="234"/>
      <c r="AB601" s="234"/>
      <c r="AC601" s="234"/>
      <c r="AD601" s="234"/>
      <c r="AE601" s="234"/>
      <c r="AF601" s="234"/>
      <c r="AG601" s="234"/>
      <c r="AH601" s="234"/>
      <c r="AI601" s="234"/>
      <c r="AJ601" s="234"/>
      <c r="AK601" s="234"/>
      <c r="AL601" s="234"/>
      <c r="AM601" s="234"/>
      <c r="AN601" s="234"/>
      <c r="AO601" s="234"/>
      <c r="AP601" s="234"/>
      <c r="AQ601" s="234"/>
      <c r="AR601" s="234"/>
      <c r="AS601" s="234"/>
      <c r="AT601" s="234"/>
      <c r="AU601" s="234"/>
      <c r="AV601" s="234"/>
      <c r="AW601" s="234"/>
      <c r="AX601" s="234"/>
      <c r="AY601" s="234"/>
      <c r="AZ601" s="234"/>
      <c r="BA601" s="234"/>
      <c r="BB601" s="234"/>
      <c r="BC601" s="234"/>
      <c r="BD601" s="234"/>
      <c r="BF601" s="234"/>
      <c r="BG601" s="234"/>
      <c r="BH601" s="234"/>
      <c r="BI601" s="234"/>
      <c r="BJ601" s="234"/>
      <c r="BK601" s="234"/>
      <c r="BL601" s="234"/>
      <c r="BM601" s="234"/>
      <c r="BN601" s="234"/>
    </row>
    <row r="602" spans="1:66" ht="15.75" customHeight="1">
      <c r="A602" s="152"/>
      <c r="B602" s="152"/>
      <c r="C602" s="152"/>
      <c r="D602" s="152"/>
      <c r="E602" s="152"/>
      <c r="F602" s="152"/>
      <c r="G602" s="152"/>
      <c r="H602" s="234"/>
      <c r="I602" s="234"/>
      <c r="J602" s="234"/>
      <c r="K602" s="234"/>
      <c r="L602" s="234"/>
      <c r="M602" s="234"/>
      <c r="N602" s="234"/>
      <c r="O602" s="234"/>
      <c r="P602" s="234"/>
      <c r="Q602" s="234"/>
      <c r="R602" s="234"/>
      <c r="S602" s="234"/>
      <c r="T602" s="234"/>
      <c r="U602" s="234"/>
      <c r="V602" s="234"/>
      <c r="W602" s="234"/>
      <c r="X602" s="234"/>
      <c r="Y602" s="234"/>
      <c r="Z602" s="234"/>
      <c r="AA602" s="234"/>
      <c r="AB602" s="234"/>
      <c r="AC602" s="234"/>
      <c r="AD602" s="234"/>
      <c r="AE602" s="234"/>
      <c r="AF602" s="234"/>
      <c r="AG602" s="234"/>
      <c r="AH602" s="234"/>
      <c r="AI602" s="234"/>
      <c r="AJ602" s="234"/>
      <c r="AK602" s="234"/>
      <c r="AL602" s="234"/>
      <c r="AM602" s="234"/>
      <c r="AN602" s="234"/>
      <c r="AO602" s="234"/>
      <c r="AP602" s="234"/>
      <c r="AQ602" s="234"/>
      <c r="AR602" s="234"/>
      <c r="AS602" s="234"/>
      <c r="AT602" s="234"/>
      <c r="AU602" s="234"/>
      <c r="AV602" s="234"/>
      <c r="AW602" s="234"/>
      <c r="AX602" s="234"/>
      <c r="AY602" s="234"/>
      <c r="AZ602" s="234"/>
      <c r="BA602" s="234"/>
      <c r="BB602" s="234"/>
      <c r="BC602" s="234"/>
      <c r="BD602" s="234"/>
      <c r="BF602" s="234"/>
      <c r="BG602" s="234"/>
      <c r="BH602" s="234"/>
      <c r="BI602" s="234"/>
      <c r="BJ602" s="234"/>
      <c r="BK602" s="234"/>
      <c r="BL602" s="234"/>
      <c r="BM602" s="234"/>
      <c r="BN602" s="234"/>
    </row>
    <row r="603" spans="1:66" ht="15.75" customHeight="1">
      <c r="A603" s="152"/>
      <c r="B603" s="152"/>
      <c r="C603" s="152"/>
      <c r="D603" s="152"/>
      <c r="E603" s="152"/>
      <c r="F603" s="152"/>
      <c r="G603" s="152"/>
      <c r="H603" s="234"/>
      <c r="I603" s="234"/>
      <c r="J603" s="234"/>
      <c r="K603" s="234"/>
      <c r="L603" s="234"/>
      <c r="M603" s="234"/>
      <c r="N603" s="234"/>
      <c r="O603" s="234"/>
      <c r="P603" s="234"/>
      <c r="Q603" s="234"/>
      <c r="R603" s="234"/>
      <c r="S603" s="234"/>
      <c r="T603" s="234"/>
      <c r="U603" s="234"/>
      <c r="V603" s="234"/>
      <c r="W603" s="234"/>
      <c r="X603" s="234"/>
      <c r="Y603" s="234"/>
      <c r="Z603" s="234"/>
      <c r="AA603" s="234"/>
      <c r="AB603" s="234"/>
      <c r="AC603" s="234"/>
      <c r="AD603" s="234"/>
      <c r="AE603" s="234"/>
      <c r="AF603" s="234"/>
      <c r="AG603" s="234"/>
      <c r="AH603" s="234"/>
      <c r="AI603" s="234"/>
      <c r="AJ603" s="234"/>
      <c r="AK603" s="234"/>
      <c r="AL603" s="234"/>
      <c r="AM603" s="234"/>
      <c r="AN603" s="234"/>
      <c r="AO603" s="234"/>
      <c r="AP603" s="234"/>
      <c r="AQ603" s="234"/>
      <c r="AR603" s="234"/>
      <c r="AS603" s="234"/>
      <c r="AT603" s="234"/>
      <c r="AU603" s="234"/>
      <c r="AV603" s="234"/>
      <c r="AW603" s="234"/>
      <c r="AX603" s="234"/>
      <c r="AY603" s="234"/>
      <c r="AZ603" s="234"/>
      <c r="BA603" s="234"/>
      <c r="BB603" s="234"/>
      <c r="BC603" s="234"/>
      <c r="BD603" s="234"/>
      <c r="BF603" s="234"/>
      <c r="BG603" s="234"/>
      <c r="BH603" s="234"/>
      <c r="BI603" s="234"/>
      <c r="BJ603" s="234"/>
      <c r="BK603" s="234"/>
      <c r="BL603" s="234"/>
      <c r="BM603" s="234"/>
      <c r="BN603" s="234"/>
    </row>
    <row r="604" spans="1:66" ht="15.75" customHeight="1">
      <c r="A604" s="152"/>
      <c r="B604" s="152"/>
      <c r="C604" s="152"/>
      <c r="D604" s="152"/>
      <c r="E604" s="152"/>
      <c r="F604" s="152"/>
      <c r="G604" s="152"/>
      <c r="H604" s="234"/>
      <c r="I604" s="234"/>
      <c r="J604" s="234"/>
      <c r="K604" s="234"/>
      <c r="L604" s="234"/>
      <c r="M604" s="234"/>
      <c r="N604" s="234"/>
      <c r="O604" s="234"/>
      <c r="P604" s="234"/>
      <c r="Q604" s="234"/>
      <c r="R604" s="234"/>
      <c r="S604" s="234"/>
      <c r="T604" s="234"/>
      <c r="U604" s="234"/>
      <c r="V604" s="234"/>
      <c r="W604" s="234"/>
      <c r="X604" s="234"/>
      <c r="Y604" s="234"/>
      <c r="Z604" s="234"/>
      <c r="AA604" s="234"/>
      <c r="AB604" s="234"/>
      <c r="AC604" s="234"/>
      <c r="AD604" s="234"/>
      <c r="AE604" s="234"/>
      <c r="AF604" s="234"/>
      <c r="AG604" s="234"/>
      <c r="AH604" s="234"/>
      <c r="AI604" s="234"/>
      <c r="AJ604" s="234"/>
      <c r="AK604" s="234"/>
      <c r="AL604" s="234"/>
      <c r="AM604" s="234"/>
      <c r="AN604" s="234"/>
      <c r="AO604" s="234"/>
      <c r="AP604" s="234"/>
      <c r="AQ604" s="234"/>
      <c r="AR604" s="234"/>
      <c r="AS604" s="234"/>
      <c r="AT604" s="234"/>
      <c r="AU604" s="234"/>
      <c r="AV604" s="234"/>
      <c r="AW604" s="234"/>
      <c r="AX604" s="234"/>
      <c r="AY604" s="234"/>
      <c r="AZ604" s="234"/>
      <c r="BA604" s="234"/>
      <c r="BB604" s="234"/>
      <c r="BC604" s="234"/>
      <c r="BD604" s="234"/>
      <c r="BF604" s="234"/>
      <c r="BG604" s="234"/>
      <c r="BH604" s="234"/>
      <c r="BI604" s="234"/>
      <c r="BJ604" s="234"/>
      <c r="BK604" s="234"/>
      <c r="BL604" s="234"/>
      <c r="BM604" s="234"/>
      <c r="BN604" s="234"/>
    </row>
    <row r="605" spans="1:66" ht="15.75" customHeight="1">
      <c r="A605" s="152"/>
      <c r="B605" s="152"/>
      <c r="C605" s="152"/>
      <c r="D605" s="152"/>
      <c r="E605" s="152"/>
      <c r="F605" s="152"/>
      <c r="G605" s="152"/>
      <c r="H605" s="234"/>
      <c r="I605" s="234"/>
      <c r="J605" s="234"/>
      <c r="K605" s="234"/>
      <c r="L605" s="234"/>
      <c r="M605" s="234"/>
      <c r="N605" s="234"/>
      <c r="O605" s="234"/>
      <c r="P605" s="234"/>
      <c r="Q605" s="234"/>
      <c r="R605" s="234"/>
      <c r="S605" s="234"/>
      <c r="T605" s="234"/>
      <c r="U605" s="234"/>
      <c r="V605" s="234"/>
      <c r="W605" s="234"/>
      <c r="X605" s="234"/>
      <c r="Y605" s="234"/>
      <c r="Z605" s="234"/>
      <c r="AA605" s="234"/>
      <c r="AB605" s="234"/>
      <c r="AC605" s="234"/>
      <c r="AD605" s="234"/>
      <c r="AE605" s="234"/>
      <c r="AF605" s="234"/>
      <c r="AG605" s="234"/>
      <c r="AH605" s="234"/>
      <c r="AI605" s="234"/>
      <c r="AJ605" s="234"/>
      <c r="AK605" s="234"/>
      <c r="AL605" s="234"/>
      <c r="AM605" s="234"/>
      <c r="AN605" s="234"/>
      <c r="AO605" s="234"/>
      <c r="AP605" s="234"/>
      <c r="AQ605" s="234"/>
      <c r="AR605" s="234"/>
      <c r="AS605" s="234"/>
      <c r="AT605" s="234"/>
      <c r="AU605" s="234"/>
      <c r="AV605" s="234"/>
      <c r="AW605" s="234"/>
      <c r="AX605" s="234"/>
      <c r="AY605" s="234"/>
      <c r="AZ605" s="234"/>
      <c r="BA605" s="234"/>
      <c r="BB605" s="234"/>
      <c r="BC605" s="234"/>
      <c r="BD605" s="234"/>
      <c r="BF605" s="234"/>
      <c r="BG605" s="234"/>
      <c r="BH605" s="234"/>
      <c r="BI605" s="234"/>
      <c r="BJ605" s="234"/>
      <c r="BK605" s="234"/>
      <c r="BL605" s="234"/>
      <c r="BM605" s="234"/>
      <c r="BN605" s="234"/>
    </row>
    <row r="606" spans="1:66" ht="15.75" customHeight="1">
      <c r="A606" s="152"/>
      <c r="B606" s="152"/>
      <c r="C606" s="152"/>
      <c r="D606" s="152"/>
      <c r="E606" s="152"/>
      <c r="F606" s="152"/>
      <c r="G606" s="152"/>
      <c r="H606" s="234"/>
      <c r="I606" s="234"/>
      <c r="J606" s="234"/>
      <c r="K606" s="234"/>
      <c r="L606" s="234"/>
      <c r="M606" s="234"/>
      <c r="N606" s="234"/>
      <c r="O606" s="234"/>
      <c r="P606" s="234"/>
      <c r="Q606" s="234"/>
      <c r="R606" s="234"/>
      <c r="S606" s="234"/>
      <c r="T606" s="234"/>
      <c r="U606" s="234"/>
      <c r="V606" s="234"/>
      <c r="W606" s="234"/>
      <c r="X606" s="234"/>
      <c r="Y606" s="234"/>
      <c r="Z606" s="234"/>
      <c r="AA606" s="234"/>
      <c r="AB606" s="234"/>
      <c r="AC606" s="234"/>
      <c r="AD606" s="234"/>
      <c r="AE606" s="234"/>
      <c r="AF606" s="234"/>
      <c r="AG606" s="234"/>
      <c r="AH606" s="234"/>
      <c r="AI606" s="234"/>
      <c r="AJ606" s="234"/>
      <c r="AK606" s="234"/>
      <c r="AL606" s="234"/>
      <c r="AM606" s="234"/>
      <c r="AN606" s="234"/>
      <c r="AO606" s="234"/>
      <c r="AP606" s="234"/>
      <c r="AQ606" s="234"/>
      <c r="AR606" s="234"/>
      <c r="AS606" s="234"/>
      <c r="AT606" s="234"/>
      <c r="AU606" s="234"/>
      <c r="AV606" s="234"/>
      <c r="AW606" s="234"/>
      <c r="AX606" s="234"/>
      <c r="AY606" s="234"/>
      <c r="AZ606" s="234"/>
      <c r="BA606" s="234"/>
      <c r="BB606" s="234"/>
      <c r="BC606" s="234"/>
      <c r="BD606" s="234"/>
      <c r="BF606" s="234"/>
      <c r="BG606" s="234"/>
      <c r="BH606" s="234"/>
      <c r="BI606" s="234"/>
      <c r="BJ606" s="234"/>
      <c r="BK606" s="234"/>
      <c r="BL606" s="234"/>
      <c r="BM606" s="234"/>
      <c r="BN606" s="234"/>
    </row>
    <row r="607" spans="1:66" ht="15.75" customHeight="1">
      <c r="A607" s="152"/>
      <c r="B607" s="152"/>
      <c r="C607" s="152"/>
      <c r="D607" s="152"/>
      <c r="E607" s="152"/>
      <c r="F607" s="152"/>
      <c r="G607" s="152"/>
      <c r="H607" s="234"/>
      <c r="I607" s="234"/>
      <c r="J607" s="234"/>
      <c r="K607" s="234"/>
      <c r="L607" s="234"/>
      <c r="M607" s="234"/>
      <c r="N607" s="234"/>
      <c r="O607" s="234"/>
      <c r="P607" s="234"/>
      <c r="Q607" s="234"/>
      <c r="R607" s="234"/>
      <c r="S607" s="234"/>
      <c r="T607" s="234"/>
      <c r="U607" s="234"/>
      <c r="V607" s="234"/>
      <c r="W607" s="234"/>
      <c r="X607" s="234"/>
      <c r="Y607" s="234"/>
      <c r="Z607" s="234"/>
      <c r="AA607" s="234"/>
      <c r="AB607" s="234"/>
      <c r="AC607" s="234"/>
      <c r="AD607" s="234"/>
      <c r="AE607" s="234"/>
      <c r="AF607" s="234"/>
      <c r="AG607" s="234"/>
      <c r="AH607" s="234"/>
      <c r="AI607" s="234"/>
      <c r="AJ607" s="234"/>
      <c r="AK607" s="234"/>
      <c r="AL607" s="234"/>
      <c r="AM607" s="234"/>
      <c r="AN607" s="234"/>
      <c r="AO607" s="234"/>
      <c r="AP607" s="234"/>
      <c r="AQ607" s="234"/>
      <c r="AR607" s="234"/>
      <c r="AS607" s="234"/>
      <c r="AT607" s="234"/>
      <c r="AU607" s="234"/>
      <c r="AV607" s="234"/>
      <c r="AW607" s="234"/>
      <c r="AX607" s="234"/>
      <c r="AY607" s="234"/>
      <c r="AZ607" s="234"/>
      <c r="BA607" s="234"/>
      <c r="BB607" s="234"/>
      <c r="BC607" s="234"/>
      <c r="BD607" s="234"/>
      <c r="BF607" s="234"/>
      <c r="BG607" s="234"/>
      <c r="BH607" s="234"/>
      <c r="BI607" s="234"/>
      <c r="BJ607" s="234"/>
      <c r="BK607" s="234"/>
      <c r="BL607" s="234"/>
      <c r="BM607" s="234"/>
      <c r="BN607" s="234"/>
    </row>
    <row r="608" spans="1:66" ht="15.75" customHeight="1">
      <c r="A608" s="152"/>
      <c r="B608" s="152"/>
      <c r="C608" s="152"/>
      <c r="D608" s="152"/>
      <c r="E608" s="152"/>
      <c r="F608" s="152"/>
      <c r="G608" s="152"/>
      <c r="H608" s="234"/>
      <c r="I608" s="234"/>
      <c r="J608" s="234"/>
      <c r="K608" s="234"/>
      <c r="L608" s="234"/>
      <c r="M608" s="234"/>
      <c r="N608" s="234"/>
      <c r="O608" s="234"/>
      <c r="P608" s="234"/>
      <c r="Q608" s="234"/>
      <c r="R608" s="234"/>
      <c r="S608" s="234"/>
      <c r="T608" s="234"/>
      <c r="U608" s="234"/>
      <c r="V608" s="234"/>
      <c r="W608" s="234"/>
      <c r="X608" s="234"/>
      <c r="Y608" s="234"/>
      <c r="Z608" s="234"/>
      <c r="AA608" s="234"/>
      <c r="AB608" s="234"/>
      <c r="AC608" s="234"/>
      <c r="AD608" s="234"/>
      <c r="AE608" s="234"/>
      <c r="AF608" s="234"/>
      <c r="AG608" s="234"/>
      <c r="AH608" s="234"/>
      <c r="AI608" s="234"/>
      <c r="AJ608" s="234"/>
      <c r="AK608" s="234"/>
      <c r="AL608" s="234"/>
      <c r="AM608" s="234"/>
      <c r="AN608" s="234"/>
      <c r="AO608" s="234"/>
      <c r="AP608" s="234"/>
      <c r="AQ608" s="234"/>
      <c r="AR608" s="234"/>
      <c r="AS608" s="234"/>
      <c r="AT608" s="234"/>
      <c r="AU608" s="234"/>
      <c r="AV608" s="234"/>
      <c r="AW608" s="234"/>
      <c r="AX608" s="234"/>
      <c r="AY608" s="234"/>
      <c r="AZ608" s="234"/>
      <c r="BA608" s="234"/>
      <c r="BB608" s="234"/>
      <c r="BC608" s="234"/>
      <c r="BD608" s="234"/>
      <c r="BF608" s="234"/>
      <c r="BG608" s="234"/>
      <c r="BH608" s="234"/>
      <c r="BI608" s="234"/>
      <c r="BJ608" s="234"/>
      <c r="BK608" s="234"/>
      <c r="BL608" s="234"/>
      <c r="BM608" s="234"/>
      <c r="BN608" s="234"/>
    </row>
    <row r="609" spans="1:66" ht="15.75" customHeight="1">
      <c r="A609" s="152"/>
      <c r="B609" s="152"/>
      <c r="C609" s="152"/>
      <c r="D609" s="152"/>
      <c r="E609" s="152"/>
      <c r="F609" s="152"/>
      <c r="G609" s="152"/>
      <c r="H609" s="234"/>
      <c r="I609" s="234"/>
      <c r="J609" s="234"/>
      <c r="K609" s="234"/>
      <c r="L609" s="234"/>
      <c r="M609" s="234"/>
      <c r="N609" s="234"/>
      <c r="O609" s="234"/>
      <c r="P609" s="234"/>
      <c r="Q609" s="234"/>
      <c r="R609" s="234"/>
      <c r="S609" s="234"/>
      <c r="T609" s="234"/>
      <c r="U609" s="234"/>
      <c r="V609" s="234"/>
      <c r="W609" s="234"/>
      <c r="X609" s="234"/>
      <c r="Y609" s="234"/>
      <c r="Z609" s="234"/>
      <c r="AA609" s="234"/>
      <c r="AB609" s="234"/>
      <c r="AC609" s="234"/>
      <c r="AD609" s="234"/>
      <c r="AE609" s="234"/>
      <c r="AF609" s="234"/>
      <c r="AG609" s="234"/>
      <c r="AH609" s="234"/>
      <c r="AI609" s="234"/>
      <c r="AJ609" s="234"/>
      <c r="AK609" s="234"/>
      <c r="AL609" s="234"/>
      <c r="AM609" s="234"/>
      <c r="AN609" s="234"/>
      <c r="AO609" s="234"/>
      <c r="AP609" s="234"/>
      <c r="AQ609" s="234"/>
      <c r="AR609" s="234"/>
      <c r="AS609" s="234"/>
      <c r="AT609" s="234"/>
      <c r="AU609" s="234"/>
      <c r="AV609" s="234"/>
      <c r="AW609" s="234"/>
      <c r="AX609" s="234"/>
      <c r="AY609" s="234"/>
      <c r="AZ609" s="234"/>
      <c r="BA609" s="234"/>
      <c r="BB609" s="234"/>
      <c r="BC609" s="234"/>
      <c r="BD609" s="234"/>
      <c r="BF609" s="234"/>
      <c r="BG609" s="234"/>
      <c r="BH609" s="234"/>
      <c r="BI609" s="234"/>
      <c r="BJ609" s="234"/>
      <c r="BK609" s="234"/>
      <c r="BL609" s="234"/>
      <c r="BM609" s="234"/>
      <c r="BN609" s="234"/>
    </row>
    <row r="610" spans="1:66" ht="15.75" customHeight="1">
      <c r="A610" s="152"/>
      <c r="B610" s="152"/>
      <c r="C610" s="152"/>
      <c r="D610" s="152"/>
      <c r="E610" s="152"/>
      <c r="F610" s="152"/>
      <c r="G610" s="152"/>
      <c r="H610" s="234"/>
      <c r="I610" s="234"/>
      <c r="J610" s="234"/>
      <c r="K610" s="234"/>
      <c r="L610" s="234"/>
      <c r="M610" s="234"/>
      <c r="N610" s="234"/>
      <c r="O610" s="234"/>
      <c r="P610" s="234"/>
      <c r="Q610" s="234"/>
      <c r="R610" s="234"/>
      <c r="S610" s="234"/>
      <c r="T610" s="234"/>
      <c r="U610" s="234"/>
      <c r="V610" s="234"/>
      <c r="W610" s="234"/>
      <c r="X610" s="234"/>
      <c r="Y610" s="234"/>
      <c r="Z610" s="234"/>
      <c r="AA610" s="234"/>
      <c r="AB610" s="234"/>
      <c r="AC610" s="234"/>
      <c r="AD610" s="234"/>
      <c r="AE610" s="234"/>
      <c r="AF610" s="234"/>
      <c r="AG610" s="234"/>
      <c r="AH610" s="234"/>
      <c r="AI610" s="234"/>
      <c r="AJ610" s="234"/>
      <c r="AK610" s="234"/>
      <c r="AL610" s="234"/>
      <c r="AM610" s="234"/>
      <c r="AN610" s="234"/>
      <c r="AO610" s="234"/>
      <c r="AP610" s="234"/>
      <c r="AQ610" s="234"/>
      <c r="AR610" s="234"/>
      <c r="AS610" s="234"/>
      <c r="AT610" s="234"/>
      <c r="AU610" s="234"/>
      <c r="AV610" s="234"/>
      <c r="AW610" s="234"/>
      <c r="AX610" s="234"/>
      <c r="AY610" s="234"/>
      <c r="AZ610" s="234"/>
      <c r="BA610" s="234"/>
      <c r="BB610" s="234"/>
      <c r="BC610" s="234"/>
      <c r="BD610" s="234"/>
      <c r="BF610" s="234"/>
      <c r="BG610" s="234"/>
      <c r="BH610" s="234"/>
      <c r="BI610" s="234"/>
      <c r="BJ610" s="234"/>
      <c r="BK610" s="234"/>
      <c r="BL610" s="234"/>
      <c r="BM610" s="234"/>
      <c r="BN610" s="234"/>
    </row>
    <row r="611" spans="1:66" ht="15.75" customHeight="1">
      <c r="A611" s="152"/>
      <c r="B611" s="152"/>
      <c r="C611" s="152"/>
      <c r="D611" s="152"/>
      <c r="E611" s="152"/>
      <c r="F611" s="152"/>
      <c r="G611" s="152"/>
      <c r="H611" s="234"/>
      <c r="I611" s="234"/>
      <c r="J611" s="234"/>
      <c r="K611" s="234"/>
      <c r="L611" s="234"/>
      <c r="M611" s="234"/>
      <c r="N611" s="234"/>
      <c r="O611" s="234"/>
      <c r="P611" s="234"/>
      <c r="Q611" s="234"/>
      <c r="R611" s="234"/>
      <c r="S611" s="234"/>
      <c r="T611" s="234"/>
      <c r="U611" s="234"/>
      <c r="V611" s="234"/>
      <c r="W611" s="234"/>
      <c r="X611" s="234"/>
      <c r="Y611" s="234"/>
      <c r="Z611" s="234"/>
      <c r="AA611" s="234"/>
      <c r="AB611" s="234"/>
      <c r="AC611" s="234"/>
      <c r="AD611" s="234"/>
      <c r="AE611" s="234"/>
      <c r="AF611" s="234"/>
      <c r="AG611" s="234"/>
      <c r="AH611" s="234"/>
      <c r="AI611" s="234"/>
      <c r="AJ611" s="234"/>
      <c r="AK611" s="234"/>
      <c r="AL611" s="234"/>
      <c r="AM611" s="234"/>
      <c r="AN611" s="234"/>
      <c r="AO611" s="234"/>
      <c r="AP611" s="234"/>
      <c r="AQ611" s="234"/>
      <c r="AR611" s="234"/>
      <c r="AS611" s="234"/>
      <c r="AT611" s="234"/>
      <c r="AU611" s="234"/>
      <c r="AV611" s="234"/>
      <c r="AW611" s="234"/>
      <c r="AX611" s="234"/>
      <c r="AY611" s="234"/>
      <c r="AZ611" s="234"/>
      <c r="BA611" s="234"/>
      <c r="BB611" s="234"/>
      <c r="BC611" s="234"/>
      <c r="BD611" s="234"/>
      <c r="BF611" s="234"/>
      <c r="BG611" s="234"/>
      <c r="BH611" s="234"/>
      <c r="BI611" s="234"/>
      <c r="BJ611" s="234"/>
      <c r="BK611" s="234"/>
      <c r="BL611" s="234"/>
      <c r="BM611" s="234"/>
      <c r="BN611" s="234"/>
    </row>
    <row r="612" spans="1:66" ht="15.75" customHeight="1">
      <c r="A612" s="152"/>
      <c r="B612" s="152"/>
      <c r="C612" s="152"/>
      <c r="D612" s="152"/>
      <c r="E612" s="152"/>
      <c r="F612" s="152"/>
      <c r="G612" s="152"/>
      <c r="H612" s="234"/>
      <c r="I612" s="234"/>
      <c r="J612" s="234"/>
      <c r="K612" s="234"/>
      <c r="L612" s="234"/>
      <c r="M612" s="234"/>
      <c r="N612" s="234"/>
      <c r="O612" s="234"/>
      <c r="P612" s="234"/>
      <c r="Q612" s="234"/>
      <c r="R612" s="234"/>
      <c r="S612" s="234"/>
      <c r="T612" s="234"/>
      <c r="U612" s="234"/>
      <c r="V612" s="234"/>
      <c r="W612" s="234"/>
      <c r="X612" s="234"/>
      <c r="Y612" s="234"/>
      <c r="Z612" s="234"/>
      <c r="AA612" s="234"/>
      <c r="AB612" s="234"/>
      <c r="AC612" s="234"/>
      <c r="AD612" s="234"/>
      <c r="AE612" s="234"/>
      <c r="AF612" s="234"/>
      <c r="AG612" s="234"/>
      <c r="AH612" s="234"/>
      <c r="AI612" s="234"/>
      <c r="AJ612" s="234"/>
      <c r="AK612" s="234"/>
      <c r="AL612" s="234"/>
      <c r="AM612" s="234"/>
      <c r="AN612" s="234"/>
      <c r="AO612" s="234"/>
      <c r="AP612" s="234"/>
      <c r="AQ612" s="234"/>
      <c r="AR612" s="234"/>
      <c r="AS612" s="234"/>
      <c r="AT612" s="234"/>
      <c r="AU612" s="234"/>
      <c r="AV612" s="234"/>
      <c r="AW612" s="234"/>
      <c r="AX612" s="234"/>
      <c r="AY612" s="234"/>
      <c r="AZ612" s="234"/>
      <c r="BA612" s="234"/>
      <c r="BB612" s="234"/>
      <c r="BC612" s="234"/>
      <c r="BD612" s="234"/>
      <c r="BF612" s="234"/>
      <c r="BG612" s="234"/>
      <c r="BH612" s="234"/>
      <c r="BI612" s="234"/>
      <c r="BJ612" s="234"/>
      <c r="BK612" s="234"/>
      <c r="BL612" s="234"/>
      <c r="BM612" s="234"/>
      <c r="BN612" s="234"/>
    </row>
    <row r="613" spans="1:66" ht="15.75" customHeight="1">
      <c r="A613" s="152"/>
      <c r="B613" s="152"/>
      <c r="C613" s="152"/>
      <c r="D613" s="152"/>
      <c r="E613" s="152"/>
      <c r="F613" s="152"/>
      <c r="G613" s="152"/>
      <c r="H613" s="234"/>
      <c r="I613" s="234"/>
      <c r="J613" s="234"/>
      <c r="K613" s="234"/>
      <c r="L613" s="234"/>
      <c r="M613" s="234"/>
      <c r="N613" s="234"/>
      <c r="O613" s="234"/>
      <c r="P613" s="234"/>
      <c r="Q613" s="234"/>
      <c r="R613" s="234"/>
      <c r="S613" s="234"/>
      <c r="T613" s="234"/>
      <c r="U613" s="234"/>
      <c r="V613" s="234"/>
      <c r="W613" s="234"/>
      <c r="X613" s="234"/>
      <c r="Y613" s="234"/>
      <c r="Z613" s="234"/>
      <c r="AA613" s="234"/>
      <c r="AB613" s="234"/>
      <c r="AC613" s="234"/>
      <c r="AD613" s="234"/>
      <c r="AE613" s="234"/>
      <c r="AF613" s="234"/>
      <c r="AG613" s="234"/>
      <c r="AH613" s="234"/>
      <c r="AI613" s="234"/>
      <c r="AJ613" s="234"/>
      <c r="AK613" s="234"/>
      <c r="AL613" s="234"/>
      <c r="AM613" s="234"/>
      <c r="AN613" s="234"/>
      <c r="AO613" s="234"/>
      <c r="AP613" s="234"/>
      <c r="AQ613" s="234"/>
      <c r="AR613" s="234"/>
      <c r="AS613" s="234"/>
      <c r="AT613" s="234"/>
      <c r="AU613" s="234"/>
      <c r="AV613" s="234"/>
      <c r="AW613" s="234"/>
      <c r="AX613" s="234"/>
      <c r="AY613" s="234"/>
      <c r="AZ613" s="234"/>
      <c r="BA613" s="234"/>
      <c r="BB613" s="234"/>
      <c r="BC613" s="234"/>
      <c r="BD613" s="234"/>
      <c r="BF613" s="234"/>
      <c r="BG613" s="234"/>
      <c r="BH613" s="234"/>
      <c r="BI613" s="234"/>
      <c r="BJ613" s="234"/>
      <c r="BK613" s="234"/>
      <c r="BL613" s="234"/>
      <c r="BM613" s="234"/>
      <c r="BN613" s="234"/>
    </row>
    <row r="614" spans="1:66" ht="15.75" customHeight="1">
      <c r="A614" s="152"/>
      <c r="B614" s="152"/>
      <c r="C614" s="152"/>
      <c r="D614" s="152"/>
      <c r="E614" s="152"/>
      <c r="F614" s="152"/>
      <c r="G614" s="152"/>
      <c r="H614" s="234"/>
      <c r="I614" s="234"/>
      <c r="J614" s="234"/>
      <c r="K614" s="234"/>
      <c r="L614" s="234"/>
      <c r="M614" s="234"/>
      <c r="N614" s="234"/>
      <c r="O614" s="234"/>
      <c r="P614" s="234"/>
      <c r="Q614" s="234"/>
      <c r="R614" s="234"/>
      <c r="S614" s="234"/>
      <c r="T614" s="234"/>
      <c r="U614" s="234"/>
      <c r="V614" s="234"/>
      <c r="W614" s="234"/>
      <c r="X614" s="234"/>
      <c r="Y614" s="234"/>
      <c r="Z614" s="234"/>
      <c r="AA614" s="234"/>
      <c r="AB614" s="234"/>
      <c r="AC614" s="234"/>
      <c r="AD614" s="234"/>
      <c r="AE614" s="234"/>
      <c r="AF614" s="234"/>
      <c r="AG614" s="234"/>
      <c r="AH614" s="234"/>
      <c r="AI614" s="234"/>
      <c r="AJ614" s="234"/>
      <c r="AK614" s="234"/>
      <c r="AL614" s="234"/>
      <c r="AM614" s="234"/>
      <c r="AN614" s="234"/>
      <c r="AO614" s="234"/>
      <c r="AP614" s="234"/>
      <c r="AQ614" s="234"/>
      <c r="AR614" s="234"/>
      <c r="AS614" s="234"/>
      <c r="AT614" s="234"/>
      <c r="AU614" s="234"/>
      <c r="AV614" s="234"/>
      <c r="AW614" s="234"/>
      <c r="AX614" s="234"/>
      <c r="AY614" s="234"/>
      <c r="AZ614" s="234"/>
      <c r="BA614" s="234"/>
      <c r="BB614" s="234"/>
      <c r="BC614" s="234"/>
      <c r="BD614" s="234"/>
      <c r="BF614" s="234"/>
      <c r="BG614" s="234"/>
      <c r="BH614" s="234"/>
      <c r="BI614" s="234"/>
      <c r="BJ614" s="234"/>
      <c r="BK614" s="234"/>
      <c r="BL614" s="234"/>
      <c r="BM614" s="234"/>
      <c r="BN614" s="234"/>
    </row>
    <row r="615" spans="1:66" ht="15.75" customHeight="1">
      <c r="A615" s="152"/>
      <c r="B615" s="152"/>
      <c r="C615" s="152"/>
      <c r="D615" s="152"/>
      <c r="E615" s="152"/>
      <c r="F615" s="152"/>
      <c r="G615" s="152"/>
      <c r="H615" s="234"/>
      <c r="I615" s="234"/>
      <c r="J615" s="234"/>
      <c r="K615" s="234"/>
      <c r="L615" s="234"/>
      <c r="M615" s="234"/>
      <c r="N615" s="234"/>
      <c r="O615" s="234"/>
      <c r="P615" s="234"/>
      <c r="Q615" s="234"/>
      <c r="R615" s="234"/>
      <c r="S615" s="234"/>
      <c r="T615" s="234"/>
      <c r="U615" s="234"/>
      <c r="V615" s="234"/>
      <c r="W615" s="234"/>
      <c r="X615" s="234"/>
      <c r="Y615" s="234"/>
      <c r="Z615" s="234"/>
      <c r="AA615" s="234"/>
      <c r="AB615" s="234"/>
      <c r="AC615" s="234"/>
      <c r="AD615" s="234"/>
      <c r="AE615" s="234"/>
      <c r="AF615" s="234"/>
      <c r="AG615" s="234"/>
      <c r="AH615" s="234"/>
      <c r="AI615" s="234"/>
      <c r="AJ615" s="234"/>
      <c r="AK615" s="234"/>
      <c r="AL615" s="234"/>
      <c r="AM615" s="234"/>
      <c r="AN615" s="234"/>
      <c r="AO615" s="234"/>
      <c r="AP615" s="234"/>
      <c r="AQ615" s="234"/>
      <c r="AR615" s="234"/>
      <c r="AS615" s="234"/>
      <c r="AT615" s="234"/>
      <c r="AU615" s="234"/>
      <c r="AV615" s="234"/>
      <c r="AW615" s="234"/>
      <c r="AX615" s="234"/>
      <c r="AY615" s="234"/>
      <c r="AZ615" s="234"/>
      <c r="BA615" s="234"/>
      <c r="BB615" s="234"/>
      <c r="BC615" s="234"/>
      <c r="BD615" s="234"/>
      <c r="BF615" s="234"/>
      <c r="BG615" s="234"/>
      <c r="BH615" s="234"/>
      <c r="BI615" s="234"/>
      <c r="BJ615" s="234"/>
      <c r="BK615" s="234"/>
      <c r="BL615" s="234"/>
      <c r="BM615" s="234"/>
      <c r="BN615" s="234"/>
    </row>
    <row r="616" spans="1:66" ht="15.75" customHeight="1">
      <c r="A616" s="152"/>
      <c r="B616" s="152"/>
      <c r="C616" s="152"/>
      <c r="D616" s="152"/>
      <c r="E616" s="152"/>
      <c r="F616" s="152"/>
      <c r="G616" s="152"/>
      <c r="H616" s="234"/>
      <c r="I616" s="234"/>
      <c r="J616" s="234"/>
      <c r="K616" s="234"/>
      <c r="L616" s="234"/>
      <c r="M616" s="234"/>
      <c r="N616" s="234"/>
      <c r="O616" s="234"/>
      <c r="P616" s="234"/>
      <c r="Q616" s="234"/>
      <c r="R616" s="234"/>
      <c r="S616" s="234"/>
      <c r="T616" s="234"/>
      <c r="U616" s="234"/>
      <c r="V616" s="234"/>
      <c r="W616" s="234"/>
      <c r="X616" s="234"/>
      <c r="Y616" s="234"/>
      <c r="Z616" s="234"/>
      <c r="AA616" s="234"/>
      <c r="AB616" s="234"/>
      <c r="AC616" s="234"/>
      <c r="AD616" s="234"/>
      <c r="AE616" s="234"/>
      <c r="AF616" s="234"/>
      <c r="AG616" s="234"/>
      <c r="AH616" s="234"/>
      <c r="AI616" s="234"/>
      <c r="AJ616" s="234"/>
      <c r="AK616" s="234"/>
      <c r="AL616" s="234"/>
      <c r="AM616" s="234"/>
      <c r="AN616" s="234"/>
      <c r="AO616" s="234"/>
      <c r="AP616" s="234"/>
      <c r="AQ616" s="234"/>
      <c r="AR616" s="234"/>
      <c r="AS616" s="234"/>
      <c r="AT616" s="234"/>
      <c r="AU616" s="234"/>
      <c r="AV616" s="234"/>
      <c r="AW616" s="234"/>
      <c r="AX616" s="234"/>
      <c r="AY616" s="234"/>
      <c r="AZ616" s="234"/>
      <c r="BA616" s="234"/>
      <c r="BB616" s="234"/>
      <c r="BC616" s="234"/>
      <c r="BD616" s="234"/>
      <c r="BF616" s="234"/>
      <c r="BG616" s="234"/>
      <c r="BH616" s="234"/>
      <c r="BI616" s="234"/>
      <c r="BJ616" s="234"/>
      <c r="BK616" s="234"/>
      <c r="BL616" s="234"/>
      <c r="BM616" s="234"/>
      <c r="BN616" s="234"/>
    </row>
    <row r="617" spans="1:66" ht="15.75" customHeight="1">
      <c r="A617" s="152"/>
      <c r="B617" s="152"/>
      <c r="C617" s="152"/>
      <c r="D617" s="152"/>
      <c r="E617" s="152"/>
      <c r="F617" s="152"/>
      <c r="G617" s="152"/>
      <c r="H617" s="234"/>
      <c r="I617" s="234"/>
      <c r="J617" s="234"/>
      <c r="K617" s="234"/>
      <c r="L617" s="234"/>
      <c r="M617" s="234"/>
      <c r="N617" s="234"/>
      <c r="O617" s="234"/>
      <c r="P617" s="234"/>
      <c r="Q617" s="234"/>
      <c r="R617" s="234"/>
      <c r="S617" s="234"/>
      <c r="T617" s="234"/>
      <c r="U617" s="234"/>
      <c r="V617" s="234"/>
      <c r="W617" s="234"/>
      <c r="X617" s="234"/>
      <c r="Y617" s="234"/>
      <c r="Z617" s="234"/>
      <c r="AA617" s="234"/>
      <c r="AB617" s="234"/>
      <c r="AC617" s="234"/>
      <c r="AD617" s="234"/>
      <c r="AE617" s="234"/>
      <c r="AF617" s="234"/>
      <c r="AG617" s="234"/>
      <c r="AH617" s="234"/>
      <c r="AI617" s="234"/>
      <c r="AJ617" s="234"/>
      <c r="AK617" s="234"/>
      <c r="AL617" s="234"/>
      <c r="AM617" s="234"/>
      <c r="AN617" s="234"/>
      <c r="AO617" s="234"/>
      <c r="AP617" s="234"/>
      <c r="AQ617" s="234"/>
      <c r="AR617" s="234"/>
      <c r="AS617" s="234"/>
      <c r="AT617" s="234"/>
      <c r="AU617" s="234"/>
      <c r="AV617" s="234"/>
      <c r="AW617" s="234"/>
      <c r="AX617" s="234"/>
      <c r="AY617" s="234"/>
      <c r="AZ617" s="234"/>
      <c r="BA617" s="234"/>
      <c r="BB617" s="234"/>
      <c r="BC617" s="234"/>
      <c r="BD617" s="234"/>
      <c r="BF617" s="234"/>
      <c r="BG617" s="234"/>
      <c r="BH617" s="234"/>
      <c r="BI617" s="234"/>
      <c r="BJ617" s="234"/>
      <c r="BK617" s="234"/>
      <c r="BL617" s="234"/>
      <c r="BM617" s="234"/>
      <c r="BN617" s="234"/>
    </row>
    <row r="618" spans="1:66" ht="15.75" customHeight="1">
      <c r="A618" s="152"/>
      <c r="B618" s="152"/>
      <c r="C618" s="152"/>
      <c r="D618" s="152"/>
      <c r="E618" s="152"/>
      <c r="F618" s="152"/>
      <c r="G618" s="152"/>
      <c r="H618" s="234"/>
      <c r="I618" s="234"/>
      <c r="J618" s="234"/>
      <c r="K618" s="234"/>
      <c r="L618" s="234"/>
      <c r="M618" s="234"/>
      <c r="N618" s="234"/>
      <c r="O618" s="234"/>
      <c r="P618" s="234"/>
      <c r="Q618" s="234"/>
      <c r="R618" s="234"/>
      <c r="S618" s="234"/>
      <c r="T618" s="234"/>
      <c r="U618" s="234"/>
      <c r="V618" s="234"/>
      <c r="W618" s="234"/>
      <c r="X618" s="234"/>
      <c r="Y618" s="234"/>
      <c r="Z618" s="234"/>
      <c r="AA618" s="234"/>
      <c r="AB618" s="234"/>
      <c r="AC618" s="234"/>
      <c r="AD618" s="234"/>
      <c r="AE618" s="234"/>
      <c r="AF618" s="234"/>
      <c r="AG618" s="234"/>
      <c r="AH618" s="234"/>
      <c r="AI618" s="234"/>
      <c r="AJ618" s="234"/>
      <c r="AK618" s="234"/>
      <c r="AL618" s="234"/>
      <c r="AM618" s="234"/>
      <c r="AN618" s="234"/>
      <c r="AO618" s="234"/>
      <c r="AP618" s="234"/>
      <c r="AQ618" s="234"/>
      <c r="AR618" s="234"/>
      <c r="AS618" s="234"/>
      <c r="AT618" s="234"/>
      <c r="AU618" s="234"/>
      <c r="AV618" s="234"/>
      <c r="AW618" s="234"/>
      <c r="AX618" s="234"/>
      <c r="AY618" s="234"/>
      <c r="AZ618" s="234"/>
      <c r="BA618" s="234"/>
      <c r="BB618" s="234"/>
      <c r="BC618" s="234"/>
      <c r="BD618" s="234"/>
      <c r="BF618" s="234"/>
      <c r="BG618" s="234"/>
      <c r="BH618" s="234"/>
      <c r="BI618" s="234"/>
      <c r="BJ618" s="234"/>
      <c r="BK618" s="234"/>
      <c r="BL618" s="234"/>
      <c r="BM618" s="234"/>
      <c r="BN618" s="234"/>
    </row>
    <row r="619" spans="1:66" ht="15.75" customHeight="1">
      <c r="A619" s="152"/>
      <c r="B619" s="152"/>
      <c r="C619" s="152"/>
      <c r="D619" s="152"/>
      <c r="E619" s="152"/>
      <c r="F619" s="152"/>
      <c r="G619" s="152"/>
      <c r="H619" s="234"/>
      <c r="I619" s="234"/>
      <c r="J619" s="234"/>
      <c r="K619" s="234"/>
      <c r="L619" s="234"/>
      <c r="M619" s="234"/>
      <c r="N619" s="234"/>
      <c r="O619" s="234"/>
      <c r="P619" s="234"/>
      <c r="Q619" s="234"/>
      <c r="R619" s="234"/>
      <c r="S619" s="234"/>
      <c r="T619" s="234"/>
      <c r="U619" s="234"/>
      <c r="V619" s="234"/>
      <c r="W619" s="234"/>
      <c r="X619" s="234"/>
      <c r="Y619" s="234"/>
      <c r="Z619" s="234"/>
      <c r="AA619" s="234"/>
      <c r="AB619" s="234"/>
      <c r="AC619" s="234"/>
      <c r="AD619" s="234"/>
      <c r="AE619" s="234"/>
      <c r="AF619" s="234"/>
      <c r="AG619" s="234"/>
      <c r="AH619" s="234"/>
      <c r="AI619" s="234"/>
      <c r="AJ619" s="234"/>
      <c r="AK619" s="234"/>
      <c r="AL619" s="234"/>
      <c r="AM619" s="234"/>
      <c r="AN619" s="234"/>
      <c r="AO619" s="234"/>
      <c r="AP619" s="234"/>
      <c r="AQ619" s="234"/>
      <c r="AR619" s="234"/>
      <c r="AS619" s="234"/>
      <c r="AT619" s="234"/>
      <c r="AU619" s="234"/>
      <c r="AV619" s="234"/>
      <c r="AW619" s="234"/>
      <c r="AX619" s="234"/>
      <c r="AY619" s="234"/>
      <c r="AZ619" s="234"/>
      <c r="BA619" s="234"/>
      <c r="BB619" s="234"/>
      <c r="BC619" s="234"/>
      <c r="BD619" s="234"/>
      <c r="BF619" s="234"/>
      <c r="BG619" s="234"/>
      <c r="BH619" s="234"/>
      <c r="BI619" s="234"/>
      <c r="BJ619" s="234"/>
      <c r="BK619" s="234"/>
      <c r="BL619" s="234"/>
      <c r="BM619" s="234"/>
      <c r="BN619" s="234"/>
    </row>
    <row r="620" spans="1:66" ht="15.75" customHeight="1">
      <c r="A620" s="152"/>
      <c r="B620" s="152"/>
      <c r="C620" s="152"/>
      <c r="D620" s="152"/>
      <c r="E620" s="152"/>
      <c r="F620" s="152"/>
      <c r="G620" s="152"/>
      <c r="H620" s="234"/>
      <c r="I620" s="234"/>
      <c r="J620" s="234"/>
      <c r="K620" s="234"/>
      <c r="L620" s="234"/>
      <c r="M620" s="234"/>
      <c r="N620" s="234"/>
      <c r="O620" s="234"/>
      <c r="P620" s="234"/>
      <c r="Q620" s="234"/>
      <c r="R620" s="234"/>
      <c r="S620" s="234"/>
      <c r="T620" s="234"/>
      <c r="U620" s="234"/>
      <c r="V620" s="234"/>
      <c r="W620" s="234"/>
      <c r="X620" s="234"/>
      <c r="Y620" s="234"/>
      <c r="Z620" s="234"/>
      <c r="AA620" s="234"/>
      <c r="AB620" s="234"/>
      <c r="AC620" s="234"/>
      <c r="AD620" s="234"/>
      <c r="AE620" s="234"/>
      <c r="AF620" s="234"/>
      <c r="AG620" s="234"/>
      <c r="AH620" s="234"/>
      <c r="AI620" s="234"/>
      <c r="AJ620" s="234"/>
      <c r="AK620" s="234"/>
      <c r="AL620" s="234"/>
      <c r="AM620" s="234"/>
      <c r="AN620" s="234"/>
      <c r="AO620" s="234"/>
      <c r="AP620" s="234"/>
      <c r="AQ620" s="234"/>
      <c r="AR620" s="234"/>
      <c r="AS620" s="234"/>
      <c r="AT620" s="234"/>
      <c r="AU620" s="234"/>
      <c r="AV620" s="234"/>
      <c r="AW620" s="234"/>
      <c r="AX620" s="234"/>
      <c r="AY620" s="234"/>
      <c r="AZ620" s="234"/>
      <c r="BA620" s="234"/>
      <c r="BB620" s="234"/>
      <c r="BC620" s="234"/>
      <c r="BD620" s="234"/>
      <c r="BF620" s="234"/>
      <c r="BG620" s="234"/>
      <c r="BH620" s="234"/>
      <c r="BI620" s="234"/>
      <c r="BJ620" s="234"/>
      <c r="BK620" s="234"/>
      <c r="BL620" s="234"/>
      <c r="BM620" s="234"/>
      <c r="BN620" s="234"/>
    </row>
    <row r="621" spans="1:66" ht="15.75" customHeight="1">
      <c r="A621" s="152"/>
      <c r="B621" s="152"/>
      <c r="C621" s="152"/>
      <c r="D621" s="152"/>
      <c r="E621" s="152"/>
      <c r="F621" s="152"/>
      <c r="G621" s="152"/>
      <c r="H621" s="234"/>
      <c r="I621" s="234"/>
      <c r="J621" s="234"/>
      <c r="K621" s="234"/>
      <c r="L621" s="234"/>
      <c r="M621" s="234"/>
      <c r="N621" s="234"/>
      <c r="O621" s="234"/>
      <c r="P621" s="234"/>
      <c r="Q621" s="234"/>
      <c r="R621" s="234"/>
      <c r="S621" s="234"/>
      <c r="T621" s="234"/>
      <c r="U621" s="234"/>
      <c r="V621" s="234"/>
      <c r="W621" s="234"/>
      <c r="X621" s="234"/>
      <c r="Y621" s="234"/>
      <c r="Z621" s="234"/>
      <c r="AA621" s="234"/>
      <c r="AB621" s="234"/>
      <c r="AC621" s="234"/>
      <c r="AD621" s="234"/>
      <c r="AE621" s="234"/>
      <c r="AF621" s="234"/>
      <c r="AG621" s="234"/>
      <c r="AH621" s="234"/>
      <c r="AI621" s="234"/>
      <c r="AJ621" s="234"/>
      <c r="AK621" s="234"/>
      <c r="AL621" s="234"/>
      <c r="AM621" s="234"/>
      <c r="AN621" s="234"/>
      <c r="AO621" s="234"/>
      <c r="AP621" s="234"/>
      <c r="AQ621" s="234"/>
      <c r="AR621" s="234"/>
      <c r="AS621" s="234"/>
      <c r="AT621" s="234"/>
      <c r="AU621" s="234"/>
      <c r="AV621" s="234"/>
      <c r="AW621" s="234"/>
      <c r="AX621" s="234"/>
      <c r="AY621" s="234"/>
      <c r="AZ621" s="234"/>
      <c r="BA621" s="234"/>
      <c r="BB621" s="234"/>
      <c r="BC621" s="234"/>
      <c r="BD621" s="234"/>
      <c r="BF621" s="234"/>
      <c r="BG621" s="234"/>
      <c r="BH621" s="234"/>
      <c r="BI621" s="234"/>
      <c r="BJ621" s="234"/>
      <c r="BK621" s="234"/>
      <c r="BL621" s="234"/>
      <c r="BM621" s="234"/>
      <c r="BN621" s="234"/>
    </row>
    <row r="622" spans="1:66" ht="15.75" customHeight="1">
      <c r="A622" s="152"/>
      <c r="B622" s="152"/>
      <c r="C622" s="152"/>
      <c r="D622" s="152"/>
      <c r="E622" s="152"/>
      <c r="F622" s="152"/>
      <c r="G622" s="152"/>
      <c r="H622" s="234"/>
      <c r="I622" s="234"/>
      <c r="J622" s="234"/>
      <c r="K622" s="234"/>
      <c r="L622" s="234"/>
      <c r="M622" s="234"/>
      <c r="N622" s="234"/>
      <c r="O622" s="234"/>
      <c r="P622" s="234"/>
      <c r="Q622" s="234"/>
      <c r="R622" s="234"/>
      <c r="S622" s="234"/>
      <c r="T622" s="234"/>
      <c r="U622" s="234"/>
      <c r="V622" s="234"/>
      <c r="W622" s="234"/>
      <c r="X622" s="234"/>
      <c r="Y622" s="234"/>
      <c r="Z622" s="234"/>
      <c r="AA622" s="234"/>
      <c r="AB622" s="234"/>
      <c r="AC622" s="234"/>
      <c r="AD622" s="234"/>
      <c r="AE622" s="234"/>
      <c r="AF622" s="234"/>
      <c r="AG622" s="234"/>
      <c r="AH622" s="234"/>
      <c r="AI622" s="234"/>
      <c r="AJ622" s="234"/>
      <c r="AK622" s="234"/>
      <c r="AL622" s="234"/>
      <c r="AM622" s="234"/>
      <c r="AN622" s="234"/>
      <c r="AO622" s="234"/>
      <c r="AP622" s="234"/>
      <c r="AQ622" s="234"/>
      <c r="AR622" s="234"/>
      <c r="AS622" s="234"/>
      <c r="AT622" s="234"/>
      <c r="AU622" s="234"/>
      <c r="AV622" s="234"/>
      <c r="AW622" s="234"/>
      <c r="AX622" s="234"/>
      <c r="AY622" s="234"/>
      <c r="AZ622" s="234"/>
      <c r="BA622" s="234"/>
      <c r="BB622" s="234"/>
      <c r="BC622" s="234"/>
      <c r="BD622" s="234"/>
      <c r="BF622" s="234"/>
      <c r="BG622" s="234"/>
      <c r="BH622" s="234"/>
      <c r="BI622" s="234"/>
      <c r="BJ622" s="234"/>
      <c r="BK622" s="234"/>
      <c r="BL622" s="234"/>
      <c r="BM622" s="234"/>
      <c r="BN622" s="234"/>
    </row>
    <row r="623" spans="1:66" ht="15.75" customHeight="1">
      <c r="A623" s="152"/>
      <c r="B623" s="152"/>
      <c r="C623" s="152"/>
      <c r="D623" s="152"/>
      <c r="E623" s="152"/>
      <c r="F623" s="152"/>
      <c r="G623" s="152"/>
      <c r="H623" s="234"/>
      <c r="I623" s="234"/>
      <c r="J623" s="234"/>
      <c r="K623" s="234"/>
      <c r="L623" s="234"/>
      <c r="M623" s="234"/>
      <c r="N623" s="234"/>
      <c r="O623" s="234"/>
      <c r="P623" s="234"/>
      <c r="Q623" s="234"/>
      <c r="R623" s="234"/>
      <c r="S623" s="234"/>
      <c r="T623" s="234"/>
      <c r="U623" s="234"/>
      <c r="V623" s="234"/>
      <c r="W623" s="234"/>
      <c r="X623" s="234"/>
      <c r="Y623" s="234"/>
      <c r="Z623" s="234"/>
      <c r="AA623" s="234"/>
      <c r="AB623" s="234"/>
      <c r="AC623" s="234"/>
      <c r="AD623" s="234"/>
      <c r="AE623" s="234"/>
      <c r="AF623" s="234"/>
      <c r="AG623" s="234"/>
      <c r="AH623" s="234"/>
      <c r="AI623" s="234"/>
      <c r="AJ623" s="234"/>
      <c r="AK623" s="234"/>
      <c r="AL623" s="234"/>
      <c r="AM623" s="234"/>
      <c r="AN623" s="234"/>
      <c r="AO623" s="234"/>
      <c r="AP623" s="234"/>
      <c r="AQ623" s="234"/>
      <c r="AR623" s="234"/>
      <c r="AS623" s="234"/>
      <c r="AT623" s="234"/>
      <c r="AU623" s="234"/>
      <c r="AV623" s="234"/>
      <c r="AW623" s="234"/>
      <c r="AX623" s="234"/>
      <c r="AY623" s="234"/>
      <c r="AZ623" s="234"/>
      <c r="BA623" s="234"/>
      <c r="BB623" s="234"/>
      <c r="BC623" s="234"/>
      <c r="BD623" s="234"/>
      <c r="BF623" s="234"/>
      <c r="BG623" s="234"/>
      <c r="BH623" s="234"/>
      <c r="BI623" s="234"/>
      <c r="BJ623" s="234"/>
      <c r="BK623" s="234"/>
      <c r="BL623" s="234"/>
      <c r="BM623" s="234"/>
      <c r="BN623" s="234"/>
    </row>
    <row r="624" spans="1:66" ht="15.75" customHeight="1">
      <c r="A624" s="152"/>
      <c r="B624" s="152"/>
      <c r="C624" s="152"/>
      <c r="D624" s="152"/>
      <c r="E624" s="152"/>
      <c r="F624" s="152"/>
      <c r="G624" s="152"/>
      <c r="H624" s="234"/>
      <c r="I624" s="234"/>
      <c r="J624" s="234"/>
      <c r="K624" s="234"/>
      <c r="L624" s="234"/>
      <c r="M624" s="234"/>
      <c r="N624" s="234"/>
      <c r="O624" s="234"/>
      <c r="P624" s="234"/>
      <c r="Q624" s="234"/>
      <c r="R624" s="234"/>
      <c r="S624" s="234"/>
      <c r="T624" s="234"/>
      <c r="U624" s="234"/>
      <c r="V624" s="234"/>
      <c r="W624" s="234"/>
      <c r="X624" s="234"/>
      <c r="Y624" s="234"/>
      <c r="Z624" s="234"/>
      <c r="AA624" s="234"/>
      <c r="AB624" s="234"/>
      <c r="AC624" s="234"/>
      <c r="AD624" s="234"/>
      <c r="AE624" s="234"/>
      <c r="AF624" s="234"/>
      <c r="AG624" s="234"/>
      <c r="AH624" s="234"/>
      <c r="AI624" s="234"/>
      <c r="AJ624" s="234"/>
      <c r="AK624" s="234"/>
      <c r="AL624" s="234"/>
      <c r="AM624" s="234"/>
      <c r="AN624" s="234"/>
      <c r="AO624" s="234"/>
      <c r="AP624" s="234"/>
      <c r="AQ624" s="234"/>
      <c r="AR624" s="234"/>
      <c r="AS624" s="234"/>
      <c r="AT624" s="234"/>
      <c r="AU624" s="234"/>
      <c r="AV624" s="234"/>
      <c r="AW624" s="234"/>
      <c r="AX624" s="234"/>
      <c r="AY624" s="234"/>
      <c r="AZ624" s="234"/>
      <c r="BA624" s="234"/>
      <c r="BB624" s="234"/>
      <c r="BC624" s="234"/>
      <c r="BD624" s="234"/>
      <c r="BF624" s="234"/>
      <c r="BG624" s="234"/>
      <c r="BH624" s="234"/>
      <c r="BI624" s="234"/>
      <c r="BJ624" s="234"/>
      <c r="BK624" s="234"/>
      <c r="BL624" s="234"/>
      <c r="BM624" s="234"/>
      <c r="BN624" s="234"/>
    </row>
    <row r="625" spans="1:66" ht="15.75" customHeight="1">
      <c r="A625" s="152"/>
      <c r="B625" s="152"/>
      <c r="C625" s="152"/>
      <c r="D625" s="152"/>
      <c r="E625" s="152"/>
      <c r="F625" s="152"/>
      <c r="G625" s="152"/>
      <c r="H625" s="234"/>
      <c r="I625" s="234"/>
      <c r="J625" s="234"/>
      <c r="K625" s="234"/>
      <c r="L625" s="234"/>
      <c r="M625" s="234"/>
      <c r="N625" s="234"/>
      <c r="O625" s="234"/>
      <c r="P625" s="234"/>
      <c r="Q625" s="234"/>
      <c r="R625" s="234"/>
      <c r="S625" s="234"/>
      <c r="T625" s="234"/>
      <c r="U625" s="234"/>
      <c r="V625" s="234"/>
      <c r="W625" s="234"/>
      <c r="X625" s="234"/>
      <c r="Y625" s="234"/>
      <c r="Z625" s="234"/>
      <c r="AA625" s="234"/>
      <c r="AB625" s="234"/>
      <c r="AC625" s="234"/>
      <c r="AD625" s="234"/>
      <c r="AE625" s="234"/>
      <c r="AF625" s="234"/>
      <c r="AG625" s="234"/>
      <c r="AH625" s="234"/>
      <c r="AI625" s="234"/>
      <c r="AJ625" s="234"/>
      <c r="AK625" s="234"/>
      <c r="AL625" s="234"/>
      <c r="AM625" s="234"/>
      <c r="AN625" s="234"/>
      <c r="AO625" s="234"/>
      <c r="AP625" s="234"/>
      <c r="AQ625" s="234"/>
      <c r="AR625" s="234"/>
      <c r="AS625" s="234"/>
      <c r="AT625" s="234"/>
      <c r="AU625" s="234"/>
      <c r="AV625" s="234"/>
      <c r="AW625" s="234"/>
      <c r="AX625" s="234"/>
      <c r="AY625" s="234"/>
      <c r="AZ625" s="234"/>
      <c r="BA625" s="234"/>
      <c r="BB625" s="234"/>
      <c r="BC625" s="234"/>
      <c r="BD625" s="234"/>
      <c r="BF625" s="234"/>
      <c r="BG625" s="234"/>
      <c r="BH625" s="234"/>
      <c r="BI625" s="234"/>
      <c r="BJ625" s="234"/>
      <c r="BK625" s="234"/>
      <c r="BL625" s="234"/>
      <c r="BM625" s="234"/>
      <c r="BN625" s="234"/>
    </row>
    <row r="626" spans="1:66" ht="15.75" customHeight="1">
      <c r="A626" s="152"/>
      <c r="B626" s="152"/>
      <c r="C626" s="152"/>
      <c r="D626" s="152"/>
      <c r="E626" s="152"/>
      <c r="F626" s="152"/>
      <c r="G626" s="152"/>
      <c r="H626" s="234"/>
      <c r="I626" s="234"/>
      <c r="J626" s="234"/>
      <c r="K626" s="234"/>
      <c r="L626" s="234"/>
      <c r="M626" s="234"/>
      <c r="N626" s="234"/>
      <c r="O626" s="234"/>
      <c r="P626" s="234"/>
      <c r="Q626" s="234"/>
      <c r="R626" s="234"/>
      <c r="S626" s="234"/>
      <c r="T626" s="234"/>
      <c r="U626" s="234"/>
      <c r="V626" s="234"/>
      <c r="W626" s="234"/>
      <c r="X626" s="234"/>
      <c r="Y626" s="234"/>
      <c r="Z626" s="234"/>
      <c r="AA626" s="234"/>
      <c r="AB626" s="234"/>
      <c r="AC626" s="234"/>
      <c r="AD626" s="234"/>
      <c r="AE626" s="234"/>
      <c r="AF626" s="234"/>
      <c r="AG626" s="234"/>
      <c r="AH626" s="234"/>
      <c r="AI626" s="234"/>
      <c r="AJ626" s="234"/>
      <c r="AK626" s="234"/>
      <c r="AL626" s="234"/>
      <c r="AM626" s="234"/>
      <c r="AN626" s="234"/>
      <c r="AO626" s="234"/>
      <c r="AP626" s="234"/>
      <c r="AQ626" s="234"/>
      <c r="AR626" s="234"/>
      <c r="AS626" s="234"/>
      <c r="AT626" s="234"/>
      <c r="AU626" s="234"/>
      <c r="AV626" s="234"/>
      <c r="AW626" s="234"/>
      <c r="AX626" s="234"/>
      <c r="AY626" s="234"/>
      <c r="AZ626" s="234"/>
      <c r="BA626" s="234"/>
      <c r="BB626" s="234"/>
      <c r="BC626" s="234"/>
      <c r="BD626" s="234"/>
      <c r="BF626" s="234"/>
      <c r="BG626" s="234"/>
      <c r="BH626" s="234"/>
      <c r="BI626" s="234"/>
      <c r="BJ626" s="234"/>
      <c r="BK626" s="234"/>
      <c r="BL626" s="234"/>
      <c r="BM626" s="234"/>
      <c r="BN626" s="234"/>
    </row>
    <row r="627" spans="1:66" ht="15.75" customHeight="1">
      <c r="A627" s="152"/>
      <c r="B627" s="152"/>
      <c r="C627" s="152"/>
      <c r="D627" s="152"/>
      <c r="E627" s="152"/>
      <c r="F627" s="152"/>
      <c r="G627" s="152"/>
      <c r="H627" s="234"/>
      <c r="I627" s="234"/>
      <c r="J627" s="234"/>
      <c r="K627" s="234"/>
      <c r="L627" s="234"/>
      <c r="M627" s="234"/>
      <c r="N627" s="234"/>
      <c r="O627" s="234"/>
      <c r="P627" s="234"/>
      <c r="Q627" s="234"/>
      <c r="R627" s="234"/>
      <c r="S627" s="234"/>
      <c r="T627" s="234"/>
      <c r="U627" s="234"/>
      <c r="V627" s="234"/>
      <c r="W627" s="234"/>
      <c r="X627" s="234"/>
      <c r="Y627" s="234"/>
      <c r="Z627" s="234"/>
      <c r="AA627" s="234"/>
      <c r="AB627" s="234"/>
      <c r="AC627" s="234"/>
      <c r="AD627" s="234"/>
      <c r="AE627" s="234"/>
      <c r="AF627" s="234"/>
      <c r="AG627" s="234"/>
      <c r="AH627" s="234"/>
      <c r="AI627" s="234"/>
      <c r="AJ627" s="234"/>
      <c r="AK627" s="234"/>
      <c r="AL627" s="234"/>
      <c r="AM627" s="234"/>
      <c r="AN627" s="234"/>
      <c r="AO627" s="234"/>
      <c r="AP627" s="234"/>
      <c r="AQ627" s="234"/>
      <c r="AR627" s="234"/>
      <c r="AS627" s="234"/>
      <c r="AT627" s="234"/>
      <c r="AU627" s="234"/>
      <c r="AV627" s="234"/>
      <c r="AW627" s="234"/>
      <c r="AX627" s="234"/>
      <c r="AY627" s="234"/>
      <c r="AZ627" s="234"/>
      <c r="BA627" s="234"/>
      <c r="BB627" s="234"/>
      <c r="BC627" s="234"/>
      <c r="BD627" s="234"/>
      <c r="BF627" s="234"/>
      <c r="BG627" s="234"/>
      <c r="BH627" s="234"/>
      <c r="BI627" s="234"/>
      <c r="BJ627" s="234"/>
      <c r="BK627" s="234"/>
      <c r="BL627" s="234"/>
      <c r="BM627" s="234"/>
      <c r="BN627" s="234"/>
    </row>
    <row r="628" spans="1:66" ht="15.75" customHeight="1">
      <c r="A628" s="152"/>
      <c r="B628" s="152"/>
      <c r="C628" s="152"/>
      <c r="D628" s="152"/>
      <c r="E628" s="152"/>
      <c r="F628" s="152"/>
      <c r="G628" s="152"/>
      <c r="H628" s="234"/>
      <c r="I628" s="234"/>
      <c r="J628" s="234"/>
      <c r="K628" s="234"/>
      <c r="L628" s="234"/>
      <c r="M628" s="234"/>
      <c r="N628" s="234"/>
      <c r="O628" s="234"/>
      <c r="P628" s="234"/>
      <c r="Q628" s="234"/>
      <c r="R628" s="234"/>
      <c r="S628" s="234"/>
      <c r="T628" s="234"/>
      <c r="U628" s="234"/>
      <c r="V628" s="234"/>
      <c r="W628" s="234"/>
      <c r="X628" s="234"/>
      <c r="Y628" s="234"/>
      <c r="Z628" s="234"/>
      <c r="AA628" s="234"/>
      <c r="AB628" s="234"/>
      <c r="AC628" s="234"/>
      <c r="AD628" s="234"/>
      <c r="AE628" s="234"/>
      <c r="AF628" s="234"/>
      <c r="AG628" s="234"/>
      <c r="AH628" s="234"/>
      <c r="AI628" s="234"/>
      <c r="AJ628" s="234"/>
      <c r="AK628" s="234"/>
      <c r="AL628" s="234"/>
      <c r="AM628" s="234"/>
      <c r="AN628" s="234"/>
      <c r="AO628" s="234"/>
      <c r="AP628" s="234"/>
      <c r="AQ628" s="234"/>
      <c r="AR628" s="234"/>
      <c r="AS628" s="234"/>
      <c r="AT628" s="234"/>
      <c r="AU628" s="234"/>
      <c r="AV628" s="234"/>
      <c r="AW628" s="234"/>
      <c r="AX628" s="234"/>
      <c r="AY628" s="234"/>
      <c r="AZ628" s="234"/>
      <c r="BA628" s="234"/>
      <c r="BB628" s="234"/>
      <c r="BC628" s="234"/>
      <c r="BD628" s="234"/>
      <c r="BF628" s="234"/>
      <c r="BG628" s="234"/>
      <c r="BH628" s="234"/>
      <c r="BI628" s="234"/>
      <c r="BJ628" s="234"/>
      <c r="BK628" s="234"/>
      <c r="BL628" s="234"/>
      <c r="BM628" s="234"/>
      <c r="BN628" s="234"/>
    </row>
    <row r="629" spans="1:66" ht="15.75" customHeight="1">
      <c r="A629" s="152"/>
      <c r="B629" s="152"/>
      <c r="C629" s="152"/>
      <c r="D629" s="152"/>
      <c r="E629" s="152"/>
      <c r="F629" s="152"/>
      <c r="G629" s="152"/>
      <c r="H629" s="234"/>
      <c r="I629" s="234"/>
      <c r="J629" s="234"/>
      <c r="K629" s="234"/>
      <c r="L629" s="234"/>
      <c r="M629" s="234"/>
      <c r="N629" s="234"/>
      <c r="O629" s="234"/>
      <c r="P629" s="234"/>
      <c r="Q629" s="234"/>
      <c r="R629" s="234"/>
      <c r="S629" s="234"/>
      <c r="T629" s="234"/>
      <c r="U629" s="234"/>
      <c r="V629" s="234"/>
      <c r="W629" s="234"/>
      <c r="X629" s="234"/>
      <c r="Y629" s="234"/>
      <c r="Z629" s="234"/>
      <c r="AA629" s="234"/>
      <c r="AB629" s="234"/>
      <c r="AC629" s="234"/>
      <c r="AD629" s="234"/>
      <c r="AE629" s="234"/>
      <c r="AF629" s="234"/>
      <c r="AG629" s="234"/>
      <c r="AH629" s="234"/>
      <c r="AI629" s="234"/>
      <c r="AJ629" s="234"/>
      <c r="AK629" s="234"/>
      <c r="AL629" s="234"/>
      <c r="AM629" s="234"/>
      <c r="AN629" s="234"/>
      <c r="AO629" s="234"/>
      <c r="AP629" s="234"/>
      <c r="AQ629" s="234"/>
      <c r="AR629" s="234"/>
      <c r="AS629" s="234"/>
      <c r="AT629" s="234"/>
      <c r="AU629" s="234"/>
      <c r="AV629" s="234"/>
      <c r="AW629" s="234"/>
      <c r="AX629" s="234"/>
      <c r="AY629" s="234"/>
      <c r="AZ629" s="234"/>
      <c r="BA629" s="234"/>
      <c r="BB629" s="234"/>
      <c r="BC629" s="234"/>
      <c r="BD629" s="234"/>
      <c r="BF629" s="234"/>
      <c r="BG629" s="234"/>
      <c r="BH629" s="234"/>
      <c r="BI629" s="234"/>
      <c r="BJ629" s="234"/>
      <c r="BK629" s="234"/>
      <c r="BL629" s="234"/>
      <c r="BM629" s="234"/>
      <c r="BN629" s="234"/>
    </row>
    <row r="630" spans="1:66" ht="15.75" customHeight="1">
      <c r="A630" s="152"/>
      <c r="B630" s="152"/>
      <c r="C630" s="152"/>
      <c r="D630" s="152"/>
      <c r="E630" s="152"/>
      <c r="F630" s="152"/>
      <c r="G630" s="152"/>
      <c r="H630" s="234"/>
      <c r="I630" s="234"/>
      <c r="J630" s="234"/>
      <c r="K630" s="234"/>
      <c r="L630" s="234"/>
      <c r="M630" s="234"/>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c r="AJ630" s="234"/>
      <c r="AK630" s="234"/>
      <c r="AL630" s="234"/>
      <c r="AM630" s="234"/>
      <c r="AN630" s="234"/>
      <c r="AO630" s="234"/>
      <c r="AP630" s="234"/>
      <c r="AQ630" s="234"/>
      <c r="AR630" s="234"/>
      <c r="AS630" s="234"/>
      <c r="AT630" s="234"/>
      <c r="AU630" s="234"/>
      <c r="AV630" s="234"/>
      <c r="AW630" s="234"/>
      <c r="AX630" s="234"/>
      <c r="AY630" s="234"/>
      <c r="AZ630" s="234"/>
      <c r="BA630" s="234"/>
      <c r="BB630" s="234"/>
      <c r="BC630" s="234"/>
      <c r="BD630" s="234"/>
      <c r="BF630" s="234"/>
      <c r="BG630" s="234"/>
      <c r="BH630" s="234"/>
      <c r="BI630" s="234"/>
      <c r="BJ630" s="234"/>
      <c r="BK630" s="234"/>
      <c r="BL630" s="234"/>
      <c r="BM630" s="234"/>
      <c r="BN630" s="234"/>
    </row>
    <row r="631" spans="1:66" ht="15.75" customHeight="1">
      <c r="A631" s="152"/>
      <c r="B631" s="152"/>
      <c r="C631" s="152"/>
      <c r="D631" s="152"/>
      <c r="E631" s="152"/>
      <c r="F631" s="152"/>
      <c r="G631" s="152"/>
      <c r="H631" s="234"/>
      <c r="I631" s="234"/>
      <c r="J631" s="234"/>
      <c r="K631" s="234"/>
      <c r="L631" s="234"/>
      <c r="M631" s="234"/>
      <c r="N631" s="234"/>
      <c r="O631" s="234"/>
      <c r="P631" s="234"/>
      <c r="Q631" s="234"/>
      <c r="R631" s="234"/>
      <c r="S631" s="234"/>
      <c r="T631" s="234"/>
      <c r="U631" s="234"/>
      <c r="V631" s="234"/>
      <c r="W631" s="234"/>
      <c r="X631" s="234"/>
      <c r="Y631" s="234"/>
      <c r="Z631" s="234"/>
      <c r="AA631" s="234"/>
      <c r="AB631" s="234"/>
      <c r="AC631" s="234"/>
      <c r="AD631" s="234"/>
      <c r="AE631" s="234"/>
      <c r="AF631" s="234"/>
      <c r="AG631" s="234"/>
      <c r="AH631" s="234"/>
      <c r="AI631" s="234"/>
      <c r="AJ631" s="234"/>
      <c r="AK631" s="234"/>
      <c r="AL631" s="234"/>
      <c r="AM631" s="234"/>
      <c r="AN631" s="234"/>
      <c r="AO631" s="234"/>
      <c r="AP631" s="234"/>
      <c r="AQ631" s="234"/>
      <c r="AR631" s="234"/>
      <c r="AS631" s="234"/>
      <c r="AT631" s="234"/>
      <c r="AU631" s="234"/>
      <c r="AV631" s="234"/>
      <c r="AW631" s="234"/>
      <c r="AX631" s="234"/>
      <c r="AY631" s="234"/>
      <c r="AZ631" s="234"/>
      <c r="BA631" s="234"/>
      <c r="BB631" s="234"/>
      <c r="BC631" s="234"/>
      <c r="BD631" s="234"/>
      <c r="BF631" s="234"/>
      <c r="BG631" s="234"/>
      <c r="BH631" s="234"/>
      <c r="BI631" s="234"/>
      <c r="BJ631" s="234"/>
      <c r="BK631" s="234"/>
      <c r="BL631" s="234"/>
      <c r="BM631" s="234"/>
      <c r="BN631" s="234"/>
    </row>
    <row r="632" spans="1:66" ht="15.75" customHeight="1">
      <c r="A632" s="152"/>
      <c r="B632" s="152"/>
      <c r="C632" s="152"/>
      <c r="D632" s="152"/>
      <c r="E632" s="152"/>
      <c r="F632" s="152"/>
      <c r="G632" s="152"/>
      <c r="H632" s="234"/>
      <c r="I632" s="234"/>
      <c r="J632" s="234"/>
      <c r="K632" s="234"/>
      <c r="L632" s="234"/>
      <c r="M632" s="234"/>
      <c r="N632" s="234"/>
      <c r="O632" s="234"/>
      <c r="P632" s="234"/>
      <c r="Q632" s="234"/>
      <c r="R632" s="234"/>
      <c r="S632" s="234"/>
      <c r="T632" s="234"/>
      <c r="U632" s="234"/>
      <c r="V632" s="234"/>
      <c r="W632" s="234"/>
      <c r="X632" s="234"/>
      <c r="Y632" s="234"/>
      <c r="Z632" s="234"/>
      <c r="AA632" s="234"/>
      <c r="AB632" s="234"/>
      <c r="AC632" s="234"/>
      <c r="AD632" s="234"/>
      <c r="AE632" s="234"/>
      <c r="AF632" s="234"/>
      <c r="AG632" s="234"/>
      <c r="AH632" s="234"/>
      <c r="AI632" s="234"/>
      <c r="AJ632" s="234"/>
      <c r="AK632" s="234"/>
      <c r="AL632" s="234"/>
      <c r="AM632" s="234"/>
      <c r="AN632" s="234"/>
      <c r="AO632" s="234"/>
      <c r="AP632" s="234"/>
      <c r="AQ632" s="234"/>
      <c r="AR632" s="234"/>
      <c r="AS632" s="234"/>
      <c r="AT632" s="234"/>
      <c r="AU632" s="234"/>
      <c r="AV632" s="234"/>
      <c r="AW632" s="234"/>
      <c r="AX632" s="234"/>
      <c r="AY632" s="234"/>
      <c r="AZ632" s="234"/>
      <c r="BA632" s="234"/>
      <c r="BB632" s="234"/>
      <c r="BC632" s="234"/>
      <c r="BD632" s="234"/>
      <c r="BF632" s="234"/>
      <c r="BG632" s="234"/>
      <c r="BH632" s="234"/>
      <c r="BI632" s="234"/>
      <c r="BJ632" s="234"/>
      <c r="BK632" s="234"/>
      <c r="BL632" s="234"/>
      <c r="BM632" s="234"/>
      <c r="BN632" s="234"/>
    </row>
    <row r="633" spans="1:66" ht="15.75" customHeight="1">
      <c r="A633" s="152"/>
      <c r="B633" s="152"/>
      <c r="C633" s="152"/>
      <c r="D633" s="152"/>
      <c r="E633" s="152"/>
      <c r="F633" s="152"/>
      <c r="G633" s="152"/>
      <c r="H633" s="234"/>
      <c r="I633" s="234"/>
      <c r="J633" s="234"/>
      <c r="K633" s="234"/>
      <c r="L633" s="234"/>
      <c r="M633" s="234"/>
      <c r="N633" s="234"/>
      <c r="O633" s="234"/>
      <c r="P633" s="234"/>
      <c r="Q633" s="234"/>
      <c r="R633" s="234"/>
      <c r="S633" s="234"/>
      <c r="T633" s="234"/>
      <c r="U633" s="234"/>
      <c r="V633" s="234"/>
      <c r="W633" s="234"/>
      <c r="X633" s="234"/>
      <c r="Y633" s="234"/>
      <c r="Z633" s="234"/>
      <c r="AA633" s="234"/>
      <c r="AB633" s="234"/>
      <c r="AC633" s="234"/>
      <c r="AD633" s="234"/>
      <c r="AE633" s="234"/>
      <c r="AF633" s="234"/>
      <c r="AG633" s="234"/>
      <c r="AH633" s="234"/>
      <c r="AI633" s="234"/>
      <c r="AJ633" s="234"/>
      <c r="AK633" s="234"/>
      <c r="AL633" s="234"/>
      <c r="AM633" s="234"/>
      <c r="AN633" s="234"/>
      <c r="AO633" s="234"/>
      <c r="AP633" s="234"/>
      <c r="AQ633" s="234"/>
      <c r="AR633" s="234"/>
      <c r="AS633" s="234"/>
      <c r="AT633" s="234"/>
      <c r="AU633" s="234"/>
      <c r="AV633" s="234"/>
      <c r="AW633" s="234"/>
      <c r="AX633" s="234"/>
      <c r="AY633" s="234"/>
      <c r="AZ633" s="234"/>
      <c r="BA633" s="234"/>
      <c r="BB633" s="234"/>
      <c r="BC633" s="234"/>
      <c r="BD633" s="234"/>
      <c r="BF633" s="234"/>
      <c r="BG633" s="234"/>
      <c r="BH633" s="234"/>
      <c r="BI633" s="234"/>
      <c r="BJ633" s="234"/>
      <c r="BK633" s="234"/>
      <c r="BL633" s="234"/>
      <c r="BM633" s="234"/>
      <c r="BN633" s="234"/>
    </row>
    <row r="634" spans="1:66" ht="15.75" customHeight="1">
      <c r="A634" s="152"/>
      <c r="B634" s="152"/>
      <c r="C634" s="152"/>
      <c r="D634" s="152"/>
      <c r="E634" s="152"/>
      <c r="F634" s="152"/>
      <c r="G634" s="152"/>
      <c r="H634" s="234"/>
      <c r="I634" s="234"/>
      <c r="J634" s="234"/>
      <c r="K634" s="234"/>
      <c r="L634" s="234"/>
      <c r="M634" s="234"/>
      <c r="N634" s="234"/>
      <c r="O634" s="234"/>
      <c r="P634" s="234"/>
      <c r="Q634" s="234"/>
      <c r="R634" s="234"/>
      <c r="S634" s="234"/>
      <c r="T634" s="234"/>
      <c r="U634" s="234"/>
      <c r="V634" s="234"/>
      <c r="W634" s="234"/>
      <c r="X634" s="234"/>
      <c r="Y634" s="234"/>
      <c r="Z634" s="234"/>
      <c r="AA634" s="234"/>
      <c r="AB634" s="234"/>
      <c r="AC634" s="234"/>
      <c r="AD634" s="234"/>
      <c r="AE634" s="234"/>
      <c r="AF634" s="234"/>
      <c r="AG634" s="234"/>
      <c r="AH634" s="234"/>
      <c r="AI634" s="234"/>
      <c r="AJ634" s="234"/>
      <c r="AK634" s="234"/>
      <c r="AL634" s="234"/>
      <c r="AM634" s="234"/>
      <c r="AN634" s="234"/>
      <c r="AO634" s="234"/>
      <c r="AP634" s="234"/>
      <c r="AQ634" s="234"/>
      <c r="AR634" s="234"/>
      <c r="AS634" s="234"/>
      <c r="AT634" s="234"/>
      <c r="AU634" s="234"/>
      <c r="AV634" s="234"/>
      <c r="AW634" s="234"/>
      <c r="AX634" s="234"/>
      <c r="AY634" s="234"/>
      <c r="AZ634" s="234"/>
      <c r="BA634" s="234"/>
      <c r="BB634" s="234"/>
      <c r="BC634" s="234"/>
      <c r="BD634" s="234"/>
      <c r="BF634" s="234"/>
      <c r="BG634" s="234"/>
      <c r="BH634" s="234"/>
      <c r="BI634" s="234"/>
      <c r="BJ634" s="234"/>
      <c r="BK634" s="234"/>
      <c r="BL634" s="234"/>
      <c r="BM634" s="234"/>
      <c r="BN634" s="234"/>
    </row>
    <row r="635" spans="1:66" ht="15.75" customHeight="1">
      <c r="A635" s="152"/>
      <c r="B635" s="152"/>
      <c r="C635" s="152"/>
      <c r="D635" s="152"/>
      <c r="E635" s="152"/>
      <c r="F635" s="152"/>
      <c r="G635" s="152"/>
      <c r="H635" s="234"/>
      <c r="I635" s="234"/>
      <c r="J635" s="234"/>
      <c r="K635" s="234"/>
      <c r="L635" s="234"/>
      <c r="M635" s="234"/>
      <c r="N635" s="234"/>
      <c r="O635" s="234"/>
      <c r="P635" s="234"/>
      <c r="Q635" s="234"/>
      <c r="R635" s="234"/>
      <c r="S635" s="234"/>
      <c r="T635" s="234"/>
      <c r="U635" s="234"/>
      <c r="V635" s="234"/>
      <c r="W635" s="234"/>
      <c r="X635" s="234"/>
      <c r="Y635" s="234"/>
      <c r="Z635" s="234"/>
      <c r="AA635" s="234"/>
      <c r="AB635" s="234"/>
      <c r="AC635" s="234"/>
      <c r="AD635" s="234"/>
      <c r="AE635" s="234"/>
      <c r="AF635" s="234"/>
      <c r="AG635" s="234"/>
      <c r="AH635" s="234"/>
      <c r="AI635" s="234"/>
      <c r="AJ635" s="234"/>
      <c r="AK635" s="234"/>
      <c r="AL635" s="234"/>
      <c r="AM635" s="234"/>
      <c r="AN635" s="234"/>
      <c r="AO635" s="234"/>
      <c r="AP635" s="234"/>
      <c r="AQ635" s="234"/>
      <c r="AR635" s="234"/>
      <c r="AS635" s="234"/>
      <c r="AT635" s="234"/>
      <c r="AU635" s="234"/>
      <c r="AV635" s="234"/>
      <c r="AW635" s="234"/>
      <c r="AX635" s="234"/>
      <c r="AY635" s="234"/>
      <c r="AZ635" s="234"/>
      <c r="BA635" s="234"/>
      <c r="BB635" s="234"/>
      <c r="BC635" s="234"/>
      <c r="BD635" s="234"/>
      <c r="BF635" s="234"/>
      <c r="BG635" s="234"/>
      <c r="BH635" s="234"/>
      <c r="BI635" s="234"/>
      <c r="BJ635" s="234"/>
      <c r="BK635" s="234"/>
      <c r="BL635" s="234"/>
      <c r="BM635" s="234"/>
      <c r="BN635" s="234"/>
    </row>
    <row r="636" spans="1:66" ht="15.75" customHeight="1">
      <c r="A636" s="152"/>
      <c r="B636" s="152"/>
      <c r="C636" s="152"/>
      <c r="D636" s="152"/>
      <c r="E636" s="152"/>
      <c r="F636" s="152"/>
      <c r="G636" s="152"/>
      <c r="H636" s="234"/>
      <c r="I636" s="234"/>
      <c r="J636" s="234"/>
      <c r="K636" s="234"/>
      <c r="L636" s="234"/>
      <c r="M636" s="234"/>
      <c r="N636" s="234"/>
      <c r="O636" s="234"/>
      <c r="P636" s="234"/>
      <c r="Q636" s="234"/>
      <c r="R636" s="234"/>
      <c r="S636" s="234"/>
      <c r="T636" s="234"/>
      <c r="U636" s="234"/>
      <c r="V636" s="234"/>
      <c r="W636" s="234"/>
      <c r="X636" s="234"/>
      <c r="Y636" s="234"/>
      <c r="Z636" s="234"/>
      <c r="AA636" s="234"/>
      <c r="AB636" s="234"/>
      <c r="AC636" s="234"/>
      <c r="AD636" s="234"/>
      <c r="AE636" s="234"/>
      <c r="AF636" s="234"/>
      <c r="AG636" s="234"/>
      <c r="AH636" s="234"/>
      <c r="AI636" s="234"/>
      <c r="AJ636" s="234"/>
      <c r="AK636" s="234"/>
      <c r="AL636" s="234"/>
      <c r="AM636" s="234"/>
      <c r="AN636" s="234"/>
      <c r="AO636" s="234"/>
      <c r="AP636" s="234"/>
      <c r="AQ636" s="234"/>
      <c r="AR636" s="234"/>
      <c r="AS636" s="234"/>
      <c r="AT636" s="234"/>
      <c r="AU636" s="234"/>
      <c r="AV636" s="234"/>
      <c r="AW636" s="234"/>
      <c r="AX636" s="234"/>
      <c r="AY636" s="234"/>
      <c r="AZ636" s="234"/>
      <c r="BA636" s="234"/>
      <c r="BB636" s="234"/>
      <c r="BC636" s="234"/>
      <c r="BD636" s="234"/>
      <c r="BF636" s="234"/>
      <c r="BG636" s="234"/>
      <c r="BH636" s="234"/>
      <c r="BI636" s="234"/>
      <c r="BJ636" s="234"/>
      <c r="BK636" s="234"/>
      <c r="BL636" s="234"/>
      <c r="BM636" s="234"/>
      <c r="BN636" s="234"/>
    </row>
    <row r="637" spans="1:66" ht="15.75" customHeight="1">
      <c r="A637" s="152"/>
      <c r="B637" s="152"/>
      <c r="C637" s="152"/>
      <c r="D637" s="152"/>
      <c r="E637" s="152"/>
      <c r="F637" s="152"/>
      <c r="G637" s="152"/>
      <c r="H637" s="234"/>
      <c r="I637" s="234"/>
      <c r="J637" s="234"/>
      <c r="K637" s="234"/>
      <c r="L637" s="234"/>
      <c r="M637" s="234"/>
      <c r="N637" s="234"/>
      <c r="O637" s="234"/>
      <c r="P637" s="234"/>
      <c r="Q637" s="234"/>
      <c r="R637" s="234"/>
      <c r="S637" s="234"/>
      <c r="T637" s="234"/>
      <c r="U637" s="234"/>
      <c r="V637" s="234"/>
      <c r="W637" s="234"/>
      <c r="X637" s="234"/>
      <c r="Y637" s="234"/>
      <c r="Z637" s="234"/>
      <c r="AA637" s="234"/>
      <c r="AB637" s="234"/>
      <c r="AC637" s="234"/>
      <c r="AD637" s="234"/>
      <c r="AE637" s="234"/>
      <c r="AF637" s="234"/>
      <c r="AG637" s="234"/>
      <c r="AH637" s="234"/>
      <c r="AI637" s="234"/>
      <c r="AJ637" s="234"/>
      <c r="AK637" s="234"/>
      <c r="AL637" s="234"/>
      <c r="AM637" s="234"/>
      <c r="AN637" s="234"/>
      <c r="AO637" s="234"/>
      <c r="AP637" s="234"/>
      <c r="AQ637" s="234"/>
      <c r="AR637" s="234"/>
      <c r="AS637" s="234"/>
      <c r="AT637" s="234"/>
      <c r="AU637" s="234"/>
      <c r="AV637" s="234"/>
      <c r="AW637" s="234"/>
      <c r="AX637" s="234"/>
      <c r="AY637" s="234"/>
      <c r="AZ637" s="234"/>
      <c r="BA637" s="234"/>
      <c r="BB637" s="234"/>
      <c r="BC637" s="234"/>
      <c r="BD637" s="234"/>
      <c r="BF637" s="234"/>
      <c r="BG637" s="234"/>
      <c r="BH637" s="234"/>
      <c r="BI637" s="234"/>
      <c r="BJ637" s="234"/>
      <c r="BK637" s="234"/>
      <c r="BL637" s="234"/>
      <c r="BM637" s="234"/>
      <c r="BN637" s="234"/>
    </row>
    <row r="638" spans="1:66" ht="15.75" customHeight="1">
      <c r="A638" s="152"/>
      <c r="B638" s="152"/>
      <c r="C638" s="152"/>
      <c r="D638" s="152"/>
      <c r="E638" s="152"/>
      <c r="F638" s="152"/>
      <c r="G638" s="152"/>
      <c r="H638" s="234"/>
      <c r="I638" s="234"/>
      <c r="J638" s="234"/>
      <c r="K638" s="234"/>
      <c r="L638" s="234"/>
      <c r="M638" s="234"/>
      <c r="N638" s="234"/>
      <c r="O638" s="234"/>
      <c r="P638" s="234"/>
      <c r="Q638" s="234"/>
      <c r="R638" s="234"/>
      <c r="S638" s="234"/>
      <c r="T638" s="234"/>
      <c r="U638" s="234"/>
      <c r="V638" s="234"/>
      <c r="W638" s="234"/>
      <c r="X638" s="234"/>
      <c r="Y638" s="234"/>
      <c r="Z638" s="234"/>
      <c r="AA638" s="234"/>
      <c r="AB638" s="234"/>
      <c r="AC638" s="234"/>
      <c r="AD638" s="234"/>
      <c r="AE638" s="234"/>
      <c r="AF638" s="234"/>
      <c r="AG638" s="234"/>
      <c r="AH638" s="234"/>
      <c r="AI638" s="234"/>
      <c r="AJ638" s="234"/>
      <c r="AK638" s="234"/>
      <c r="AL638" s="234"/>
      <c r="AM638" s="234"/>
      <c r="AN638" s="234"/>
      <c r="AO638" s="234"/>
      <c r="AP638" s="234"/>
      <c r="AQ638" s="234"/>
      <c r="AR638" s="234"/>
      <c r="AS638" s="234"/>
      <c r="AT638" s="234"/>
      <c r="AU638" s="234"/>
      <c r="AV638" s="234"/>
      <c r="AW638" s="234"/>
      <c r="AX638" s="234"/>
      <c r="AY638" s="234"/>
      <c r="AZ638" s="234"/>
      <c r="BA638" s="234"/>
      <c r="BB638" s="234"/>
      <c r="BC638" s="234"/>
      <c r="BD638" s="234"/>
      <c r="BF638" s="234"/>
      <c r="BG638" s="234"/>
      <c r="BH638" s="234"/>
      <c r="BI638" s="234"/>
      <c r="BJ638" s="234"/>
      <c r="BK638" s="234"/>
      <c r="BL638" s="234"/>
      <c r="BM638" s="234"/>
      <c r="BN638" s="234"/>
    </row>
    <row r="639" spans="1:66" ht="15.75" customHeight="1">
      <c r="A639" s="152"/>
      <c r="B639" s="152"/>
      <c r="C639" s="152"/>
      <c r="D639" s="152"/>
      <c r="E639" s="152"/>
      <c r="F639" s="152"/>
      <c r="G639" s="152"/>
      <c r="H639" s="234"/>
      <c r="I639" s="234"/>
      <c r="J639" s="234"/>
      <c r="K639" s="234"/>
      <c r="L639" s="234"/>
      <c r="M639" s="234"/>
      <c r="N639" s="234"/>
      <c r="O639" s="234"/>
      <c r="P639" s="234"/>
      <c r="Q639" s="234"/>
      <c r="R639" s="234"/>
      <c r="S639" s="234"/>
      <c r="T639" s="234"/>
      <c r="U639" s="234"/>
      <c r="V639" s="234"/>
      <c r="W639" s="234"/>
      <c r="X639" s="234"/>
      <c r="Y639" s="234"/>
      <c r="Z639" s="234"/>
      <c r="AA639" s="234"/>
      <c r="AB639" s="234"/>
      <c r="AC639" s="234"/>
      <c r="AD639" s="234"/>
      <c r="AE639" s="234"/>
      <c r="AF639" s="234"/>
      <c r="AG639" s="234"/>
      <c r="AH639" s="234"/>
      <c r="AI639" s="234"/>
      <c r="AJ639" s="234"/>
      <c r="AK639" s="234"/>
      <c r="AL639" s="234"/>
      <c r="AM639" s="234"/>
      <c r="AN639" s="234"/>
      <c r="AO639" s="234"/>
      <c r="AP639" s="234"/>
      <c r="AQ639" s="234"/>
      <c r="AR639" s="234"/>
      <c r="AS639" s="234"/>
      <c r="AT639" s="234"/>
      <c r="AU639" s="234"/>
      <c r="AV639" s="234"/>
      <c r="AW639" s="234"/>
      <c r="AX639" s="234"/>
      <c r="AY639" s="234"/>
      <c r="AZ639" s="234"/>
      <c r="BA639" s="234"/>
      <c r="BB639" s="234"/>
      <c r="BC639" s="234"/>
      <c r="BD639" s="234"/>
      <c r="BF639" s="234"/>
      <c r="BG639" s="234"/>
      <c r="BH639" s="234"/>
      <c r="BI639" s="234"/>
      <c r="BJ639" s="234"/>
      <c r="BK639" s="234"/>
      <c r="BL639" s="234"/>
      <c r="BM639" s="234"/>
      <c r="BN639" s="234"/>
    </row>
    <row r="640" spans="1:66" ht="15.75" customHeight="1">
      <c r="A640" s="152"/>
      <c r="B640" s="152"/>
      <c r="C640" s="152"/>
      <c r="D640" s="152"/>
      <c r="E640" s="152"/>
      <c r="F640" s="152"/>
      <c r="G640" s="152"/>
      <c r="H640" s="234"/>
      <c r="I640" s="234"/>
      <c r="J640" s="234"/>
      <c r="K640" s="234"/>
      <c r="L640" s="234"/>
      <c r="M640" s="234"/>
      <c r="N640" s="234"/>
      <c r="O640" s="234"/>
      <c r="P640" s="234"/>
      <c r="Q640" s="234"/>
      <c r="R640" s="234"/>
      <c r="S640" s="234"/>
      <c r="T640" s="234"/>
      <c r="U640" s="234"/>
      <c r="V640" s="234"/>
      <c r="W640" s="234"/>
      <c r="X640" s="234"/>
      <c r="Y640" s="234"/>
      <c r="Z640" s="234"/>
      <c r="AA640" s="234"/>
      <c r="AB640" s="234"/>
      <c r="AC640" s="234"/>
      <c r="AD640" s="234"/>
      <c r="AE640" s="234"/>
      <c r="AF640" s="234"/>
      <c r="AG640" s="234"/>
      <c r="AH640" s="234"/>
      <c r="AI640" s="234"/>
      <c r="AJ640" s="234"/>
      <c r="AK640" s="234"/>
      <c r="AL640" s="234"/>
      <c r="AM640" s="234"/>
      <c r="AN640" s="234"/>
      <c r="AO640" s="234"/>
      <c r="AP640" s="234"/>
      <c r="AQ640" s="234"/>
      <c r="AR640" s="234"/>
      <c r="AS640" s="234"/>
      <c r="AT640" s="234"/>
      <c r="AU640" s="234"/>
      <c r="AV640" s="234"/>
      <c r="AW640" s="234"/>
      <c r="AX640" s="234"/>
      <c r="AY640" s="234"/>
      <c r="AZ640" s="234"/>
      <c r="BA640" s="234"/>
      <c r="BB640" s="234"/>
      <c r="BC640" s="234"/>
      <c r="BD640" s="234"/>
      <c r="BF640" s="234"/>
      <c r="BG640" s="234"/>
      <c r="BH640" s="234"/>
      <c r="BI640" s="234"/>
      <c r="BJ640" s="234"/>
      <c r="BK640" s="234"/>
      <c r="BL640" s="234"/>
      <c r="BM640" s="234"/>
      <c r="BN640" s="234"/>
    </row>
    <row r="641" spans="1:66" ht="15.75" customHeight="1">
      <c r="A641" s="152"/>
      <c r="B641" s="152"/>
      <c r="C641" s="152"/>
      <c r="D641" s="152"/>
      <c r="E641" s="152"/>
      <c r="F641" s="152"/>
      <c r="G641" s="152"/>
      <c r="H641" s="234"/>
      <c r="I641" s="234"/>
      <c r="J641" s="234"/>
      <c r="K641" s="234"/>
      <c r="L641" s="234"/>
      <c r="M641" s="234"/>
      <c r="N641" s="234"/>
      <c r="O641" s="234"/>
      <c r="P641" s="234"/>
      <c r="Q641" s="234"/>
      <c r="R641" s="234"/>
      <c r="S641" s="234"/>
      <c r="T641" s="234"/>
      <c r="U641" s="234"/>
      <c r="V641" s="234"/>
      <c r="W641" s="234"/>
      <c r="X641" s="234"/>
      <c r="Y641" s="234"/>
      <c r="Z641" s="234"/>
      <c r="AA641" s="234"/>
      <c r="AB641" s="234"/>
      <c r="AC641" s="234"/>
      <c r="AD641" s="234"/>
      <c r="AE641" s="234"/>
      <c r="AF641" s="234"/>
      <c r="AG641" s="234"/>
      <c r="AH641" s="234"/>
      <c r="AI641" s="234"/>
      <c r="AJ641" s="234"/>
      <c r="AK641" s="234"/>
      <c r="AL641" s="234"/>
      <c r="AM641" s="234"/>
      <c r="AN641" s="234"/>
      <c r="AO641" s="234"/>
      <c r="AP641" s="234"/>
      <c r="AQ641" s="234"/>
      <c r="AR641" s="234"/>
      <c r="AS641" s="234"/>
      <c r="AT641" s="234"/>
      <c r="AU641" s="234"/>
      <c r="AV641" s="234"/>
      <c r="AW641" s="234"/>
      <c r="AX641" s="234"/>
      <c r="AY641" s="234"/>
      <c r="AZ641" s="234"/>
      <c r="BA641" s="234"/>
      <c r="BB641" s="234"/>
      <c r="BC641" s="234"/>
      <c r="BD641" s="234"/>
      <c r="BF641" s="234"/>
      <c r="BG641" s="234"/>
      <c r="BH641" s="234"/>
      <c r="BI641" s="234"/>
      <c r="BJ641" s="234"/>
      <c r="BK641" s="234"/>
      <c r="BL641" s="234"/>
      <c r="BM641" s="234"/>
      <c r="BN641" s="234"/>
    </row>
    <row r="642" spans="1:66" ht="15.75" customHeight="1">
      <c r="A642" s="152"/>
      <c r="B642" s="152"/>
      <c r="C642" s="152"/>
      <c r="D642" s="152"/>
      <c r="E642" s="152"/>
      <c r="F642" s="152"/>
      <c r="G642" s="152"/>
      <c r="H642" s="234"/>
      <c r="I642" s="234"/>
      <c r="J642" s="234"/>
      <c r="K642" s="234"/>
      <c r="L642" s="234"/>
      <c r="M642" s="234"/>
      <c r="N642" s="234"/>
      <c r="O642" s="234"/>
      <c r="P642" s="234"/>
      <c r="Q642" s="234"/>
      <c r="R642" s="234"/>
      <c r="S642" s="234"/>
      <c r="T642" s="234"/>
      <c r="U642" s="234"/>
      <c r="V642" s="234"/>
      <c r="W642" s="234"/>
      <c r="X642" s="234"/>
      <c r="Y642" s="234"/>
      <c r="Z642" s="234"/>
      <c r="AA642" s="234"/>
      <c r="AB642" s="234"/>
      <c r="AC642" s="234"/>
      <c r="AD642" s="234"/>
      <c r="AE642" s="234"/>
      <c r="AF642" s="234"/>
      <c r="AG642" s="234"/>
      <c r="AH642" s="234"/>
      <c r="AI642" s="234"/>
      <c r="AJ642" s="234"/>
      <c r="AK642" s="234"/>
      <c r="AL642" s="234"/>
      <c r="AM642" s="234"/>
      <c r="AN642" s="234"/>
      <c r="AO642" s="234"/>
      <c r="AP642" s="234"/>
      <c r="AQ642" s="234"/>
      <c r="AR642" s="234"/>
      <c r="AS642" s="234"/>
      <c r="AT642" s="234"/>
      <c r="AU642" s="234"/>
      <c r="AV642" s="234"/>
      <c r="AW642" s="234"/>
      <c r="AX642" s="234"/>
      <c r="AY642" s="234"/>
      <c r="AZ642" s="234"/>
      <c r="BA642" s="234"/>
      <c r="BB642" s="234"/>
      <c r="BC642" s="234"/>
      <c r="BD642" s="234"/>
      <c r="BF642" s="234"/>
      <c r="BG642" s="234"/>
      <c r="BH642" s="234"/>
      <c r="BI642" s="234"/>
      <c r="BJ642" s="234"/>
      <c r="BK642" s="234"/>
      <c r="BL642" s="234"/>
      <c r="BM642" s="234"/>
      <c r="BN642" s="234"/>
    </row>
    <row r="643" spans="1:66" ht="15.75" customHeight="1">
      <c r="A643" s="152"/>
      <c r="B643" s="152"/>
      <c r="C643" s="152"/>
      <c r="D643" s="152"/>
      <c r="E643" s="152"/>
      <c r="F643" s="152"/>
      <c r="G643" s="152"/>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c r="AJ643" s="234"/>
      <c r="AK643" s="234"/>
      <c r="AL643" s="234"/>
      <c r="AM643" s="234"/>
      <c r="AN643" s="234"/>
      <c r="AO643" s="234"/>
      <c r="AP643" s="234"/>
      <c r="AQ643" s="234"/>
      <c r="AR643" s="234"/>
      <c r="AS643" s="234"/>
      <c r="AT643" s="234"/>
      <c r="AU643" s="234"/>
      <c r="AV643" s="234"/>
      <c r="AW643" s="234"/>
      <c r="AX643" s="234"/>
      <c r="AY643" s="234"/>
      <c r="AZ643" s="234"/>
      <c r="BA643" s="234"/>
      <c r="BB643" s="234"/>
      <c r="BC643" s="234"/>
      <c r="BD643" s="234"/>
      <c r="BF643" s="234"/>
      <c r="BG643" s="234"/>
      <c r="BH643" s="234"/>
      <c r="BI643" s="234"/>
      <c r="BJ643" s="234"/>
      <c r="BK643" s="234"/>
      <c r="BL643" s="234"/>
      <c r="BM643" s="234"/>
      <c r="BN643" s="234"/>
    </row>
    <row r="644" spans="1:66" ht="15.75" customHeight="1">
      <c r="A644" s="152"/>
      <c r="B644" s="152"/>
      <c r="C644" s="152"/>
      <c r="D644" s="152"/>
      <c r="E644" s="152"/>
      <c r="F644" s="152"/>
      <c r="G644" s="152"/>
      <c r="H644" s="234"/>
      <c r="I644" s="234"/>
      <c r="J644" s="234"/>
      <c r="K644" s="234"/>
      <c r="L644" s="234"/>
      <c r="M644" s="234"/>
      <c r="N644" s="234"/>
      <c r="O644" s="234"/>
      <c r="P644" s="234"/>
      <c r="Q644" s="234"/>
      <c r="R644" s="234"/>
      <c r="S644" s="234"/>
      <c r="T644" s="234"/>
      <c r="U644" s="234"/>
      <c r="V644" s="234"/>
      <c r="W644" s="234"/>
      <c r="X644" s="234"/>
      <c r="Y644" s="234"/>
      <c r="Z644" s="234"/>
      <c r="AA644" s="234"/>
      <c r="AB644" s="234"/>
      <c r="AC644" s="234"/>
      <c r="AD644" s="234"/>
      <c r="AE644" s="234"/>
      <c r="AF644" s="234"/>
      <c r="AG644" s="234"/>
      <c r="AH644" s="234"/>
      <c r="AI644" s="234"/>
      <c r="AJ644" s="234"/>
      <c r="AK644" s="234"/>
      <c r="AL644" s="234"/>
      <c r="AM644" s="234"/>
      <c r="AN644" s="234"/>
      <c r="AO644" s="234"/>
      <c r="AP644" s="234"/>
      <c r="AQ644" s="234"/>
      <c r="AR644" s="234"/>
      <c r="AS644" s="234"/>
      <c r="AT644" s="234"/>
      <c r="AU644" s="234"/>
      <c r="AV644" s="234"/>
      <c r="AW644" s="234"/>
      <c r="AX644" s="234"/>
      <c r="AY644" s="234"/>
      <c r="AZ644" s="234"/>
      <c r="BA644" s="234"/>
      <c r="BB644" s="234"/>
      <c r="BC644" s="234"/>
      <c r="BD644" s="234"/>
      <c r="BF644" s="234"/>
      <c r="BG644" s="234"/>
      <c r="BH644" s="234"/>
      <c r="BI644" s="234"/>
      <c r="BJ644" s="234"/>
      <c r="BK644" s="234"/>
      <c r="BL644" s="234"/>
      <c r="BM644" s="234"/>
      <c r="BN644" s="234"/>
    </row>
    <row r="645" spans="1:66" ht="15.75" customHeight="1">
      <c r="A645" s="152"/>
      <c r="B645" s="152"/>
      <c r="C645" s="152"/>
      <c r="D645" s="152"/>
      <c r="E645" s="152"/>
      <c r="F645" s="152"/>
      <c r="G645" s="152"/>
      <c r="H645" s="234"/>
      <c r="I645" s="234"/>
      <c r="J645" s="234"/>
      <c r="K645" s="234"/>
      <c r="L645" s="234"/>
      <c r="M645" s="234"/>
      <c r="N645" s="234"/>
      <c r="O645" s="234"/>
      <c r="P645" s="234"/>
      <c r="Q645" s="234"/>
      <c r="R645" s="234"/>
      <c r="S645" s="234"/>
      <c r="T645" s="234"/>
      <c r="U645" s="234"/>
      <c r="V645" s="234"/>
      <c r="W645" s="234"/>
      <c r="X645" s="234"/>
      <c r="Y645" s="234"/>
      <c r="Z645" s="234"/>
      <c r="AA645" s="234"/>
      <c r="AB645" s="234"/>
      <c r="AC645" s="234"/>
      <c r="AD645" s="234"/>
      <c r="AE645" s="234"/>
      <c r="AF645" s="234"/>
      <c r="AG645" s="234"/>
      <c r="AH645" s="234"/>
      <c r="AI645" s="234"/>
      <c r="AJ645" s="234"/>
      <c r="AK645" s="234"/>
      <c r="AL645" s="234"/>
      <c r="AM645" s="234"/>
      <c r="AN645" s="234"/>
      <c r="AO645" s="234"/>
      <c r="AP645" s="234"/>
      <c r="AQ645" s="234"/>
      <c r="AR645" s="234"/>
      <c r="AS645" s="234"/>
      <c r="AT645" s="234"/>
      <c r="AU645" s="234"/>
      <c r="AV645" s="234"/>
      <c r="AW645" s="234"/>
      <c r="AX645" s="234"/>
      <c r="AY645" s="234"/>
      <c r="AZ645" s="234"/>
      <c r="BA645" s="234"/>
      <c r="BB645" s="234"/>
      <c r="BC645" s="234"/>
      <c r="BD645" s="234"/>
      <c r="BF645" s="234"/>
      <c r="BG645" s="234"/>
      <c r="BH645" s="234"/>
      <c r="BI645" s="234"/>
      <c r="BJ645" s="234"/>
      <c r="BK645" s="234"/>
      <c r="BL645" s="234"/>
      <c r="BM645" s="234"/>
      <c r="BN645" s="234"/>
    </row>
    <row r="646" spans="1:66" ht="15.75" customHeight="1">
      <c r="A646" s="152"/>
      <c r="B646" s="152"/>
      <c r="C646" s="152"/>
      <c r="D646" s="152"/>
      <c r="E646" s="152"/>
      <c r="F646" s="152"/>
      <c r="G646" s="152"/>
      <c r="H646" s="234"/>
      <c r="I646" s="234"/>
      <c r="J646" s="234"/>
      <c r="K646" s="234"/>
      <c r="L646" s="234"/>
      <c r="M646" s="234"/>
      <c r="N646" s="234"/>
      <c r="O646" s="234"/>
      <c r="P646" s="234"/>
      <c r="Q646" s="234"/>
      <c r="R646" s="234"/>
      <c r="S646" s="234"/>
      <c r="T646" s="234"/>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4"/>
      <c r="AY646" s="234"/>
      <c r="AZ646" s="234"/>
      <c r="BA646" s="234"/>
      <c r="BB646" s="234"/>
      <c r="BC646" s="234"/>
      <c r="BD646" s="234"/>
      <c r="BF646" s="234"/>
      <c r="BG646" s="234"/>
      <c r="BH646" s="234"/>
      <c r="BI646" s="234"/>
      <c r="BJ646" s="234"/>
      <c r="BK646" s="234"/>
      <c r="BL646" s="234"/>
      <c r="BM646" s="234"/>
      <c r="BN646" s="234"/>
    </row>
    <row r="647" spans="1:66" ht="15.75" customHeight="1">
      <c r="A647" s="152"/>
      <c r="B647" s="152"/>
      <c r="C647" s="152"/>
      <c r="D647" s="152"/>
      <c r="E647" s="152"/>
      <c r="F647" s="152"/>
      <c r="G647" s="152"/>
      <c r="H647" s="234"/>
      <c r="I647" s="234"/>
      <c r="J647" s="234"/>
      <c r="K647" s="234"/>
      <c r="L647" s="234"/>
      <c r="M647" s="234"/>
      <c r="N647" s="234"/>
      <c r="O647" s="234"/>
      <c r="P647" s="234"/>
      <c r="Q647" s="234"/>
      <c r="R647" s="234"/>
      <c r="S647" s="234"/>
      <c r="T647" s="234"/>
      <c r="U647" s="234"/>
      <c r="V647" s="234"/>
      <c r="W647" s="234"/>
      <c r="X647" s="234"/>
      <c r="Y647" s="234"/>
      <c r="Z647" s="234"/>
      <c r="AA647" s="234"/>
      <c r="AB647" s="234"/>
      <c r="AC647" s="234"/>
      <c r="AD647" s="234"/>
      <c r="AE647" s="234"/>
      <c r="AF647" s="234"/>
      <c r="AG647" s="234"/>
      <c r="AH647" s="234"/>
      <c r="AI647" s="234"/>
      <c r="AJ647" s="234"/>
      <c r="AK647" s="234"/>
      <c r="AL647" s="234"/>
      <c r="AM647" s="234"/>
      <c r="AN647" s="234"/>
      <c r="AO647" s="234"/>
      <c r="AP647" s="234"/>
      <c r="AQ647" s="234"/>
      <c r="AR647" s="234"/>
      <c r="AS647" s="234"/>
      <c r="AT647" s="234"/>
      <c r="AU647" s="234"/>
      <c r="AV647" s="234"/>
      <c r="AW647" s="234"/>
      <c r="AX647" s="234"/>
      <c r="AY647" s="234"/>
      <c r="AZ647" s="234"/>
      <c r="BA647" s="234"/>
      <c r="BB647" s="234"/>
      <c r="BC647" s="234"/>
      <c r="BD647" s="234"/>
      <c r="BF647" s="234"/>
      <c r="BG647" s="234"/>
      <c r="BH647" s="234"/>
      <c r="BI647" s="234"/>
      <c r="BJ647" s="234"/>
      <c r="BK647" s="234"/>
      <c r="BL647" s="234"/>
      <c r="BM647" s="234"/>
      <c r="BN647" s="234"/>
    </row>
    <row r="648" spans="1:66" ht="15.75" customHeight="1">
      <c r="A648" s="152"/>
      <c r="B648" s="152"/>
      <c r="C648" s="152"/>
      <c r="D648" s="152"/>
      <c r="E648" s="152"/>
      <c r="F648" s="152"/>
      <c r="G648" s="152"/>
      <c r="H648" s="234"/>
      <c r="I648" s="234"/>
      <c r="J648" s="234"/>
      <c r="K648" s="234"/>
      <c r="L648" s="234"/>
      <c r="M648" s="234"/>
      <c r="N648" s="234"/>
      <c r="O648" s="234"/>
      <c r="P648" s="234"/>
      <c r="Q648" s="234"/>
      <c r="R648" s="234"/>
      <c r="S648" s="234"/>
      <c r="T648" s="234"/>
      <c r="U648" s="234"/>
      <c r="V648" s="234"/>
      <c r="W648" s="234"/>
      <c r="X648" s="234"/>
      <c r="Y648" s="234"/>
      <c r="Z648" s="234"/>
      <c r="AA648" s="234"/>
      <c r="AB648" s="234"/>
      <c r="AC648" s="234"/>
      <c r="AD648" s="234"/>
      <c r="AE648" s="234"/>
      <c r="AF648" s="234"/>
      <c r="AG648" s="234"/>
      <c r="AH648" s="234"/>
      <c r="AI648" s="234"/>
      <c r="AJ648" s="234"/>
      <c r="AK648" s="234"/>
      <c r="AL648" s="234"/>
      <c r="AM648" s="234"/>
      <c r="AN648" s="234"/>
      <c r="AO648" s="234"/>
      <c r="AP648" s="234"/>
      <c r="AQ648" s="234"/>
      <c r="AR648" s="234"/>
      <c r="AS648" s="234"/>
      <c r="AT648" s="234"/>
      <c r="AU648" s="234"/>
      <c r="AV648" s="234"/>
      <c r="AW648" s="234"/>
      <c r="AX648" s="234"/>
      <c r="AY648" s="234"/>
      <c r="AZ648" s="234"/>
      <c r="BA648" s="234"/>
      <c r="BB648" s="234"/>
      <c r="BC648" s="234"/>
      <c r="BD648" s="234"/>
      <c r="BF648" s="234"/>
      <c r="BG648" s="234"/>
      <c r="BH648" s="234"/>
      <c r="BI648" s="234"/>
      <c r="BJ648" s="234"/>
      <c r="BK648" s="234"/>
      <c r="BL648" s="234"/>
      <c r="BM648" s="234"/>
      <c r="BN648" s="234"/>
    </row>
    <row r="649" spans="1:66" ht="15.75" customHeight="1">
      <c r="A649" s="152"/>
      <c r="B649" s="152"/>
      <c r="C649" s="152"/>
      <c r="D649" s="152"/>
      <c r="E649" s="152"/>
      <c r="F649" s="152"/>
      <c r="G649" s="152"/>
      <c r="H649" s="234"/>
      <c r="I649" s="234"/>
      <c r="J649" s="234"/>
      <c r="K649" s="234"/>
      <c r="L649" s="234"/>
      <c r="M649" s="234"/>
      <c r="N649" s="234"/>
      <c r="O649" s="234"/>
      <c r="P649" s="234"/>
      <c r="Q649" s="234"/>
      <c r="R649" s="234"/>
      <c r="S649" s="234"/>
      <c r="T649" s="234"/>
      <c r="U649" s="234"/>
      <c r="V649" s="234"/>
      <c r="W649" s="234"/>
      <c r="X649" s="234"/>
      <c r="Y649" s="234"/>
      <c r="Z649" s="234"/>
      <c r="AA649" s="234"/>
      <c r="AB649" s="234"/>
      <c r="AC649" s="234"/>
      <c r="AD649" s="234"/>
      <c r="AE649" s="234"/>
      <c r="AF649" s="234"/>
      <c r="AG649" s="234"/>
      <c r="AH649" s="234"/>
      <c r="AI649" s="234"/>
      <c r="AJ649" s="234"/>
      <c r="AK649" s="234"/>
      <c r="AL649" s="234"/>
      <c r="AM649" s="234"/>
      <c r="AN649" s="234"/>
      <c r="AO649" s="234"/>
      <c r="AP649" s="234"/>
      <c r="AQ649" s="234"/>
      <c r="AR649" s="234"/>
      <c r="AS649" s="234"/>
      <c r="AT649" s="234"/>
      <c r="AU649" s="234"/>
      <c r="AV649" s="234"/>
      <c r="AW649" s="234"/>
      <c r="AX649" s="234"/>
      <c r="AY649" s="234"/>
      <c r="AZ649" s="234"/>
      <c r="BA649" s="234"/>
      <c r="BB649" s="234"/>
      <c r="BC649" s="234"/>
      <c r="BD649" s="234"/>
      <c r="BF649" s="234"/>
      <c r="BG649" s="234"/>
      <c r="BH649" s="234"/>
      <c r="BI649" s="234"/>
      <c r="BJ649" s="234"/>
      <c r="BK649" s="234"/>
      <c r="BL649" s="234"/>
      <c r="BM649" s="234"/>
      <c r="BN649" s="234"/>
    </row>
    <row r="650" spans="1:66" ht="15.75" customHeight="1">
      <c r="A650" s="152"/>
      <c r="B650" s="152"/>
      <c r="C650" s="152"/>
      <c r="D650" s="152"/>
      <c r="E650" s="152"/>
      <c r="F650" s="152"/>
      <c r="G650" s="152"/>
      <c r="H650" s="234"/>
      <c r="I650" s="234"/>
      <c r="J650" s="234"/>
      <c r="K650" s="234"/>
      <c r="L650" s="234"/>
      <c r="M650" s="234"/>
      <c r="N650" s="234"/>
      <c r="O650" s="234"/>
      <c r="P650" s="234"/>
      <c r="Q650" s="234"/>
      <c r="R650" s="234"/>
      <c r="S650" s="234"/>
      <c r="T650" s="234"/>
      <c r="U650" s="234"/>
      <c r="V650" s="234"/>
      <c r="W650" s="234"/>
      <c r="X650" s="234"/>
      <c r="Y650" s="234"/>
      <c r="Z650" s="234"/>
      <c r="AA650" s="234"/>
      <c r="AB650" s="234"/>
      <c r="AC650" s="234"/>
      <c r="AD650" s="234"/>
      <c r="AE650" s="234"/>
      <c r="AF650" s="234"/>
      <c r="AG650" s="234"/>
      <c r="AH650" s="234"/>
      <c r="AI650" s="234"/>
      <c r="AJ650" s="234"/>
      <c r="AK650" s="234"/>
      <c r="AL650" s="234"/>
      <c r="AM650" s="234"/>
      <c r="AN650" s="234"/>
      <c r="AO650" s="234"/>
      <c r="AP650" s="234"/>
      <c r="AQ650" s="234"/>
      <c r="AR650" s="234"/>
      <c r="AS650" s="234"/>
      <c r="AT650" s="234"/>
      <c r="AU650" s="234"/>
      <c r="AV650" s="234"/>
      <c r="AW650" s="234"/>
      <c r="AX650" s="234"/>
      <c r="AY650" s="234"/>
      <c r="AZ650" s="234"/>
      <c r="BA650" s="234"/>
      <c r="BB650" s="234"/>
      <c r="BC650" s="234"/>
      <c r="BD650" s="234"/>
      <c r="BF650" s="234"/>
      <c r="BG650" s="234"/>
      <c r="BH650" s="234"/>
      <c r="BI650" s="234"/>
      <c r="BJ650" s="234"/>
      <c r="BK650" s="234"/>
      <c r="BL650" s="234"/>
      <c r="BM650" s="234"/>
      <c r="BN650" s="234"/>
    </row>
    <row r="651" spans="1:66" ht="15.75" customHeight="1">
      <c r="A651" s="152"/>
      <c r="B651" s="152"/>
      <c r="C651" s="152"/>
      <c r="D651" s="152"/>
      <c r="E651" s="152"/>
      <c r="F651" s="152"/>
      <c r="G651" s="152"/>
      <c r="H651" s="234"/>
      <c r="I651" s="234"/>
      <c r="J651" s="234"/>
      <c r="K651" s="234"/>
      <c r="L651" s="234"/>
      <c r="M651" s="234"/>
      <c r="N651" s="234"/>
      <c r="O651" s="234"/>
      <c r="P651" s="234"/>
      <c r="Q651" s="234"/>
      <c r="R651" s="234"/>
      <c r="S651" s="234"/>
      <c r="T651" s="234"/>
      <c r="U651" s="234"/>
      <c r="V651" s="234"/>
      <c r="W651" s="234"/>
      <c r="X651" s="234"/>
      <c r="Y651" s="234"/>
      <c r="Z651" s="234"/>
      <c r="AA651" s="234"/>
      <c r="AB651" s="234"/>
      <c r="AC651" s="234"/>
      <c r="AD651" s="234"/>
      <c r="AE651" s="234"/>
      <c r="AF651" s="234"/>
      <c r="AG651" s="234"/>
      <c r="AH651" s="234"/>
      <c r="AI651" s="234"/>
      <c r="AJ651" s="234"/>
      <c r="AK651" s="234"/>
      <c r="AL651" s="234"/>
      <c r="AM651" s="234"/>
      <c r="AN651" s="234"/>
      <c r="AO651" s="234"/>
      <c r="AP651" s="234"/>
      <c r="AQ651" s="234"/>
      <c r="AR651" s="234"/>
      <c r="AS651" s="234"/>
      <c r="AT651" s="234"/>
      <c r="AU651" s="234"/>
      <c r="AV651" s="234"/>
      <c r="AW651" s="234"/>
      <c r="AX651" s="234"/>
      <c r="AY651" s="234"/>
      <c r="AZ651" s="234"/>
      <c r="BA651" s="234"/>
      <c r="BB651" s="234"/>
      <c r="BC651" s="234"/>
      <c r="BD651" s="234"/>
      <c r="BF651" s="234"/>
      <c r="BG651" s="234"/>
      <c r="BH651" s="234"/>
      <c r="BI651" s="234"/>
      <c r="BJ651" s="234"/>
      <c r="BK651" s="234"/>
      <c r="BL651" s="234"/>
      <c r="BM651" s="234"/>
      <c r="BN651" s="234"/>
    </row>
    <row r="652" spans="1:66" ht="15.75" customHeight="1">
      <c r="A652" s="152"/>
      <c r="B652" s="152"/>
      <c r="C652" s="152"/>
      <c r="D652" s="152"/>
      <c r="E652" s="152"/>
      <c r="F652" s="152"/>
      <c r="G652" s="152"/>
      <c r="H652" s="234"/>
      <c r="I652" s="234"/>
      <c r="J652" s="234"/>
      <c r="K652" s="234"/>
      <c r="L652" s="234"/>
      <c r="M652" s="234"/>
      <c r="N652" s="234"/>
      <c r="O652" s="234"/>
      <c r="P652" s="234"/>
      <c r="Q652" s="234"/>
      <c r="R652" s="234"/>
      <c r="S652" s="234"/>
      <c r="T652" s="234"/>
      <c r="U652" s="234"/>
      <c r="V652" s="234"/>
      <c r="W652" s="234"/>
      <c r="X652" s="234"/>
      <c r="Y652" s="234"/>
      <c r="Z652" s="234"/>
      <c r="AA652" s="234"/>
      <c r="AB652" s="234"/>
      <c r="AC652" s="234"/>
      <c r="AD652" s="234"/>
      <c r="AE652" s="234"/>
      <c r="AF652" s="234"/>
      <c r="AG652" s="234"/>
      <c r="AH652" s="234"/>
      <c r="AI652" s="234"/>
      <c r="AJ652" s="234"/>
      <c r="AK652" s="234"/>
      <c r="AL652" s="234"/>
      <c r="AM652" s="234"/>
      <c r="AN652" s="234"/>
      <c r="AO652" s="234"/>
      <c r="AP652" s="234"/>
      <c r="AQ652" s="234"/>
      <c r="AR652" s="234"/>
      <c r="AS652" s="234"/>
      <c r="AT652" s="234"/>
      <c r="AU652" s="234"/>
      <c r="AV652" s="234"/>
      <c r="AW652" s="234"/>
      <c r="AX652" s="234"/>
      <c r="AY652" s="234"/>
      <c r="AZ652" s="234"/>
      <c r="BA652" s="234"/>
      <c r="BB652" s="234"/>
      <c r="BC652" s="234"/>
      <c r="BD652" s="234"/>
      <c r="BF652" s="234"/>
      <c r="BG652" s="234"/>
      <c r="BH652" s="234"/>
      <c r="BI652" s="234"/>
      <c r="BJ652" s="234"/>
      <c r="BK652" s="234"/>
      <c r="BL652" s="234"/>
      <c r="BM652" s="234"/>
      <c r="BN652" s="234"/>
    </row>
    <row r="653" spans="1:66" ht="15.75" customHeight="1">
      <c r="A653" s="152"/>
      <c r="B653" s="152"/>
      <c r="C653" s="152"/>
      <c r="D653" s="152"/>
      <c r="E653" s="152"/>
      <c r="F653" s="152"/>
      <c r="G653" s="152"/>
      <c r="H653" s="234"/>
      <c r="I653" s="234"/>
      <c r="J653" s="234"/>
      <c r="K653" s="234"/>
      <c r="L653" s="234"/>
      <c r="M653" s="234"/>
      <c r="N653" s="234"/>
      <c r="O653" s="234"/>
      <c r="P653" s="234"/>
      <c r="Q653" s="234"/>
      <c r="R653" s="234"/>
      <c r="S653" s="234"/>
      <c r="T653" s="234"/>
      <c r="U653" s="234"/>
      <c r="V653" s="234"/>
      <c r="W653" s="234"/>
      <c r="X653" s="234"/>
      <c r="Y653" s="234"/>
      <c r="Z653" s="234"/>
      <c r="AA653" s="234"/>
      <c r="AB653" s="234"/>
      <c r="AC653" s="234"/>
      <c r="AD653" s="234"/>
      <c r="AE653" s="234"/>
      <c r="AF653" s="234"/>
      <c r="AG653" s="234"/>
      <c r="AH653" s="234"/>
      <c r="AI653" s="234"/>
      <c r="AJ653" s="234"/>
      <c r="AK653" s="234"/>
      <c r="AL653" s="234"/>
      <c r="AM653" s="234"/>
      <c r="AN653" s="234"/>
      <c r="AO653" s="234"/>
      <c r="AP653" s="234"/>
      <c r="AQ653" s="234"/>
      <c r="AR653" s="234"/>
      <c r="AS653" s="234"/>
      <c r="AT653" s="234"/>
      <c r="AU653" s="234"/>
      <c r="AV653" s="234"/>
      <c r="AW653" s="234"/>
      <c r="AX653" s="234"/>
      <c r="AY653" s="234"/>
      <c r="AZ653" s="234"/>
      <c r="BA653" s="234"/>
      <c r="BB653" s="234"/>
      <c r="BC653" s="234"/>
      <c r="BD653" s="234"/>
      <c r="BF653" s="234"/>
      <c r="BG653" s="234"/>
      <c r="BH653" s="234"/>
      <c r="BI653" s="234"/>
      <c r="BJ653" s="234"/>
      <c r="BK653" s="234"/>
      <c r="BL653" s="234"/>
      <c r="BM653" s="234"/>
      <c r="BN653" s="234"/>
    </row>
    <row r="654" spans="1:66" ht="15.75" customHeight="1">
      <c r="A654" s="152"/>
      <c r="B654" s="152"/>
      <c r="C654" s="152"/>
      <c r="D654" s="152"/>
      <c r="E654" s="152"/>
      <c r="F654" s="152"/>
      <c r="G654" s="152"/>
      <c r="H654" s="234"/>
      <c r="I654" s="234"/>
      <c r="J654" s="234"/>
      <c r="K654" s="234"/>
      <c r="L654" s="234"/>
      <c r="M654" s="234"/>
      <c r="N654" s="234"/>
      <c r="O654" s="234"/>
      <c r="P654" s="234"/>
      <c r="Q654" s="234"/>
      <c r="R654" s="234"/>
      <c r="S654" s="234"/>
      <c r="T654" s="234"/>
      <c r="U654" s="234"/>
      <c r="V654" s="234"/>
      <c r="W654" s="234"/>
      <c r="X654" s="234"/>
      <c r="Y654" s="234"/>
      <c r="Z654" s="234"/>
      <c r="AA654" s="234"/>
      <c r="AB654" s="234"/>
      <c r="AC654" s="234"/>
      <c r="AD654" s="234"/>
      <c r="AE654" s="234"/>
      <c r="AF654" s="234"/>
      <c r="AG654" s="234"/>
      <c r="AH654" s="234"/>
      <c r="AI654" s="234"/>
      <c r="AJ654" s="234"/>
      <c r="AK654" s="234"/>
      <c r="AL654" s="234"/>
      <c r="AM654" s="234"/>
      <c r="AN654" s="234"/>
      <c r="AO654" s="234"/>
      <c r="AP654" s="234"/>
      <c r="AQ654" s="234"/>
      <c r="AR654" s="234"/>
      <c r="AS654" s="234"/>
      <c r="AT654" s="234"/>
      <c r="AU654" s="234"/>
      <c r="AV654" s="234"/>
      <c r="AW654" s="234"/>
      <c r="AX654" s="234"/>
      <c r="AY654" s="234"/>
      <c r="AZ654" s="234"/>
      <c r="BA654" s="234"/>
      <c r="BB654" s="234"/>
      <c r="BC654" s="234"/>
      <c r="BD654" s="234"/>
      <c r="BF654" s="234"/>
      <c r="BG654" s="234"/>
      <c r="BH654" s="234"/>
      <c r="BI654" s="234"/>
      <c r="BJ654" s="234"/>
      <c r="BK654" s="234"/>
      <c r="BL654" s="234"/>
      <c r="BM654" s="234"/>
      <c r="BN654" s="234"/>
    </row>
    <row r="655" spans="1:66" ht="15.75" customHeight="1">
      <c r="A655" s="152"/>
      <c r="B655" s="152"/>
      <c r="C655" s="152"/>
      <c r="D655" s="152"/>
      <c r="E655" s="152"/>
      <c r="F655" s="152"/>
      <c r="G655" s="152"/>
      <c r="H655" s="234"/>
      <c r="I655" s="234"/>
      <c r="J655" s="234"/>
      <c r="K655" s="234"/>
      <c r="L655" s="234"/>
      <c r="M655" s="234"/>
      <c r="N655" s="234"/>
      <c r="O655" s="234"/>
      <c r="P655" s="234"/>
      <c r="Q655" s="234"/>
      <c r="R655" s="234"/>
      <c r="S655" s="234"/>
      <c r="T655" s="234"/>
      <c r="U655" s="234"/>
      <c r="V655" s="234"/>
      <c r="W655" s="234"/>
      <c r="X655" s="234"/>
      <c r="Y655" s="234"/>
      <c r="Z655" s="234"/>
      <c r="AA655" s="234"/>
      <c r="AB655" s="234"/>
      <c r="AC655" s="234"/>
      <c r="AD655" s="234"/>
      <c r="AE655" s="234"/>
      <c r="AF655" s="234"/>
      <c r="AG655" s="234"/>
      <c r="AH655" s="234"/>
      <c r="AI655" s="234"/>
      <c r="AJ655" s="234"/>
      <c r="AK655" s="234"/>
      <c r="AL655" s="234"/>
      <c r="AM655" s="234"/>
      <c r="AN655" s="234"/>
      <c r="AO655" s="234"/>
      <c r="AP655" s="234"/>
      <c r="AQ655" s="234"/>
      <c r="AR655" s="234"/>
      <c r="AS655" s="234"/>
      <c r="AT655" s="234"/>
      <c r="AU655" s="234"/>
      <c r="AV655" s="234"/>
      <c r="AW655" s="234"/>
      <c r="AX655" s="234"/>
      <c r="AY655" s="234"/>
      <c r="AZ655" s="234"/>
      <c r="BA655" s="234"/>
      <c r="BB655" s="234"/>
      <c r="BC655" s="234"/>
      <c r="BD655" s="234"/>
      <c r="BF655" s="234"/>
      <c r="BG655" s="234"/>
      <c r="BH655" s="234"/>
      <c r="BI655" s="234"/>
      <c r="BJ655" s="234"/>
      <c r="BK655" s="234"/>
      <c r="BL655" s="234"/>
      <c r="BM655" s="234"/>
      <c r="BN655" s="234"/>
    </row>
    <row r="656" spans="1:66" ht="15.75" customHeight="1">
      <c r="A656" s="152"/>
      <c r="B656" s="152"/>
      <c r="C656" s="152"/>
      <c r="D656" s="152"/>
      <c r="E656" s="152"/>
      <c r="F656" s="152"/>
      <c r="G656" s="152"/>
      <c r="H656" s="234"/>
      <c r="I656" s="234"/>
      <c r="J656" s="234"/>
      <c r="K656" s="234"/>
      <c r="L656" s="234"/>
      <c r="M656" s="234"/>
      <c r="N656" s="234"/>
      <c r="O656" s="234"/>
      <c r="P656" s="234"/>
      <c r="Q656" s="234"/>
      <c r="R656" s="234"/>
      <c r="S656" s="234"/>
      <c r="T656" s="234"/>
      <c r="U656" s="234"/>
      <c r="V656" s="234"/>
      <c r="W656" s="234"/>
      <c r="X656" s="234"/>
      <c r="Y656" s="234"/>
      <c r="Z656" s="234"/>
      <c r="AA656" s="234"/>
      <c r="AB656" s="234"/>
      <c r="AC656" s="234"/>
      <c r="AD656" s="234"/>
      <c r="AE656" s="234"/>
      <c r="AF656" s="234"/>
      <c r="AG656" s="234"/>
      <c r="AH656" s="234"/>
      <c r="AI656" s="234"/>
      <c r="AJ656" s="234"/>
      <c r="AK656" s="234"/>
      <c r="AL656" s="234"/>
      <c r="AM656" s="234"/>
      <c r="AN656" s="234"/>
      <c r="AO656" s="234"/>
      <c r="AP656" s="234"/>
      <c r="AQ656" s="234"/>
      <c r="AR656" s="234"/>
      <c r="AS656" s="234"/>
      <c r="AT656" s="234"/>
      <c r="AU656" s="234"/>
      <c r="AV656" s="234"/>
      <c r="AW656" s="234"/>
      <c r="AX656" s="234"/>
      <c r="AY656" s="234"/>
      <c r="AZ656" s="234"/>
      <c r="BA656" s="234"/>
      <c r="BB656" s="234"/>
      <c r="BC656" s="234"/>
      <c r="BD656" s="234"/>
      <c r="BF656" s="234"/>
      <c r="BG656" s="234"/>
      <c r="BH656" s="234"/>
      <c r="BI656" s="234"/>
      <c r="BJ656" s="234"/>
      <c r="BK656" s="234"/>
      <c r="BL656" s="234"/>
      <c r="BM656" s="234"/>
      <c r="BN656" s="234"/>
    </row>
    <row r="657" spans="1:66" ht="15.75" customHeight="1">
      <c r="A657" s="152"/>
      <c r="B657" s="152"/>
      <c r="C657" s="152"/>
      <c r="D657" s="152"/>
      <c r="E657" s="152"/>
      <c r="F657" s="152"/>
      <c r="G657" s="152"/>
      <c r="H657" s="234"/>
      <c r="I657" s="234"/>
      <c r="J657" s="234"/>
      <c r="K657" s="234"/>
      <c r="L657" s="234"/>
      <c r="M657" s="234"/>
      <c r="N657" s="234"/>
      <c r="O657" s="234"/>
      <c r="P657" s="234"/>
      <c r="Q657" s="234"/>
      <c r="R657" s="234"/>
      <c r="S657" s="234"/>
      <c r="T657" s="234"/>
      <c r="U657" s="234"/>
      <c r="V657" s="234"/>
      <c r="W657" s="234"/>
      <c r="X657" s="234"/>
      <c r="Y657" s="234"/>
      <c r="Z657" s="234"/>
      <c r="AA657" s="234"/>
      <c r="AB657" s="234"/>
      <c r="AC657" s="234"/>
      <c r="AD657" s="234"/>
      <c r="AE657" s="234"/>
      <c r="AF657" s="234"/>
      <c r="AG657" s="234"/>
      <c r="AH657" s="234"/>
      <c r="AI657" s="234"/>
      <c r="AJ657" s="234"/>
      <c r="AK657" s="234"/>
      <c r="AL657" s="234"/>
      <c r="AM657" s="234"/>
      <c r="AN657" s="234"/>
      <c r="AO657" s="234"/>
      <c r="AP657" s="234"/>
      <c r="AQ657" s="234"/>
      <c r="AR657" s="234"/>
      <c r="AS657" s="234"/>
      <c r="AT657" s="234"/>
      <c r="AU657" s="234"/>
      <c r="AV657" s="234"/>
      <c r="AW657" s="234"/>
      <c r="AX657" s="234"/>
      <c r="AY657" s="234"/>
      <c r="AZ657" s="234"/>
      <c r="BA657" s="234"/>
      <c r="BB657" s="234"/>
      <c r="BC657" s="234"/>
      <c r="BD657" s="234"/>
      <c r="BF657" s="234"/>
      <c r="BG657" s="234"/>
      <c r="BH657" s="234"/>
      <c r="BI657" s="234"/>
      <c r="BJ657" s="234"/>
      <c r="BK657" s="234"/>
      <c r="BL657" s="234"/>
      <c r="BM657" s="234"/>
      <c r="BN657" s="234"/>
    </row>
    <row r="658" spans="1:66" ht="15.75" customHeight="1">
      <c r="A658" s="152"/>
      <c r="B658" s="152"/>
      <c r="C658" s="152"/>
      <c r="D658" s="152"/>
      <c r="E658" s="152"/>
      <c r="F658" s="152"/>
      <c r="G658" s="152"/>
      <c r="H658" s="234"/>
      <c r="I658" s="234"/>
      <c r="J658" s="234"/>
      <c r="K658" s="234"/>
      <c r="L658" s="234"/>
      <c r="M658" s="234"/>
      <c r="N658" s="234"/>
      <c r="O658" s="234"/>
      <c r="P658" s="234"/>
      <c r="Q658" s="234"/>
      <c r="R658" s="234"/>
      <c r="S658" s="234"/>
      <c r="T658" s="234"/>
      <c r="U658" s="234"/>
      <c r="V658" s="234"/>
      <c r="W658" s="234"/>
      <c r="X658" s="234"/>
      <c r="Y658" s="234"/>
      <c r="Z658" s="234"/>
      <c r="AA658" s="234"/>
      <c r="AB658" s="234"/>
      <c r="AC658" s="234"/>
      <c r="AD658" s="234"/>
      <c r="AE658" s="234"/>
      <c r="AF658" s="234"/>
      <c r="AG658" s="234"/>
      <c r="AH658" s="234"/>
      <c r="AI658" s="234"/>
      <c r="AJ658" s="234"/>
      <c r="AK658" s="234"/>
      <c r="AL658" s="234"/>
      <c r="AM658" s="234"/>
      <c r="AN658" s="234"/>
      <c r="AO658" s="234"/>
      <c r="AP658" s="234"/>
      <c r="AQ658" s="234"/>
      <c r="AR658" s="234"/>
      <c r="AS658" s="234"/>
      <c r="AT658" s="234"/>
      <c r="AU658" s="234"/>
      <c r="AV658" s="234"/>
      <c r="AW658" s="234"/>
      <c r="AX658" s="234"/>
      <c r="AY658" s="234"/>
      <c r="AZ658" s="234"/>
      <c r="BA658" s="234"/>
      <c r="BB658" s="234"/>
      <c r="BC658" s="234"/>
      <c r="BD658" s="234"/>
      <c r="BF658" s="234"/>
      <c r="BG658" s="234"/>
      <c r="BH658" s="234"/>
      <c r="BI658" s="234"/>
      <c r="BJ658" s="234"/>
      <c r="BK658" s="234"/>
      <c r="BL658" s="234"/>
      <c r="BM658" s="234"/>
      <c r="BN658" s="234"/>
    </row>
    <row r="659" spans="1:66" ht="15.75" customHeight="1">
      <c r="A659" s="152"/>
      <c r="B659" s="152"/>
      <c r="C659" s="152"/>
      <c r="D659" s="152"/>
      <c r="E659" s="152"/>
      <c r="F659" s="152"/>
      <c r="G659" s="152"/>
      <c r="H659" s="234"/>
      <c r="I659" s="234"/>
      <c r="J659" s="234"/>
      <c r="K659" s="234"/>
      <c r="L659" s="234"/>
      <c r="M659" s="234"/>
      <c r="N659" s="234"/>
      <c r="O659" s="234"/>
      <c r="P659" s="234"/>
      <c r="Q659" s="234"/>
      <c r="R659" s="234"/>
      <c r="S659" s="234"/>
      <c r="T659" s="234"/>
      <c r="U659" s="234"/>
      <c r="V659" s="234"/>
      <c r="W659" s="234"/>
      <c r="X659" s="234"/>
      <c r="Y659" s="234"/>
      <c r="Z659" s="234"/>
      <c r="AA659" s="234"/>
      <c r="AB659" s="234"/>
      <c r="AC659" s="234"/>
      <c r="AD659" s="234"/>
      <c r="AE659" s="234"/>
      <c r="AF659" s="234"/>
      <c r="AG659" s="234"/>
      <c r="AH659" s="234"/>
      <c r="AI659" s="234"/>
      <c r="AJ659" s="234"/>
      <c r="AK659" s="234"/>
      <c r="AL659" s="234"/>
      <c r="AM659" s="234"/>
      <c r="AN659" s="234"/>
      <c r="AO659" s="234"/>
      <c r="AP659" s="234"/>
      <c r="AQ659" s="234"/>
      <c r="AR659" s="234"/>
      <c r="AS659" s="234"/>
      <c r="AT659" s="234"/>
      <c r="AU659" s="234"/>
      <c r="AV659" s="234"/>
      <c r="AW659" s="234"/>
      <c r="AX659" s="234"/>
      <c r="AY659" s="234"/>
      <c r="AZ659" s="234"/>
      <c r="BA659" s="234"/>
      <c r="BB659" s="234"/>
      <c r="BC659" s="234"/>
      <c r="BD659" s="234"/>
      <c r="BF659" s="234"/>
      <c r="BG659" s="234"/>
      <c r="BH659" s="234"/>
      <c r="BI659" s="234"/>
      <c r="BJ659" s="234"/>
      <c r="BK659" s="234"/>
      <c r="BL659" s="234"/>
      <c r="BM659" s="234"/>
      <c r="BN659" s="234"/>
    </row>
    <row r="660" spans="1:66" ht="15.75" customHeight="1">
      <c r="A660" s="152"/>
      <c r="B660" s="152"/>
      <c r="C660" s="152"/>
      <c r="D660" s="152"/>
      <c r="E660" s="152"/>
      <c r="F660" s="152"/>
      <c r="G660" s="152"/>
      <c r="H660" s="234"/>
      <c r="I660" s="234"/>
      <c r="J660" s="234"/>
      <c r="K660" s="234"/>
      <c r="L660" s="234"/>
      <c r="M660" s="234"/>
      <c r="N660" s="234"/>
      <c r="O660" s="234"/>
      <c r="P660" s="234"/>
      <c r="Q660" s="234"/>
      <c r="R660" s="234"/>
      <c r="S660" s="234"/>
      <c r="T660" s="234"/>
      <c r="U660" s="234"/>
      <c r="V660" s="234"/>
      <c r="W660" s="234"/>
      <c r="X660" s="234"/>
      <c r="Y660" s="234"/>
      <c r="Z660" s="234"/>
      <c r="AA660" s="234"/>
      <c r="AB660" s="234"/>
      <c r="AC660" s="234"/>
      <c r="AD660" s="234"/>
      <c r="AE660" s="234"/>
      <c r="AF660" s="234"/>
      <c r="AG660" s="234"/>
      <c r="AH660" s="234"/>
      <c r="AI660" s="234"/>
      <c r="AJ660" s="234"/>
      <c r="AK660" s="234"/>
      <c r="AL660" s="234"/>
      <c r="AM660" s="234"/>
      <c r="AN660" s="234"/>
      <c r="AO660" s="234"/>
      <c r="AP660" s="234"/>
      <c r="AQ660" s="234"/>
      <c r="AR660" s="234"/>
      <c r="AS660" s="234"/>
      <c r="AT660" s="234"/>
      <c r="AU660" s="234"/>
      <c r="AV660" s="234"/>
      <c r="AW660" s="234"/>
      <c r="AX660" s="234"/>
      <c r="AY660" s="234"/>
      <c r="AZ660" s="234"/>
      <c r="BA660" s="234"/>
      <c r="BB660" s="234"/>
      <c r="BC660" s="234"/>
      <c r="BD660" s="234"/>
      <c r="BF660" s="234"/>
      <c r="BG660" s="234"/>
      <c r="BH660" s="234"/>
      <c r="BI660" s="234"/>
      <c r="BJ660" s="234"/>
      <c r="BK660" s="234"/>
      <c r="BL660" s="234"/>
      <c r="BM660" s="234"/>
      <c r="BN660" s="234"/>
    </row>
    <row r="661" spans="1:66" ht="15.75" customHeight="1">
      <c r="A661" s="152"/>
      <c r="B661" s="152"/>
      <c r="C661" s="152"/>
      <c r="D661" s="152"/>
      <c r="E661" s="152"/>
      <c r="F661" s="152"/>
      <c r="G661" s="152"/>
      <c r="H661" s="234"/>
      <c r="I661" s="234"/>
      <c r="J661" s="234"/>
      <c r="K661" s="234"/>
      <c r="L661" s="234"/>
      <c r="M661" s="234"/>
      <c r="N661" s="234"/>
      <c r="O661" s="234"/>
      <c r="P661" s="234"/>
      <c r="Q661" s="234"/>
      <c r="R661" s="234"/>
      <c r="S661" s="234"/>
      <c r="T661" s="234"/>
      <c r="U661" s="234"/>
      <c r="V661" s="234"/>
      <c r="W661" s="234"/>
      <c r="X661" s="234"/>
      <c r="Y661" s="234"/>
      <c r="Z661" s="234"/>
      <c r="AA661" s="234"/>
      <c r="AB661" s="234"/>
      <c r="AC661" s="234"/>
      <c r="AD661" s="234"/>
      <c r="AE661" s="234"/>
      <c r="AF661" s="234"/>
      <c r="AG661" s="234"/>
      <c r="AH661" s="234"/>
      <c r="AI661" s="234"/>
      <c r="AJ661" s="234"/>
      <c r="AK661" s="234"/>
      <c r="AL661" s="234"/>
      <c r="AM661" s="234"/>
      <c r="AN661" s="234"/>
      <c r="AO661" s="234"/>
      <c r="AP661" s="234"/>
      <c r="AQ661" s="234"/>
      <c r="AR661" s="234"/>
      <c r="AS661" s="234"/>
      <c r="AT661" s="234"/>
      <c r="AU661" s="234"/>
      <c r="AV661" s="234"/>
      <c r="AW661" s="234"/>
      <c r="AX661" s="234"/>
      <c r="AY661" s="234"/>
      <c r="AZ661" s="234"/>
      <c r="BA661" s="234"/>
      <c r="BB661" s="234"/>
      <c r="BC661" s="234"/>
      <c r="BD661" s="234"/>
      <c r="BF661" s="234"/>
      <c r="BG661" s="234"/>
      <c r="BH661" s="234"/>
      <c r="BI661" s="234"/>
      <c r="BJ661" s="234"/>
      <c r="BK661" s="234"/>
      <c r="BL661" s="234"/>
      <c r="BM661" s="234"/>
      <c r="BN661" s="234"/>
    </row>
    <row r="662" spans="1:66" ht="15.75" customHeight="1">
      <c r="A662" s="152"/>
      <c r="B662" s="152"/>
      <c r="C662" s="152"/>
      <c r="D662" s="152"/>
      <c r="E662" s="152"/>
      <c r="F662" s="152"/>
      <c r="G662" s="152"/>
      <c r="H662" s="234"/>
      <c r="I662" s="234"/>
      <c r="J662" s="234"/>
      <c r="K662" s="234"/>
      <c r="L662" s="234"/>
      <c r="M662" s="234"/>
      <c r="N662" s="234"/>
      <c r="O662" s="234"/>
      <c r="P662" s="234"/>
      <c r="Q662" s="234"/>
      <c r="R662" s="234"/>
      <c r="S662" s="234"/>
      <c r="T662" s="234"/>
      <c r="U662" s="234"/>
      <c r="V662" s="234"/>
      <c r="W662" s="234"/>
      <c r="X662" s="234"/>
      <c r="Y662" s="234"/>
      <c r="Z662" s="234"/>
      <c r="AA662" s="234"/>
      <c r="AB662" s="234"/>
      <c r="AC662" s="234"/>
      <c r="AD662" s="234"/>
      <c r="AE662" s="234"/>
      <c r="AF662" s="234"/>
      <c r="AG662" s="234"/>
      <c r="AH662" s="234"/>
      <c r="AI662" s="234"/>
      <c r="AJ662" s="234"/>
      <c r="AK662" s="234"/>
      <c r="AL662" s="234"/>
      <c r="AM662" s="234"/>
      <c r="AN662" s="234"/>
      <c r="AO662" s="234"/>
      <c r="AP662" s="234"/>
      <c r="AQ662" s="234"/>
      <c r="AR662" s="234"/>
      <c r="AS662" s="234"/>
      <c r="AT662" s="234"/>
      <c r="AU662" s="234"/>
      <c r="AV662" s="234"/>
      <c r="AW662" s="234"/>
      <c r="AX662" s="234"/>
      <c r="AY662" s="234"/>
      <c r="AZ662" s="234"/>
      <c r="BA662" s="234"/>
      <c r="BB662" s="234"/>
      <c r="BC662" s="234"/>
      <c r="BD662" s="234"/>
      <c r="BF662" s="234"/>
      <c r="BG662" s="234"/>
      <c r="BH662" s="234"/>
      <c r="BI662" s="234"/>
      <c r="BJ662" s="234"/>
      <c r="BK662" s="234"/>
      <c r="BL662" s="234"/>
      <c r="BM662" s="234"/>
      <c r="BN662" s="234"/>
    </row>
    <row r="663" spans="1:66" ht="15.75" customHeight="1">
      <c r="A663" s="152"/>
      <c r="B663" s="152"/>
      <c r="C663" s="152"/>
      <c r="D663" s="152"/>
      <c r="E663" s="152"/>
      <c r="F663" s="152"/>
      <c r="G663" s="152"/>
      <c r="H663" s="234"/>
      <c r="I663" s="234"/>
      <c r="J663" s="234"/>
      <c r="K663" s="234"/>
      <c r="L663" s="234"/>
      <c r="M663" s="234"/>
      <c r="N663" s="234"/>
      <c r="O663" s="234"/>
      <c r="P663" s="234"/>
      <c r="Q663" s="234"/>
      <c r="R663" s="234"/>
      <c r="S663" s="234"/>
      <c r="T663" s="234"/>
      <c r="U663" s="234"/>
      <c r="V663" s="234"/>
      <c r="W663" s="234"/>
      <c r="X663" s="234"/>
      <c r="Y663" s="234"/>
      <c r="Z663" s="234"/>
      <c r="AA663" s="234"/>
      <c r="AB663" s="234"/>
      <c r="AC663" s="234"/>
      <c r="AD663" s="234"/>
      <c r="AE663" s="234"/>
      <c r="AF663" s="234"/>
      <c r="AG663" s="234"/>
      <c r="AH663" s="234"/>
      <c r="AI663" s="234"/>
      <c r="AJ663" s="234"/>
      <c r="AK663" s="234"/>
      <c r="AL663" s="234"/>
      <c r="AM663" s="234"/>
      <c r="AN663" s="234"/>
      <c r="AO663" s="234"/>
      <c r="AP663" s="234"/>
      <c r="AQ663" s="234"/>
      <c r="AR663" s="234"/>
      <c r="AS663" s="234"/>
      <c r="AT663" s="234"/>
      <c r="AU663" s="234"/>
      <c r="AV663" s="234"/>
      <c r="AW663" s="234"/>
      <c r="AX663" s="234"/>
      <c r="AY663" s="234"/>
      <c r="AZ663" s="234"/>
      <c r="BA663" s="234"/>
      <c r="BB663" s="234"/>
      <c r="BC663" s="234"/>
      <c r="BD663" s="234"/>
      <c r="BF663" s="234"/>
      <c r="BG663" s="234"/>
      <c r="BH663" s="234"/>
      <c r="BI663" s="234"/>
      <c r="BJ663" s="234"/>
      <c r="BK663" s="234"/>
      <c r="BL663" s="234"/>
      <c r="BM663" s="234"/>
      <c r="BN663" s="234"/>
    </row>
    <row r="664" spans="1:66" ht="15.75" customHeight="1">
      <c r="A664" s="152"/>
      <c r="B664" s="152"/>
      <c r="C664" s="152"/>
      <c r="D664" s="152"/>
      <c r="E664" s="152"/>
      <c r="F664" s="152"/>
      <c r="G664" s="152"/>
      <c r="H664" s="234"/>
      <c r="I664" s="234"/>
      <c r="J664" s="234"/>
      <c r="K664" s="234"/>
      <c r="L664" s="234"/>
      <c r="M664" s="234"/>
      <c r="N664" s="234"/>
      <c r="O664" s="234"/>
      <c r="P664" s="234"/>
      <c r="Q664" s="234"/>
      <c r="R664" s="234"/>
      <c r="S664" s="234"/>
      <c r="T664" s="234"/>
      <c r="U664" s="234"/>
      <c r="V664" s="234"/>
      <c r="W664" s="234"/>
      <c r="X664" s="234"/>
      <c r="Y664" s="234"/>
      <c r="Z664" s="234"/>
      <c r="AA664" s="234"/>
      <c r="AB664" s="234"/>
      <c r="AC664" s="234"/>
      <c r="AD664" s="234"/>
      <c r="AE664" s="234"/>
      <c r="AF664" s="234"/>
      <c r="AG664" s="234"/>
      <c r="AH664" s="234"/>
      <c r="AI664" s="234"/>
      <c r="AJ664" s="234"/>
      <c r="AK664" s="234"/>
      <c r="AL664" s="234"/>
      <c r="AM664" s="234"/>
      <c r="AN664" s="234"/>
      <c r="AO664" s="234"/>
      <c r="AP664" s="234"/>
      <c r="AQ664" s="234"/>
      <c r="AR664" s="234"/>
      <c r="AS664" s="234"/>
      <c r="AT664" s="234"/>
      <c r="AU664" s="234"/>
      <c r="AV664" s="234"/>
      <c r="AW664" s="234"/>
      <c r="AX664" s="234"/>
      <c r="AY664" s="234"/>
      <c r="AZ664" s="234"/>
      <c r="BA664" s="234"/>
      <c r="BB664" s="234"/>
      <c r="BC664" s="234"/>
      <c r="BD664" s="234"/>
      <c r="BF664" s="234"/>
      <c r="BG664" s="234"/>
      <c r="BH664" s="234"/>
      <c r="BI664" s="234"/>
      <c r="BJ664" s="234"/>
      <c r="BK664" s="234"/>
      <c r="BL664" s="234"/>
      <c r="BM664" s="234"/>
      <c r="BN664" s="234"/>
    </row>
    <row r="665" spans="1:66" ht="15.75" customHeight="1">
      <c r="A665" s="152"/>
      <c r="B665" s="152"/>
      <c r="C665" s="152"/>
      <c r="D665" s="152"/>
      <c r="E665" s="152"/>
      <c r="F665" s="152"/>
      <c r="G665" s="152"/>
      <c r="H665" s="234"/>
      <c r="I665" s="234"/>
      <c r="J665" s="234"/>
      <c r="K665" s="234"/>
      <c r="L665" s="234"/>
      <c r="M665" s="234"/>
      <c r="N665" s="234"/>
      <c r="O665" s="234"/>
      <c r="P665" s="234"/>
      <c r="Q665" s="234"/>
      <c r="R665" s="234"/>
      <c r="S665" s="234"/>
      <c r="T665" s="234"/>
      <c r="U665" s="234"/>
      <c r="V665" s="234"/>
      <c r="W665" s="234"/>
      <c r="X665" s="234"/>
      <c r="Y665" s="234"/>
      <c r="Z665" s="234"/>
      <c r="AA665" s="234"/>
      <c r="AB665" s="234"/>
      <c r="AC665" s="234"/>
      <c r="AD665" s="234"/>
      <c r="AE665" s="234"/>
      <c r="AF665" s="234"/>
      <c r="AG665" s="234"/>
      <c r="AH665" s="234"/>
      <c r="AI665" s="234"/>
      <c r="AJ665" s="234"/>
      <c r="AK665" s="234"/>
      <c r="AL665" s="234"/>
      <c r="AM665" s="234"/>
      <c r="AN665" s="234"/>
      <c r="AO665" s="234"/>
      <c r="AP665" s="234"/>
      <c r="AQ665" s="234"/>
      <c r="AR665" s="234"/>
      <c r="AS665" s="234"/>
      <c r="AT665" s="234"/>
      <c r="AU665" s="234"/>
      <c r="AV665" s="234"/>
      <c r="AW665" s="234"/>
      <c r="AX665" s="234"/>
      <c r="AY665" s="234"/>
      <c r="AZ665" s="234"/>
      <c r="BA665" s="234"/>
      <c r="BB665" s="234"/>
      <c r="BC665" s="234"/>
      <c r="BD665" s="234"/>
      <c r="BF665" s="234"/>
      <c r="BG665" s="234"/>
      <c r="BH665" s="234"/>
      <c r="BI665" s="234"/>
      <c r="BJ665" s="234"/>
      <c r="BK665" s="234"/>
      <c r="BL665" s="234"/>
      <c r="BM665" s="234"/>
      <c r="BN665" s="234"/>
    </row>
    <row r="666" spans="1:66" ht="15.75" customHeight="1">
      <c r="A666" s="152"/>
      <c r="B666" s="152"/>
      <c r="C666" s="152"/>
      <c r="D666" s="152"/>
      <c r="E666" s="152"/>
      <c r="F666" s="152"/>
      <c r="G666" s="152"/>
      <c r="H666" s="234"/>
      <c r="I666" s="234"/>
      <c r="J666" s="234"/>
      <c r="K666" s="234"/>
      <c r="L666" s="234"/>
      <c r="M666" s="234"/>
      <c r="N666" s="234"/>
      <c r="O666" s="234"/>
      <c r="P666" s="234"/>
      <c r="Q666" s="234"/>
      <c r="R666" s="234"/>
      <c r="S666" s="234"/>
      <c r="T666" s="234"/>
      <c r="U666" s="234"/>
      <c r="V666" s="234"/>
      <c r="W666" s="234"/>
      <c r="X666" s="234"/>
      <c r="Y666" s="234"/>
      <c r="Z666" s="234"/>
      <c r="AA666" s="234"/>
      <c r="AB666" s="234"/>
      <c r="AC666" s="234"/>
      <c r="AD666" s="234"/>
      <c r="AE666" s="234"/>
      <c r="AF666" s="234"/>
      <c r="AG666" s="234"/>
      <c r="AH666" s="234"/>
      <c r="AI666" s="234"/>
      <c r="AJ666" s="234"/>
      <c r="AK666" s="234"/>
      <c r="AL666" s="234"/>
      <c r="AM666" s="234"/>
      <c r="AN666" s="234"/>
      <c r="AO666" s="234"/>
      <c r="AP666" s="234"/>
      <c r="AQ666" s="234"/>
      <c r="AR666" s="234"/>
      <c r="AS666" s="234"/>
      <c r="AT666" s="234"/>
      <c r="AU666" s="234"/>
      <c r="AV666" s="234"/>
      <c r="AW666" s="234"/>
      <c r="AX666" s="234"/>
      <c r="AY666" s="234"/>
      <c r="AZ666" s="234"/>
      <c r="BA666" s="234"/>
      <c r="BB666" s="234"/>
      <c r="BC666" s="234"/>
      <c r="BD666" s="234"/>
      <c r="BF666" s="234"/>
      <c r="BG666" s="234"/>
      <c r="BH666" s="234"/>
      <c r="BI666" s="234"/>
      <c r="BJ666" s="234"/>
      <c r="BK666" s="234"/>
      <c r="BL666" s="234"/>
      <c r="BM666" s="234"/>
      <c r="BN666" s="234"/>
    </row>
    <row r="667" spans="1:66" ht="15.75" customHeight="1">
      <c r="A667" s="152"/>
      <c r="B667" s="152"/>
      <c r="C667" s="152"/>
      <c r="D667" s="152"/>
      <c r="E667" s="152"/>
      <c r="F667" s="152"/>
      <c r="G667" s="152"/>
      <c r="H667" s="234"/>
      <c r="I667" s="234"/>
      <c r="J667" s="234"/>
      <c r="K667" s="234"/>
      <c r="L667" s="234"/>
      <c r="M667" s="234"/>
      <c r="N667" s="234"/>
      <c r="O667" s="234"/>
      <c r="P667" s="234"/>
      <c r="Q667" s="234"/>
      <c r="R667" s="234"/>
      <c r="S667" s="234"/>
      <c r="T667" s="234"/>
      <c r="U667" s="234"/>
      <c r="V667" s="234"/>
      <c r="W667" s="234"/>
      <c r="X667" s="234"/>
      <c r="Y667" s="234"/>
      <c r="Z667" s="234"/>
      <c r="AA667" s="234"/>
      <c r="AB667" s="234"/>
      <c r="AC667" s="234"/>
      <c r="AD667" s="234"/>
      <c r="AE667" s="234"/>
      <c r="AF667" s="234"/>
      <c r="AG667" s="234"/>
      <c r="AH667" s="234"/>
      <c r="AI667" s="234"/>
      <c r="AJ667" s="234"/>
      <c r="AK667" s="234"/>
      <c r="AL667" s="234"/>
      <c r="AM667" s="234"/>
      <c r="AN667" s="234"/>
      <c r="AO667" s="234"/>
      <c r="AP667" s="234"/>
      <c r="AQ667" s="234"/>
      <c r="AR667" s="234"/>
      <c r="AS667" s="234"/>
      <c r="AT667" s="234"/>
      <c r="AU667" s="234"/>
      <c r="AV667" s="234"/>
      <c r="AW667" s="234"/>
      <c r="AX667" s="234"/>
      <c r="AY667" s="234"/>
      <c r="AZ667" s="234"/>
      <c r="BA667" s="234"/>
      <c r="BB667" s="234"/>
      <c r="BC667" s="234"/>
      <c r="BD667" s="234"/>
      <c r="BF667" s="234"/>
      <c r="BG667" s="234"/>
      <c r="BH667" s="234"/>
      <c r="BI667" s="234"/>
      <c r="BJ667" s="234"/>
      <c r="BK667" s="234"/>
      <c r="BL667" s="234"/>
      <c r="BM667" s="234"/>
      <c r="BN667" s="234"/>
    </row>
    <row r="668" spans="1:66" ht="15.75" customHeight="1">
      <c r="A668" s="152"/>
      <c r="B668" s="152"/>
      <c r="C668" s="152"/>
      <c r="D668" s="152"/>
      <c r="E668" s="152"/>
      <c r="F668" s="152"/>
      <c r="G668" s="152"/>
      <c r="H668" s="234"/>
      <c r="I668" s="234"/>
      <c r="J668" s="234"/>
      <c r="K668" s="234"/>
      <c r="L668" s="234"/>
      <c r="M668" s="234"/>
      <c r="N668" s="234"/>
      <c r="O668" s="234"/>
      <c r="P668" s="234"/>
      <c r="Q668" s="234"/>
      <c r="R668" s="234"/>
      <c r="S668" s="234"/>
      <c r="T668" s="234"/>
      <c r="U668" s="234"/>
      <c r="V668" s="234"/>
      <c r="W668" s="234"/>
      <c r="X668" s="234"/>
      <c r="Y668" s="234"/>
      <c r="Z668" s="234"/>
      <c r="AA668" s="234"/>
      <c r="AB668" s="234"/>
      <c r="AC668" s="234"/>
      <c r="AD668" s="234"/>
      <c r="AE668" s="234"/>
      <c r="AF668" s="234"/>
      <c r="AG668" s="234"/>
      <c r="AH668" s="234"/>
      <c r="AI668" s="234"/>
      <c r="AJ668" s="234"/>
      <c r="AK668" s="234"/>
      <c r="AL668" s="234"/>
      <c r="AM668" s="234"/>
      <c r="AN668" s="234"/>
      <c r="AO668" s="234"/>
      <c r="AP668" s="234"/>
      <c r="AQ668" s="234"/>
      <c r="AR668" s="234"/>
      <c r="AS668" s="234"/>
      <c r="AT668" s="234"/>
      <c r="AU668" s="234"/>
      <c r="AV668" s="234"/>
      <c r="AW668" s="234"/>
      <c r="AX668" s="234"/>
      <c r="AY668" s="234"/>
      <c r="AZ668" s="234"/>
      <c r="BA668" s="234"/>
      <c r="BB668" s="234"/>
      <c r="BC668" s="234"/>
      <c r="BD668" s="234"/>
      <c r="BF668" s="234"/>
      <c r="BG668" s="234"/>
      <c r="BH668" s="234"/>
      <c r="BI668" s="234"/>
      <c r="BJ668" s="234"/>
      <c r="BK668" s="234"/>
      <c r="BL668" s="234"/>
      <c r="BM668" s="234"/>
      <c r="BN668" s="234"/>
    </row>
    <row r="669" spans="1:66" ht="15.75" customHeight="1">
      <c r="A669" s="152"/>
      <c r="B669" s="152"/>
      <c r="C669" s="152"/>
      <c r="D669" s="152"/>
      <c r="E669" s="152"/>
      <c r="F669" s="152"/>
      <c r="G669" s="152"/>
      <c r="H669" s="234"/>
      <c r="I669" s="234"/>
      <c r="J669" s="234"/>
      <c r="K669" s="234"/>
      <c r="L669" s="234"/>
      <c r="M669" s="234"/>
      <c r="N669" s="234"/>
      <c r="O669" s="234"/>
      <c r="P669" s="234"/>
      <c r="Q669" s="234"/>
      <c r="R669" s="234"/>
      <c r="S669" s="234"/>
      <c r="T669" s="234"/>
      <c r="U669" s="234"/>
      <c r="V669" s="234"/>
      <c r="W669" s="234"/>
      <c r="X669" s="234"/>
      <c r="Y669" s="234"/>
      <c r="Z669" s="234"/>
      <c r="AA669" s="234"/>
      <c r="AB669" s="234"/>
      <c r="AC669" s="234"/>
      <c r="AD669" s="234"/>
      <c r="AE669" s="234"/>
      <c r="AF669" s="234"/>
      <c r="AG669" s="234"/>
      <c r="AH669" s="234"/>
      <c r="AI669" s="234"/>
      <c r="AJ669" s="234"/>
      <c r="AK669" s="234"/>
      <c r="AL669" s="234"/>
      <c r="AM669" s="234"/>
      <c r="AN669" s="234"/>
      <c r="AO669" s="234"/>
      <c r="AP669" s="234"/>
      <c r="AQ669" s="234"/>
      <c r="AR669" s="234"/>
      <c r="AS669" s="234"/>
      <c r="AT669" s="234"/>
      <c r="AU669" s="234"/>
      <c r="AV669" s="234"/>
      <c r="AW669" s="234"/>
      <c r="AX669" s="234"/>
      <c r="AY669" s="234"/>
      <c r="AZ669" s="234"/>
      <c r="BA669" s="234"/>
      <c r="BB669" s="234"/>
      <c r="BC669" s="234"/>
      <c r="BD669" s="234"/>
      <c r="BF669" s="234"/>
      <c r="BG669" s="234"/>
      <c r="BH669" s="234"/>
      <c r="BI669" s="234"/>
      <c r="BJ669" s="234"/>
      <c r="BK669" s="234"/>
      <c r="BL669" s="234"/>
      <c r="BM669" s="234"/>
      <c r="BN669" s="234"/>
    </row>
    <row r="670" spans="1:66" ht="15.75" customHeight="1">
      <c r="A670" s="152"/>
      <c r="B670" s="152"/>
      <c r="C670" s="152"/>
      <c r="D670" s="152"/>
      <c r="E670" s="152"/>
      <c r="F670" s="152"/>
      <c r="G670" s="152"/>
      <c r="H670" s="234"/>
      <c r="I670" s="234"/>
      <c r="J670" s="234"/>
      <c r="K670" s="234"/>
      <c r="L670" s="234"/>
      <c r="M670" s="234"/>
      <c r="N670" s="234"/>
      <c r="O670" s="234"/>
      <c r="P670" s="234"/>
      <c r="Q670" s="234"/>
      <c r="R670" s="234"/>
      <c r="S670" s="234"/>
      <c r="T670" s="234"/>
      <c r="U670" s="234"/>
      <c r="V670" s="234"/>
      <c r="W670" s="234"/>
      <c r="X670" s="234"/>
      <c r="Y670" s="234"/>
      <c r="Z670" s="234"/>
      <c r="AA670" s="234"/>
      <c r="AB670" s="234"/>
      <c r="AC670" s="234"/>
      <c r="AD670" s="234"/>
      <c r="AE670" s="234"/>
      <c r="AF670" s="234"/>
      <c r="AG670" s="234"/>
      <c r="AH670" s="234"/>
      <c r="AI670" s="234"/>
      <c r="AJ670" s="234"/>
      <c r="AK670" s="234"/>
      <c r="AL670" s="234"/>
      <c r="AM670" s="234"/>
      <c r="AN670" s="234"/>
      <c r="AO670" s="234"/>
      <c r="AP670" s="234"/>
      <c r="AQ670" s="234"/>
      <c r="AR670" s="234"/>
      <c r="AS670" s="234"/>
      <c r="AT670" s="234"/>
      <c r="AU670" s="234"/>
      <c r="AV670" s="234"/>
      <c r="AW670" s="234"/>
      <c r="AX670" s="234"/>
      <c r="AY670" s="234"/>
      <c r="AZ670" s="234"/>
      <c r="BA670" s="234"/>
      <c r="BB670" s="234"/>
      <c r="BC670" s="234"/>
      <c r="BD670" s="234"/>
      <c r="BF670" s="234"/>
      <c r="BG670" s="234"/>
      <c r="BH670" s="234"/>
      <c r="BI670" s="234"/>
      <c r="BJ670" s="234"/>
      <c r="BK670" s="234"/>
      <c r="BL670" s="234"/>
      <c r="BM670" s="234"/>
      <c r="BN670" s="234"/>
    </row>
    <row r="671" spans="1:66" ht="15.75" customHeight="1">
      <c r="A671" s="152"/>
      <c r="B671" s="152"/>
      <c r="C671" s="152"/>
      <c r="D671" s="152"/>
      <c r="E671" s="152"/>
      <c r="F671" s="152"/>
      <c r="G671" s="152"/>
      <c r="H671" s="234"/>
      <c r="I671" s="234"/>
      <c r="J671" s="234"/>
      <c r="K671" s="234"/>
      <c r="L671" s="234"/>
      <c r="M671" s="234"/>
      <c r="N671" s="234"/>
      <c r="O671" s="234"/>
      <c r="P671" s="234"/>
      <c r="Q671" s="234"/>
      <c r="R671" s="234"/>
      <c r="S671" s="234"/>
      <c r="T671" s="234"/>
      <c r="U671" s="234"/>
      <c r="V671" s="234"/>
      <c r="W671" s="234"/>
      <c r="X671" s="234"/>
      <c r="Y671" s="234"/>
      <c r="Z671" s="234"/>
      <c r="AA671" s="234"/>
      <c r="AB671" s="234"/>
      <c r="AC671" s="234"/>
      <c r="AD671" s="234"/>
      <c r="AE671" s="234"/>
      <c r="AF671" s="234"/>
      <c r="AG671" s="234"/>
      <c r="AH671" s="234"/>
      <c r="AI671" s="234"/>
      <c r="AJ671" s="234"/>
      <c r="AK671" s="234"/>
      <c r="AL671" s="234"/>
      <c r="AM671" s="234"/>
      <c r="AN671" s="234"/>
      <c r="AO671" s="234"/>
      <c r="AP671" s="234"/>
      <c r="AQ671" s="234"/>
      <c r="AR671" s="234"/>
      <c r="AS671" s="234"/>
      <c r="AT671" s="234"/>
      <c r="AU671" s="234"/>
      <c r="AV671" s="234"/>
      <c r="AW671" s="234"/>
      <c r="AX671" s="234"/>
      <c r="AY671" s="234"/>
      <c r="AZ671" s="234"/>
      <c r="BA671" s="234"/>
      <c r="BB671" s="234"/>
      <c r="BC671" s="234"/>
      <c r="BD671" s="234"/>
      <c r="BF671" s="234"/>
      <c r="BG671" s="234"/>
      <c r="BH671" s="234"/>
      <c r="BI671" s="234"/>
      <c r="BJ671" s="234"/>
      <c r="BK671" s="234"/>
      <c r="BL671" s="234"/>
      <c r="BM671" s="234"/>
      <c r="BN671" s="234"/>
    </row>
    <row r="672" spans="1:66" ht="15.75" customHeight="1">
      <c r="A672" s="152"/>
      <c r="B672" s="152"/>
      <c r="C672" s="152"/>
      <c r="D672" s="152"/>
      <c r="E672" s="152"/>
      <c r="F672" s="152"/>
      <c r="G672" s="152"/>
      <c r="H672" s="234"/>
      <c r="I672" s="234"/>
      <c r="J672" s="234"/>
      <c r="K672" s="234"/>
      <c r="L672" s="234"/>
      <c r="M672" s="234"/>
      <c r="N672" s="234"/>
      <c r="O672" s="234"/>
      <c r="P672" s="234"/>
      <c r="Q672" s="234"/>
      <c r="R672" s="234"/>
      <c r="S672" s="234"/>
      <c r="T672" s="234"/>
      <c r="U672" s="234"/>
      <c r="V672" s="234"/>
      <c r="W672" s="234"/>
      <c r="X672" s="234"/>
      <c r="Y672" s="234"/>
      <c r="Z672" s="234"/>
      <c r="AA672" s="234"/>
      <c r="AB672" s="234"/>
      <c r="AC672" s="234"/>
      <c r="AD672" s="234"/>
      <c r="AE672" s="234"/>
      <c r="AF672" s="234"/>
      <c r="AG672" s="234"/>
      <c r="AH672" s="234"/>
      <c r="AI672" s="234"/>
      <c r="AJ672" s="234"/>
      <c r="AK672" s="234"/>
      <c r="AL672" s="234"/>
      <c r="AM672" s="234"/>
      <c r="AN672" s="234"/>
      <c r="AO672" s="234"/>
      <c r="AP672" s="234"/>
      <c r="AQ672" s="234"/>
      <c r="AR672" s="234"/>
      <c r="AS672" s="234"/>
      <c r="AT672" s="234"/>
      <c r="AU672" s="234"/>
      <c r="AV672" s="234"/>
      <c r="AW672" s="234"/>
      <c r="AX672" s="234"/>
      <c r="AY672" s="234"/>
      <c r="AZ672" s="234"/>
      <c r="BA672" s="234"/>
      <c r="BB672" s="234"/>
      <c r="BC672" s="234"/>
      <c r="BD672" s="234"/>
      <c r="BF672" s="234"/>
      <c r="BG672" s="234"/>
      <c r="BH672" s="234"/>
      <c r="BI672" s="234"/>
      <c r="BJ672" s="234"/>
      <c r="BK672" s="234"/>
      <c r="BL672" s="234"/>
      <c r="BM672" s="234"/>
      <c r="BN672" s="234"/>
    </row>
    <row r="673" spans="1:66" ht="15.75" customHeight="1">
      <c r="A673" s="152"/>
      <c r="B673" s="152"/>
      <c r="C673" s="152"/>
      <c r="D673" s="152"/>
      <c r="E673" s="152"/>
      <c r="F673" s="152"/>
      <c r="G673" s="152"/>
      <c r="H673" s="234"/>
      <c r="I673" s="234"/>
      <c r="J673" s="234"/>
      <c r="K673" s="234"/>
      <c r="L673" s="234"/>
      <c r="M673" s="234"/>
      <c r="N673" s="234"/>
      <c r="O673" s="234"/>
      <c r="P673" s="234"/>
      <c r="Q673" s="234"/>
      <c r="R673" s="234"/>
      <c r="S673" s="234"/>
      <c r="T673" s="234"/>
      <c r="U673" s="234"/>
      <c r="V673" s="234"/>
      <c r="W673" s="234"/>
      <c r="X673" s="234"/>
      <c r="Y673" s="234"/>
      <c r="Z673" s="234"/>
      <c r="AA673" s="234"/>
      <c r="AB673" s="234"/>
      <c r="AC673" s="234"/>
      <c r="AD673" s="234"/>
      <c r="AE673" s="234"/>
      <c r="AF673" s="234"/>
      <c r="AG673" s="234"/>
      <c r="AH673" s="234"/>
      <c r="AI673" s="234"/>
      <c r="AJ673" s="234"/>
      <c r="AK673" s="234"/>
      <c r="AL673" s="234"/>
      <c r="AM673" s="234"/>
      <c r="AN673" s="234"/>
      <c r="AO673" s="234"/>
      <c r="AP673" s="234"/>
      <c r="AQ673" s="234"/>
      <c r="AR673" s="234"/>
      <c r="AS673" s="234"/>
      <c r="AT673" s="234"/>
      <c r="AU673" s="234"/>
      <c r="AV673" s="234"/>
      <c r="AW673" s="234"/>
      <c r="AX673" s="234"/>
      <c r="AY673" s="234"/>
      <c r="AZ673" s="234"/>
      <c r="BA673" s="234"/>
      <c r="BB673" s="234"/>
      <c r="BC673" s="234"/>
      <c r="BD673" s="234"/>
      <c r="BF673" s="234"/>
      <c r="BG673" s="234"/>
      <c r="BH673" s="234"/>
      <c r="BI673" s="234"/>
      <c r="BJ673" s="234"/>
      <c r="BK673" s="234"/>
      <c r="BL673" s="234"/>
      <c r="BM673" s="234"/>
      <c r="BN673" s="234"/>
    </row>
    <row r="674" spans="1:66" ht="15.75" customHeight="1">
      <c r="A674" s="152"/>
      <c r="B674" s="152"/>
      <c r="C674" s="152"/>
      <c r="D674" s="152"/>
      <c r="E674" s="152"/>
      <c r="F674" s="152"/>
      <c r="G674" s="152"/>
    </row>
    <row r="675" spans="1:66" ht="15.75" customHeight="1">
      <c r="A675" s="152"/>
      <c r="B675" s="152"/>
      <c r="C675" s="152"/>
      <c r="D675" s="152"/>
      <c r="E675" s="152"/>
      <c r="F675" s="152"/>
      <c r="G675" s="152"/>
    </row>
    <row r="676" spans="1:66" ht="15.75" customHeight="1">
      <c r="A676" s="152"/>
      <c r="B676" s="152"/>
      <c r="C676" s="152"/>
      <c r="D676" s="152"/>
      <c r="E676" s="152"/>
      <c r="F676" s="152"/>
      <c r="G676" s="152"/>
    </row>
    <row r="677" spans="1:66" ht="15.75" customHeight="1">
      <c r="A677" s="152"/>
      <c r="B677" s="152"/>
      <c r="C677" s="152"/>
      <c r="D677" s="152"/>
      <c r="E677" s="152"/>
      <c r="F677" s="152"/>
      <c r="G677" s="152"/>
    </row>
    <row r="678" spans="1:66" ht="15.75" customHeight="1">
      <c r="A678" s="152"/>
      <c r="B678" s="152"/>
      <c r="C678" s="152"/>
      <c r="D678" s="152"/>
      <c r="E678" s="152"/>
      <c r="F678" s="152"/>
      <c r="G678" s="152"/>
    </row>
    <row r="679" spans="1:66" ht="15.75" customHeight="1">
      <c r="A679" s="152"/>
      <c r="B679" s="152"/>
      <c r="C679" s="152"/>
      <c r="D679" s="152"/>
      <c r="E679" s="152"/>
      <c r="F679" s="152"/>
      <c r="G679" s="152"/>
    </row>
    <row r="680" spans="1:66" ht="15.75" customHeight="1">
      <c r="A680" s="152"/>
      <c r="B680" s="152"/>
      <c r="C680" s="152"/>
      <c r="D680" s="152"/>
      <c r="E680" s="152"/>
      <c r="F680" s="152"/>
      <c r="G680" s="152"/>
    </row>
    <row r="681" spans="1:66" ht="15.75" customHeight="1">
      <c r="A681" s="152"/>
      <c r="B681" s="152"/>
      <c r="C681" s="152"/>
      <c r="D681" s="152"/>
      <c r="E681" s="152"/>
      <c r="F681" s="152"/>
      <c r="G681" s="152"/>
    </row>
    <row r="682" spans="1:66" ht="15.75" customHeight="1">
      <c r="A682" s="152"/>
      <c r="B682" s="152"/>
      <c r="C682" s="152"/>
      <c r="D682" s="152"/>
      <c r="E682" s="152"/>
      <c r="F682" s="152"/>
      <c r="G682" s="152"/>
    </row>
    <row r="683" spans="1:66" ht="15.75" customHeight="1">
      <c r="A683" s="152"/>
      <c r="B683" s="152"/>
      <c r="C683" s="152"/>
      <c r="D683" s="152"/>
      <c r="E683" s="152"/>
      <c r="F683" s="152"/>
      <c r="G683" s="152"/>
    </row>
    <row r="684" spans="1:66" ht="15.75" customHeight="1">
      <c r="A684" s="152"/>
      <c r="B684" s="152"/>
      <c r="C684" s="152"/>
      <c r="D684" s="152"/>
      <c r="E684" s="152"/>
      <c r="F684" s="152"/>
      <c r="G684" s="152"/>
    </row>
    <row r="685" spans="1:66" ht="15.75" customHeight="1">
      <c r="A685" s="152"/>
      <c r="B685" s="152"/>
      <c r="C685" s="152"/>
      <c r="D685" s="152"/>
      <c r="E685" s="152"/>
      <c r="F685" s="152"/>
      <c r="G685" s="152"/>
    </row>
    <row r="686" spans="1:66" ht="15.75" customHeight="1">
      <c r="A686" s="152"/>
      <c r="B686" s="152"/>
      <c r="C686" s="152"/>
      <c r="D686" s="152"/>
      <c r="E686" s="152"/>
      <c r="F686" s="152"/>
      <c r="G686" s="152"/>
    </row>
    <row r="687" spans="1:66" ht="15.75" customHeight="1">
      <c r="A687" s="152"/>
      <c r="B687" s="152"/>
      <c r="C687" s="152"/>
      <c r="D687" s="152"/>
      <c r="E687" s="152"/>
      <c r="F687" s="152"/>
      <c r="G687" s="152"/>
    </row>
    <row r="688" spans="1:66" ht="15.75" customHeight="1">
      <c r="A688" s="152"/>
      <c r="B688" s="152"/>
      <c r="C688" s="152"/>
      <c r="D688" s="152"/>
      <c r="E688" s="152"/>
      <c r="F688" s="152"/>
      <c r="G688" s="152"/>
    </row>
    <row r="689" spans="1:7" ht="15.75" customHeight="1">
      <c r="A689" s="152"/>
      <c r="B689" s="152"/>
      <c r="C689" s="152"/>
      <c r="D689" s="152"/>
      <c r="E689" s="152"/>
      <c r="F689" s="152"/>
      <c r="G689" s="152"/>
    </row>
    <row r="690" spans="1:7" ht="15.75" customHeight="1">
      <c r="A690" s="152"/>
      <c r="B690" s="152"/>
      <c r="C690" s="152"/>
      <c r="D690" s="152"/>
      <c r="E690" s="152"/>
      <c r="F690" s="152"/>
      <c r="G690" s="152"/>
    </row>
    <row r="691" spans="1:7" ht="15.75" customHeight="1">
      <c r="A691" s="152"/>
      <c r="B691" s="152"/>
      <c r="C691" s="152"/>
      <c r="D691" s="152"/>
      <c r="E691" s="152"/>
      <c r="F691" s="152"/>
      <c r="G691" s="152"/>
    </row>
    <row r="692" spans="1:7" ht="15.75" customHeight="1">
      <c r="A692" s="152"/>
      <c r="B692" s="152"/>
      <c r="C692" s="152"/>
      <c r="D692" s="152"/>
      <c r="E692" s="152"/>
      <c r="F692" s="152"/>
      <c r="G692" s="152"/>
    </row>
    <row r="693" spans="1:7" ht="15.75" customHeight="1">
      <c r="A693" s="152"/>
      <c r="B693" s="152"/>
      <c r="C693" s="152"/>
      <c r="D693" s="152"/>
      <c r="E693" s="152"/>
      <c r="F693" s="152"/>
      <c r="G693" s="152"/>
    </row>
    <row r="694" spans="1:7" ht="15.75" customHeight="1">
      <c r="A694" s="152"/>
      <c r="B694" s="152"/>
      <c r="C694" s="152"/>
      <c r="D694" s="152"/>
      <c r="E694" s="152"/>
      <c r="F694" s="152"/>
      <c r="G694" s="152"/>
    </row>
    <row r="695" spans="1:7" ht="15.75" customHeight="1">
      <c r="A695" s="152"/>
      <c r="B695" s="152"/>
      <c r="C695" s="152"/>
      <c r="D695" s="152"/>
      <c r="E695" s="152"/>
      <c r="F695" s="152"/>
      <c r="G695" s="152"/>
    </row>
    <row r="696" spans="1:7" ht="15.75" customHeight="1">
      <c r="A696" s="152"/>
      <c r="B696" s="152"/>
      <c r="C696" s="152"/>
      <c r="D696" s="152"/>
      <c r="E696" s="152"/>
      <c r="F696" s="152"/>
      <c r="G696" s="152"/>
    </row>
    <row r="697" spans="1:7" ht="15.75" customHeight="1">
      <c r="A697" s="152"/>
      <c r="B697" s="152"/>
      <c r="C697" s="152"/>
      <c r="D697" s="152"/>
      <c r="E697" s="152"/>
      <c r="F697" s="152"/>
      <c r="G697" s="152"/>
    </row>
    <row r="698" spans="1:7" ht="15.75" customHeight="1">
      <c r="A698" s="152"/>
      <c r="B698" s="152"/>
      <c r="C698" s="152"/>
      <c r="D698" s="152"/>
      <c r="E698" s="152"/>
      <c r="F698" s="152"/>
      <c r="G698" s="152"/>
    </row>
    <row r="699" spans="1:7" ht="15.75" customHeight="1">
      <c r="A699" s="152"/>
      <c r="B699" s="152"/>
      <c r="C699" s="152"/>
      <c r="D699" s="152"/>
      <c r="E699" s="152"/>
      <c r="F699" s="152"/>
      <c r="G699" s="152"/>
    </row>
    <row r="700" spans="1:7" ht="15.75" customHeight="1">
      <c r="A700" s="152"/>
      <c r="B700" s="152"/>
      <c r="C700" s="152"/>
      <c r="D700" s="152"/>
      <c r="E700" s="152"/>
      <c r="F700" s="152"/>
      <c r="G700" s="152"/>
    </row>
    <row r="701" spans="1:7" ht="15.75" customHeight="1">
      <c r="A701" s="152"/>
      <c r="B701" s="152"/>
      <c r="C701" s="152"/>
      <c r="D701" s="152"/>
      <c r="E701" s="152"/>
      <c r="F701" s="152"/>
      <c r="G701" s="152"/>
    </row>
    <row r="702" spans="1:7" ht="15.75" customHeight="1">
      <c r="A702" s="152"/>
      <c r="B702" s="152"/>
      <c r="C702" s="152"/>
      <c r="D702" s="152"/>
      <c r="E702" s="152"/>
      <c r="F702" s="152"/>
      <c r="G702" s="152"/>
    </row>
    <row r="703" spans="1:7" ht="15.75" customHeight="1">
      <c r="A703" s="152"/>
      <c r="B703" s="152"/>
      <c r="C703" s="152"/>
      <c r="D703" s="152"/>
      <c r="E703" s="152"/>
      <c r="F703" s="152"/>
      <c r="G703" s="152"/>
    </row>
    <row r="704" spans="1:7" ht="15.75" customHeight="1">
      <c r="A704" s="152"/>
      <c r="B704" s="152"/>
      <c r="C704" s="152"/>
      <c r="D704" s="152"/>
      <c r="E704" s="152"/>
      <c r="F704" s="152"/>
      <c r="G704" s="152"/>
    </row>
    <row r="705" spans="1:7" ht="15.75" customHeight="1">
      <c r="A705" s="152"/>
      <c r="B705" s="152"/>
      <c r="C705" s="152"/>
      <c r="D705" s="152"/>
      <c r="E705" s="152"/>
      <c r="F705" s="152"/>
      <c r="G705" s="152"/>
    </row>
    <row r="706" spans="1:7" ht="15.75" customHeight="1">
      <c r="A706" s="152"/>
      <c r="B706" s="152"/>
      <c r="C706" s="152"/>
      <c r="D706" s="152"/>
      <c r="E706" s="152"/>
      <c r="F706" s="152"/>
      <c r="G706" s="152"/>
    </row>
    <row r="707" spans="1:7" ht="15.75" customHeight="1">
      <c r="A707" s="152"/>
      <c r="B707" s="152"/>
      <c r="C707" s="152"/>
      <c r="D707" s="152"/>
      <c r="E707" s="152"/>
      <c r="F707" s="152"/>
      <c r="G707" s="152"/>
    </row>
    <row r="708" spans="1:7" ht="15.75" customHeight="1">
      <c r="A708" s="152"/>
      <c r="B708" s="152"/>
      <c r="C708" s="152"/>
      <c r="D708" s="152"/>
      <c r="E708" s="152"/>
      <c r="F708" s="152"/>
      <c r="G708" s="152"/>
    </row>
    <row r="709" spans="1:7" ht="15.75" customHeight="1">
      <c r="A709" s="152"/>
      <c r="B709" s="152"/>
      <c r="C709" s="152"/>
      <c r="D709" s="152"/>
      <c r="E709" s="152"/>
      <c r="F709" s="152"/>
      <c r="G709" s="152"/>
    </row>
    <row r="710" spans="1:7" ht="15.75" customHeight="1">
      <c r="A710" s="152"/>
      <c r="B710" s="152"/>
      <c r="C710" s="152"/>
      <c r="D710" s="152"/>
      <c r="E710" s="152"/>
      <c r="F710" s="152"/>
      <c r="G710" s="152"/>
    </row>
    <row r="711" spans="1:7" ht="15.75" customHeight="1">
      <c r="A711" s="152"/>
      <c r="B711" s="152"/>
      <c r="C711" s="152"/>
      <c r="D711" s="152"/>
      <c r="E711" s="152"/>
      <c r="F711" s="152"/>
      <c r="G711" s="152"/>
    </row>
    <row r="712" spans="1:7" ht="15.75" customHeight="1">
      <c r="A712" s="152"/>
      <c r="B712" s="152"/>
      <c r="C712" s="152"/>
      <c r="D712" s="152"/>
      <c r="E712" s="152"/>
      <c r="F712" s="152"/>
      <c r="G712" s="152"/>
    </row>
    <row r="713" spans="1:7" ht="15.75" customHeight="1">
      <c r="A713" s="152"/>
      <c r="B713" s="152"/>
      <c r="C713" s="152"/>
      <c r="D713" s="152"/>
      <c r="E713" s="152"/>
      <c r="F713" s="152"/>
      <c r="G713" s="152"/>
    </row>
    <row r="714" spans="1:7" ht="15.75" customHeight="1">
      <c r="A714" s="152"/>
      <c r="B714" s="152"/>
      <c r="C714" s="152"/>
      <c r="D714" s="152"/>
      <c r="E714" s="152"/>
      <c r="F714" s="152"/>
      <c r="G714" s="152"/>
    </row>
    <row r="715" spans="1:7" ht="15.75" customHeight="1">
      <c r="A715" s="152"/>
      <c r="B715" s="152"/>
      <c r="C715" s="152"/>
      <c r="D715" s="152"/>
      <c r="E715" s="152"/>
      <c r="F715" s="152"/>
      <c r="G715" s="152"/>
    </row>
    <row r="716" spans="1:7" ht="15.75" customHeight="1">
      <c r="A716" s="152"/>
      <c r="B716" s="152"/>
      <c r="C716" s="152"/>
      <c r="D716" s="152"/>
      <c r="E716" s="152"/>
      <c r="F716" s="152"/>
      <c r="G716" s="152"/>
    </row>
    <row r="717" spans="1:7" ht="15.75" customHeight="1">
      <c r="A717" s="152"/>
      <c r="B717" s="152"/>
      <c r="C717" s="152"/>
      <c r="D717" s="152"/>
      <c r="E717" s="152"/>
      <c r="F717" s="152"/>
      <c r="G717" s="152"/>
    </row>
    <row r="718" spans="1:7" ht="15.75" customHeight="1">
      <c r="A718" s="152"/>
      <c r="B718" s="152"/>
      <c r="C718" s="152"/>
      <c r="D718" s="152"/>
      <c r="E718" s="152"/>
      <c r="F718" s="152"/>
      <c r="G718" s="152"/>
    </row>
    <row r="719" spans="1:7" ht="15.75" customHeight="1">
      <c r="A719" s="152"/>
      <c r="B719" s="152"/>
      <c r="C719" s="152"/>
      <c r="D719" s="152"/>
      <c r="E719" s="152"/>
      <c r="F719" s="152"/>
      <c r="G719" s="152"/>
    </row>
    <row r="720" spans="1:7" ht="15.75" customHeight="1">
      <c r="A720" s="152"/>
      <c r="B720" s="152"/>
      <c r="C720" s="152"/>
      <c r="D720" s="152"/>
      <c r="E720" s="152"/>
      <c r="F720" s="152"/>
      <c r="G720" s="152"/>
    </row>
    <row r="721" spans="1:7" ht="15.75" customHeight="1">
      <c r="A721" s="152"/>
      <c r="B721" s="152"/>
      <c r="C721" s="152"/>
      <c r="D721" s="152"/>
      <c r="E721" s="152"/>
      <c r="F721" s="152"/>
      <c r="G721" s="152"/>
    </row>
    <row r="722" spans="1:7" ht="15.75" customHeight="1">
      <c r="A722" s="152"/>
      <c r="B722" s="152"/>
      <c r="C722" s="152"/>
      <c r="D722" s="152"/>
      <c r="E722" s="152"/>
      <c r="F722" s="152"/>
      <c r="G722" s="152"/>
    </row>
    <row r="723" spans="1:7" ht="15.75" customHeight="1">
      <c r="A723" s="152"/>
      <c r="B723" s="152"/>
      <c r="C723" s="152"/>
      <c r="D723" s="152"/>
      <c r="E723" s="152"/>
      <c r="F723" s="152"/>
      <c r="G723" s="152"/>
    </row>
    <row r="724" spans="1:7" ht="15.75" customHeight="1">
      <c r="A724" s="152"/>
      <c r="B724" s="152"/>
      <c r="C724" s="152"/>
      <c r="D724" s="152"/>
      <c r="E724" s="152"/>
      <c r="F724" s="152"/>
      <c r="G724" s="152"/>
    </row>
    <row r="725" spans="1:7" ht="15.75" customHeight="1">
      <c r="A725" s="152"/>
      <c r="B725" s="152"/>
      <c r="C725" s="152"/>
      <c r="D725" s="152"/>
      <c r="E725" s="152"/>
      <c r="F725" s="152"/>
      <c r="G725" s="152"/>
    </row>
    <row r="726" spans="1:7" ht="15.75" customHeight="1">
      <c r="A726" s="152"/>
      <c r="B726" s="152"/>
      <c r="C726" s="152"/>
      <c r="D726" s="152"/>
      <c r="E726" s="152"/>
      <c r="F726" s="152"/>
      <c r="G726" s="152"/>
    </row>
    <row r="727" spans="1:7" ht="15.75" customHeight="1">
      <c r="A727" s="152"/>
      <c r="B727" s="152"/>
      <c r="C727" s="152"/>
      <c r="D727" s="152"/>
      <c r="E727" s="152"/>
      <c r="F727" s="152"/>
      <c r="G727" s="152"/>
    </row>
    <row r="728" spans="1:7" ht="15.75" customHeight="1">
      <c r="A728" s="152"/>
      <c r="B728" s="152"/>
      <c r="C728" s="152"/>
      <c r="D728" s="152"/>
      <c r="E728" s="152"/>
      <c r="F728" s="152"/>
      <c r="G728" s="152"/>
    </row>
    <row r="729" spans="1:7" ht="15.75" customHeight="1">
      <c r="A729" s="152"/>
      <c r="B729" s="152"/>
      <c r="C729" s="152"/>
      <c r="D729" s="152"/>
      <c r="E729" s="152"/>
      <c r="F729" s="152"/>
      <c r="G729" s="152"/>
    </row>
    <row r="730" spans="1:7" ht="15.75" customHeight="1">
      <c r="A730" s="152"/>
      <c r="B730" s="152"/>
      <c r="C730" s="152"/>
      <c r="D730" s="152"/>
      <c r="E730" s="152"/>
      <c r="F730" s="152"/>
      <c r="G730" s="152"/>
    </row>
    <row r="731" spans="1:7" ht="15.75" customHeight="1">
      <c r="A731" s="152"/>
      <c r="B731" s="152"/>
      <c r="C731" s="152"/>
      <c r="D731" s="152"/>
      <c r="E731" s="152"/>
      <c r="F731" s="152"/>
      <c r="G731" s="152"/>
    </row>
    <row r="732" spans="1:7" ht="15.75" customHeight="1">
      <c r="A732" s="152"/>
      <c r="B732" s="152"/>
      <c r="C732" s="152"/>
      <c r="D732" s="152"/>
      <c r="E732" s="152"/>
      <c r="F732" s="152"/>
      <c r="G732" s="152"/>
    </row>
    <row r="733" spans="1:7" ht="15.75" customHeight="1">
      <c r="A733" s="152"/>
      <c r="B733" s="152"/>
      <c r="C733" s="152"/>
      <c r="D733" s="152"/>
      <c r="E733" s="152"/>
      <c r="F733" s="152"/>
      <c r="G733" s="152"/>
    </row>
    <row r="734" spans="1:7" ht="15.75" customHeight="1">
      <c r="A734" s="152"/>
      <c r="B734" s="152"/>
      <c r="C734" s="152"/>
      <c r="D734" s="152"/>
      <c r="E734" s="152"/>
      <c r="F734" s="152"/>
      <c r="G734" s="152"/>
    </row>
    <row r="735" spans="1:7" ht="15.75" customHeight="1">
      <c r="A735" s="152"/>
      <c r="B735" s="152"/>
      <c r="C735" s="152"/>
      <c r="D735" s="152"/>
      <c r="E735" s="152"/>
      <c r="F735" s="152"/>
      <c r="G735" s="152"/>
    </row>
    <row r="736" spans="1:7" ht="15.75" customHeight="1">
      <c r="A736" s="152"/>
      <c r="B736" s="152"/>
      <c r="C736" s="152"/>
      <c r="D736" s="152"/>
      <c r="E736" s="152"/>
      <c r="F736" s="152"/>
      <c r="G736" s="152"/>
    </row>
    <row r="737" spans="1:7" ht="15.75" customHeight="1">
      <c r="A737" s="152"/>
      <c r="B737" s="152"/>
      <c r="C737" s="152"/>
      <c r="D737" s="152"/>
      <c r="E737" s="152"/>
      <c r="F737" s="152"/>
      <c r="G737" s="152"/>
    </row>
    <row r="738" spans="1:7" ht="15.75" customHeight="1">
      <c r="A738" s="152"/>
      <c r="B738" s="152"/>
      <c r="C738" s="152"/>
      <c r="D738" s="152"/>
      <c r="E738" s="152"/>
      <c r="F738" s="152"/>
      <c r="G738" s="152"/>
    </row>
    <row r="739" spans="1:7" ht="15.75" customHeight="1">
      <c r="A739" s="152"/>
      <c r="B739" s="152"/>
      <c r="C739" s="152"/>
      <c r="D739" s="152"/>
      <c r="E739" s="152"/>
      <c r="F739" s="152"/>
      <c r="G739" s="152"/>
    </row>
    <row r="740" spans="1:7" ht="15.75" customHeight="1">
      <c r="A740" s="152"/>
      <c r="B740" s="152"/>
      <c r="C740" s="152"/>
      <c r="D740" s="152"/>
      <c r="E740" s="152"/>
      <c r="F740" s="152"/>
      <c r="G740" s="152"/>
    </row>
    <row r="741" spans="1:7" ht="15.75" customHeight="1">
      <c r="A741" s="152"/>
      <c r="B741" s="152"/>
      <c r="C741" s="152"/>
      <c r="D741" s="152"/>
      <c r="E741" s="152"/>
      <c r="F741" s="152"/>
      <c r="G741" s="152"/>
    </row>
    <row r="742" spans="1:7" ht="15.75" customHeight="1">
      <c r="A742" s="152"/>
      <c r="B742" s="152"/>
      <c r="C742" s="152"/>
      <c r="D742" s="152"/>
      <c r="E742" s="152"/>
      <c r="F742" s="152"/>
      <c r="G742" s="152"/>
    </row>
    <row r="743" spans="1:7" ht="15.75" customHeight="1">
      <c r="A743" s="152"/>
      <c r="B743" s="152"/>
      <c r="C743" s="152"/>
      <c r="D743" s="152"/>
      <c r="E743" s="152"/>
      <c r="F743" s="152"/>
      <c r="G743" s="152"/>
    </row>
    <row r="744" spans="1:7" ht="15.75" customHeight="1">
      <c r="A744" s="152"/>
      <c r="B744" s="152"/>
      <c r="C744" s="152"/>
      <c r="D744" s="152"/>
      <c r="E744" s="152"/>
      <c r="F744" s="152"/>
      <c r="G744" s="152"/>
    </row>
    <row r="745" spans="1:7" ht="15.75" customHeight="1">
      <c r="A745" s="152"/>
      <c r="B745" s="152"/>
      <c r="C745" s="152"/>
      <c r="D745" s="152"/>
      <c r="E745" s="152"/>
      <c r="F745" s="152"/>
      <c r="G745" s="152"/>
    </row>
    <row r="746" spans="1:7" ht="15.75" customHeight="1">
      <c r="A746" s="152"/>
      <c r="B746" s="152"/>
      <c r="C746" s="152"/>
      <c r="D746" s="152"/>
      <c r="E746" s="152"/>
      <c r="F746" s="152"/>
      <c r="G746" s="152"/>
    </row>
    <row r="747" spans="1:7" ht="15.75" customHeight="1">
      <c r="A747" s="152"/>
      <c r="B747" s="152"/>
      <c r="C747" s="152"/>
      <c r="D747" s="152"/>
      <c r="E747" s="152"/>
      <c r="F747" s="152"/>
      <c r="G747" s="152"/>
    </row>
    <row r="748" spans="1:7" ht="15.75" customHeight="1">
      <c r="A748" s="152"/>
      <c r="B748" s="152"/>
      <c r="C748" s="152"/>
      <c r="D748" s="152"/>
      <c r="E748" s="152"/>
      <c r="F748" s="152"/>
      <c r="G748" s="152"/>
    </row>
    <row r="749" spans="1:7" ht="15.75" customHeight="1">
      <c r="A749" s="152"/>
      <c r="B749" s="152"/>
      <c r="C749" s="152"/>
      <c r="D749" s="152"/>
      <c r="E749" s="152"/>
      <c r="F749" s="152"/>
      <c r="G749" s="152"/>
    </row>
    <row r="750" spans="1:7" ht="15.75" customHeight="1">
      <c r="A750" s="152"/>
      <c r="B750" s="152"/>
      <c r="C750" s="152"/>
      <c r="D750" s="152"/>
      <c r="E750" s="152"/>
      <c r="F750" s="152"/>
      <c r="G750" s="152"/>
    </row>
    <row r="751" spans="1:7" ht="15.75" customHeight="1">
      <c r="A751" s="152"/>
      <c r="B751" s="152"/>
      <c r="C751" s="152"/>
      <c r="D751" s="152"/>
      <c r="E751" s="152"/>
      <c r="F751" s="152"/>
      <c r="G751" s="152"/>
    </row>
    <row r="752" spans="1:7" ht="15.75" customHeight="1">
      <c r="A752" s="152"/>
      <c r="B752" s="152"/>
      <c r="C752" s="152"/>
      <c r="D752" s="152"/>
      <c r="E752" s="152"/>
      <c r="F752" s="152"/>
      <c r="G752" s="152"/>
    </row>
    <row r="753" spans="1:7" ht="15.75" customHeight="1">
      <c r="A753" s="152"/>
      <c r="B753" s="152"/>
      <c r="C753" s="152"/>
      <c r="D753" s="152"/>
      <c r="E753" s="152"/>
      <c r="F753" s="152"/>
      <c r="G753" s="152"/>
    </row>
    <row r="754" spans="1:7" ht="15.75" customHeight="1">
      <c r="A754" s="152"/>
      <c r="B754" s="152"/>
      <c r="C754" s="152"/>
      <c r="D754" s="152"/>
      <c r="E754" s="152"/>
      <c r="F754" s="152"/>
      <c r="G754" s="152"/>
    </row>
    <row r="755" spans="1:7" ht="15.75" customHeight="1">
      <c r="A755" s="152"/>
      <c r="B755" s="152"/>
      <c r="C755" s="152"/>
      <c r="D755" s="152"/>
      <c r="E755" s="152"/>
      <c r="F755" s="152"/>
      <c r="G755" s="152"/>
    </row>
    <row r="756" spans="1:7" ht="15.75" customHeight="1">
      <c r="A756" s="152"/>
      <c r="B756" s="152"/>
      <c r="C756" s="152"/>
      <c r="D756" s="152"/>
      <c r="E756" s="152"/>
      <c r="F756" s="152"/>
      <c r="G756" s="152"/>
    </row>
    <row r="757" spans="1:7" ht="15.75" customHeight="1">
      <c r="A757" s="152"/>
      <c r="B757" s="152"/>
      <c r="C757" s="152"/>
      <c r="D757" s="152"/>
      <c r="E757" s="152"/>
      <c r="F757" s="152"/>
      <c r="G757" s="152"/>
    </row>
    <row r="758" spans="1:7" ht="15.75" customHeight="1">
      <c r="A758" s="152"/>
      <c r="B758" s="152"/>
      <c r="C758" s="152"/>
      <c r="D758" s="152"/>
      <c r="E758" s="152"/>
      <c r="F758" s="152"/>
      <c r="G758" s="152"/>
    </row>
    <row r="759" spans="1:7" ht="15.75" customHeight="1">
      <c r="A759" s="152"/>
      <c r="B759" s="152"/>
      <c r="C759" s="152"/>
      <c r="D759" s="152"/>
      <c r="E759" s="152"/>
      <c r="F759" s="152"/>
      <c r="G759" s="152"/>
    </row>
    <row r="760" spans="1:7" ht="15.75" customHeight="1">
      <c r="A760" s="152"/>
      <c r="B760" s="152"/>
      <c r="C760" s="152"/>
      <c r="D760" s="152"/>
      <c r="E760" s="152"/>
      <c r="F760" s="152"/>
      <c r="G760" s="152"/>
    </row>
    <row r="761" spans="1:7" ht="15.75" customHeight="1">
      <c r="A761" s="152"/>
      <c r="B761" s="152"/>
      <c r="C761" s="152"/>
      <c r="D761" s="152"/>
      <c r="E761" s="152"/>
      <c r="F761" s="152"/>
      <c r="G761" s="152"/>
    </row>
    <row r="762" spans="1:7" ht="15.75" customHeight="1">
      <c r="A762" s="152"/>
      <c r="B762" s="152"/>
      <c r="C762" s="152"/>
      <c r="D762" s="152"/>
      <c r="E762" s="152"/>
      <c r="F762" s="152"/>
      <c r="G762" s="152"/>
    </row>
    <row r="763" spans="1:7" ht="15.75" customHeight="1">
      <c r="A763" s="152"/>
      <c r="B763" s="152"/>
      <c r="C763" s="152"/>
      <c r="D763" s="152"/>
      <c r="E763" s="152"/>
      <c r="F763" s="152"/>
      <c r="G763" s="152"/>
    </row>
    <row r="764" spans="1:7" ht="15.75" customHeight="1">
      <c r="A764" s="152"/>
      <c r="B764" s="152"/>
      <c r="C764" s="152"/>
      <c r="D764" s="152"/>
      <c r="E764" s="152"/>
      <c r="F764" s="152"/>
      <c r="G764" s="152"/>
    </row>
    <row r="765" spans="1:7" ht="15.75" customHeight="1">
      <c r="A765" s="152"/>
      <c r="B765" s="152"/>
      <c r="C765" s="152"/>
      <c r="D765" s="152"/>
      <c r="E765" s="152"/>
      <c r="F765" s="152"/>
      <c r="G765" s="152"/>
    </row>
    <row r="766" spans="1:7" ht="15.75" customHeight="1">
      <c r="A766" s="152"/>
      <c r="B766" s="152"/>
      <c r="C766" s="152"/>
      <c r="D766" s="152"/>
      <c r="E766" s="152"/>
      <c r="F766" s="152"/>
      <c r="G766" s="152"/>
    </row>
    <row r="767" spans="1:7" ht="15.75" customHeight="1">
      <c r="A767" s="152"/>
      <c r="B767" s="152"/>
      <c r="C767" s="152"/>
      <c r="D767" s="152"/>
      <c r="E767" s="152"/>
      <c r="F767" s="152"/>
      <c r="G767" s="152"/>
    </row>
    <row r="768" spans="1:7" ht="15.75" customHeight="1">
      <c r="A768" s="152"/>
      <c r="B768" s="152"/>
      <c r="C768" s="152"/>
      <c r="D768" s="152"/>
      <c r="E768" s="152"/>
      <c r="F768" s="152"/>
      <c r="G768" s="152"/>
    </row>
    <row r="769" spans="1:7" ht="15.75" customHeight="1">
      <c r="A769" s="152"/>
      <c r="B769" s="152"/>
      <c r="C769" s="152"/>
      <c r="D769" s="152"/>
      <c r="E769" s="152"/>
      <c r="F769" s="152"/>
      <c r="G769" s="152"/>
    </row>
    <row r="770" spans="1:7" ht="15.75" customHeight="1">
      <c r="A770" s="152"/>
      <c r="B770" s="152"/>
      <c r="C770" s="152"/>
      <c r="D770" s="152"/>
      <c r="E770" s="152"/>
      <c r="F770" s="152"/>
      <c r="G770" s="152"/>
    </row>
    <row r="771" spans="1:7" ht="15.75" customHeight="1">
      <c r="A771" s="152"/>
      <c r="B771" s="152"/>
      <c r="C771" s="152"/>
      <c r="D771" s="152"/>
      <c r="E771" s="152"/>
      <c r="F771" s="152"/>
      <c r="G771" s="152"/>
    </row>
    <row r="772" spans="1:7" ht="15.75" customHeight="1">
      <c r="A772" s="152"/>
      <c r="B772" s="152"/>
      <c r="C772" s="152"/>
      <c r="D772" s="152"/>
      <c r="E772" s="152"/>
      <c r="F772" s="152"/>
      <c r="G772" s="152"/>
    </row>
    <row r="773" spans="1:7" ht="15.75" customHeight="1">
      <c r="A773" s="152"/>
      <c r="B773" s="152"/>
      <c r="C773" s="152"/>
      <c r="D773" s="152"/>
      <c r="E773" s="152"/>
      <c r="F773" s="152"/>
      <c r="G773" s="152"/>
    </row>
    <row r="774" spans="1:7" ht="15.75" customHeight="1">
      <c r="A774" s="152"/>
      <c r="B774" s="152"/>
      <c r="C774" s="152"/>
      <c r="D774" s="152"/>
      <c r="E774" s="152"/>
      <c r="F774" s="152"/>
      <c r="G774" s="152"/>
    </row>
    <row r="775" spans="1:7" ht="15.75" customHeight="1">
      <c r="A775" s="152"/>
      <c r="B775" s="152"/>
      <c r="C775" s="152"/>
      <c r="D775" s="152"/>
      <c r="E775" s="152"/>
      <c r="F775" s="152"/>
      <c r="G775" s="152"/>
    </row>
    <row r="776" spans="1:7" ht="15.75" customHeight="1">
      <c r="A776" s="152"/>
      <c r="B776" s="152"/>
      <c r="C776" s="152"/>
      <c r="D776" s="152"/>
      <c r="E776" s="152"/>
      <c r="F776" s="152"/>
      <c r="G776" s="152"/>
    </row>
    <row r="777" spans="1:7" ht="15.75" customHeight="1">
      <c r="A777" s="152"/>
      <c r="B777" s="152"/>
      <c r="C777" s="152"/>
      <c r="D777" s="152"/>
      <c r="E777" s="152"/>
      <c r="F777" s="152"/>
      <c r="G777" s="152"/>
    </row>
    <row r="778" spans="1:7" ht="15.75" customHeight="1">
      <c r="A778" s="152"/>
      <c r="B778" s="152"/>
      <c r="C778" s="152"/>
      <c r="D778" s="152"/>
      <c r="E778" s="152"/>
      <c r="F778" s="152"/>
      <c r="G778" s="152"/>
    </row>
    <row r="779" spans="1:7" ht="15.75" customHeight="1">
      <c r="A779" s="152"/>
      <c r="B779" s="152"/>
      <c r="C779" s="152"/>
      <c r="D779" s="152"/>
      <c r="E779" s="152"/>
      <c r="F779" s="152"/>
      <c r="G779" s="152"/>
    </row>
    <row r="780" spans="1:7" ht="15.75" customHeight="1">
      <c r="A780" s="152"/>
      <c r="B780" s="152"/>
      <c r="C780" s="152"/>
      <c r="D780" s="152"/>
      <c r="E780" s="152"/>
      <c r="F780" s="152"/>
      <c r="G780" s="152"/>
    </row>
    <row r="781" spans="1:7" ht="15.75" customHeight="1">
      <c r="A781" s="152"/>
      <c r="B781" s="152"/>
      <c r="C781" s="152"/>
      <c r="D781" s="152"/>
      <c r="E781" s="152"/>
      <c r="F781" s="152"/>
      <c r="G781" s="152"/>
    </row>
    <row r="782" spans="1:7" ht="15.75" customHeight="1">
      <c r="A782" s="152"/>
      <c r="B782" s="152"/>
      <c r="C782" s="152"/>
      <c r="D782" s="152"/>
      <c r="E782" s="152"/>
      <c r="F782" s="152"/>
      <c r="G782" s="152"/>
    </row>
    <row r="783" spans="1:7" ht="15.75" customHeight="1">
      <c r="A783" s="152"/>
      <c r="B783" s="152"/>
      <c r="C783" s="152"/>
      <c r="D783" s="152"/>
      <c r="E783" s="152"/>
      <c r="F783" s="152"/>
      <c r="G783" s="152"/>
    </row>
    <row r="784" spans="1:7" ht="15.75" customHeight="1">
      <c r="A784" s="152"/>
      <c r="B784" s="152"/>
      <c r="C784" s="152"/>
      <c r="D784" s="152"/>
      <c r="E784" s="152"/>
      <c r="F784" s="152"/>
      <c r="G784" s="152"/>
    </row>
    <row r="785" spans="1:7" ht="15.75" customHeight="1">
      <c r="A785" s="152"/>
      <c r="B785" s="152"/>
      <c r="C785" s="152"/>
      <c r="D785" s="152"/>
      <c r="E785" s="152"/>
      <c r="F785" s="152"/>
      <c r="G785" s="152"/>
    </row>
    <row r="786" spans="1:7" ht="15.75" customHeight="1">
      <c r="A786" s="152"/>
      <c r="B786" s="152"/>
      <c r="C786" s="152"/>
      <c r="D786" s="152"/>
      <c r="E786" s="152"/>
      <c r="F786" s="152"/>
      <c r="G786" s="152"/>
    </row>
    <row r="787" spans="1:7" ht="15.75" customHeight="1">
      <c r="A787" s="152"/>
      <c r="B787" s="152"/>
      <c r="C787" s="152"/>
      <c r="D787" s="152"/>
      <c r="E787" s="152"/>
      <c r="F787" s="152"/>
      <c r="G787" s="152"/>
    </row>
    <row r="788" spans="1:7" ht="15.75" customHeight="1">
      <c r="A788" s="152"/>
      <c r="B788" s="152"/>
      <c r="C788" s="152"/>
      <c r="D788" s="152"/>
      <c r="E788" s="152"/>
      <c r="F788" s="152"/>
      <c r="G788" s="152"/>
    </row>
    <row r="789" spans="1:7" ht="15.75" customHeight="1">
      <c r="A789" s="152"/>
      <c r="B789" s="152"/>
      <c r="C789" s="152"/>
      <c r="D789" s="152"/>
      <c r="E789" s="152"/>
      <c r="F789" s="152"/>
      <c r="G789" s="152"/>
    </row>
    <row r="790" spans="1:7" ht="15.75" customHeight="1">
      <c r="A790" s="152"/>
      <c r="B790" s="152"/>
      <c r="C790" s="152"/>
      <c r="D790" s="152"/>
      <c r="E790" s="152"/>
      <c r="F790" s="152"/>
      <c r="G790" s="152"/>
    </row>
    <row r="791" spans="1:7" ht="15.75" customHeight="1">
      <c r="A791" s="152"/>
      <c r="B791" s="152"/>
      <c r="C791" s="152"/>
      <c r="D791" s="152"/>
      <c r="E791" s="152"/>
      <c r="F791" s="152"/>
      <c r="G791" s="152"/>
    </row>
    <row r="792" spans="1:7" ht="15.75" customHeight="1">
      <c r="A792" s="152"/>
      <c r="B792" s="152"/>
      <c r="C792" s="152"/>
      <c r="D792" s="152"/>
      <c r="E792" s="152"/>
      <c r="F792" s="152"/>
      <c r="G792" s="152"/>
    </row>
    <row r="793" spans="1:7" ht="15.75" customHeight="1">
      <c r="A793" s="152"/>
      <c r="B793" s="152"/>
      <c r="C793" s="152"/>
      <c r="D793" s="152"/>
      <c r="E793" s="152"/>
      <c r="F793" s="152"/>
      <c r="G793" s="152"/>
    </row>
    <row r="794" spans="1:7" ht="15.75" customHeight="1">
      <c r="A794" s="152"/>
      <c r="B794" s="152"/>
      <c r="C794" s="152"/>
      <c r="D794" s="152"/>
      <c r="E794" s="152"/>
      <c r="F794" s="152"/>
      <c r="G794" s="152"/>
    </row>
    <row r="795" spans="1:7" ht="15.75" customHeight="1">
      <c r="A795" s="152"/>
      <c r="B795" s="152"/>
      <c r="C795" s="152"/>
      <c r="D795" s="152"/>
      <c r="E795" s="152"/>
      <c r="F795" s="152"/>
      <c r="G795" s="152"/>
    </row>
    <row r="796" spans="1:7" ht="15.75" customHeight="1">
      <c r="A796" s="152"/>
      <c r="B796" s="152"/>
      <c r="C796" s="152"/>
      <c r="D796" s="152"/>
      <c r="E796" s="152"/>
      <c r="F796" s="152"/>
      <c r="G796" s="152"/>
    </row>
    <row r="797" spans="1:7" ht="15.75" customHeight="1">
      <c r="A797" s="152"/>
      <c r="B797" s="152"/>
      <c r="C797" s="152"/>
      <c r="D797" s="152"/>
      <c r="E797" s="152"/>
      <c r="F797" s="152"/>
      <c r="G797" s="152"/>
    </row>
    <row r="798" spans="1:7" ht="15.75" customHeight="1">
      <c r="A798" s="152"/>
      <c r="B798" s="152"/>
      <c r="C798" s="152"/>
      <c r="D798" s="152"/>
      <c r="E798" s="152"/>
      <c r="F798" s="152"/>
      <c r="G798" s="152"/>
    </row>
    <row r="799" spans="1:7" ht="15.75" customHeight="1">
      <c r="A799" s="152"/>
      <c r="B799" s="152"/>
      <c r="C799" s="152"/>
      <c r="D799" s="152"/>
      <c r="E799" s="152"/>
      <c r="F799" s="152"/>
      <c r="G799" s="152"/>
    </row>
    <row r="800" spans="1:7" ht="15.75" customHeight="1">
      <c r="A800" s="152"/>
      <c r="B800" s="152"/>
      <c r="C800" s="152"/>
      <c r="D800" s="152"/>
      <c r="E800" s="152"/>
      <c r="F800" s="152"/>
      <c r="G800" s="152"/>
    </row>
    <row r="801" spans="1:7" ht="15.75" customHeight="1">
      <c r="A801" s="152"/>
      <c r="B801" s="152"/>
      <c r="C801" s="152"/>
      <c r="D801" s="152"/>
      <c r="E801" s="152"/>
      <c r="F801" s="152"/>
      <c r="G801" s="152"/>
    </row>
    <row r="802" spans="1:7" ht="15.75" customHeight="1">
      <c r="A802" s="152"/>
      <c r="B802" s="152"/>
      <c r="C802" s="152"/>
      <c r="D802" s="152"/>
      <c r="E802" s="152"/>
      <c r="F802" s="152"/>
      <c r="G802" s="152"/>
    </row>
    <row r="803" spans="1:7" ht="15.75" customHeight="1">
      <c r="A803" s="152"/>
      <c r="B803" s="152"/>
      <c r="C803" s="152"/>
      <c r="D803" s="152"/>
      <c r="E803" s="152"/>
      <c r="F803" s="152"/>
      <c r="G803" s="152"/>
    </row>
    <row r="804" spans="1:7" ht="15.75" customHeight="1">
      <c r="A804" s="152"/>
      <c r="B804" s="152"/>
      <c r="C804" s="152"/>
      <c r="D804" s="152"/>
      <c r="E804" s="152"/>
      <c r="F804" s="152"/>
      <c r="G804" s="152"/>
    </row>
    <row r="805" spans="1:7" ht="15.75" customHeight="1">
      <c r="A805" s="152"/>
      <c r="B805" s="152"/>
      <c r="C805" s="152"/>
      <c r="D805" s="152"/>
      <c r="E805" s="152"/>
      <c r="F805" s="152"/>
      <c r="G805" s="152"/>
    </row>
    <row r="806" spans="1:7" ht="15.75" customHeight="1">
      <c r="A806" s="152"/>
      <c r="B806" s="152"/>
      <c r="C806" s="152"/>
      <c r="D806" s="152"/>
      <c r="E806" s="152"/>
      <c r="F806" s="152"/>
      <c r="G806" s="152"/>
    </row>
    <row r="807" spans="1:7" ht="15.75" customHeight="1">
      <c r="A807" s="152"/>
      <c r="B807" s="152"/>
      <c r="C807" s="152"/>
      <c r="D807" s="152"/>
      <c r="E807" s="152"/>
      <c r="F807" s="152"/>
      <c r="G807" s="152"/>
    </row>
    <row r="808" spans="1:7" ht="15.75" customHeight="1">
      <c r="A808" s="152"/>
      <c r="B808" s="152"/>
      <c r="C808" s="152"/>
      <c r="D808" s="152"/>
      <c r="E808" s="152"/>
      <c r="F808" s="152"/>
      <c r="G808" s="152"/>
    </row>
    <row r="809" spans="1:7" ht="15.75" customHeight="1">
      <c r="A809" s="152"/>
      <c r="B809" s="152"/>
      <c r="C809" s="152"/>
      <c r="D809" s="152"/>
      <c r="E809" s="152"/>
      <c r="F809" s="152"/>
      <c r="G809" s="152"/>
    </row>
    <row r="810" spans="1:7" ht="15.75" customHeight="1">
      <c r="A810" s="152"/>
      <c r="B810" s="152"/>
      <c r="C810" s="152"/>
      <c r="D810" s="152"/>
      <c r="E810" s="152"/>
      <c r="F810" s="152"/>
      <c r="G810" s="152"/>
    </row>
    <row r="811" spans="1:7" ht="15.75" customHeight="1">
      <c r="A811" s="152"/>
      <c r="B811" s="152"/>
      <c r="C811" s="152"/>
      <c r="D811" s="152"/>
      <c r="E811" s="152"/>
      <c r="F811" s="152"/>
      <c r="G811" s="152"/>
    </row>
    <row r="812" spans="1:7" ht="15.75" customHeight="1">
      <c r="A812" s="152"/>
      <c r="B812" s="152"/>
      <c r="C812" s="152"/>
      <c r="D812" s="152"/>
      <c r="E812" s="152"/>
      <c r="F812" s="152"/>
      <c r="G812" s="152"/>
    </row>
    <row r="813" spans="1:7" ht="15.75" customHeight="1">
      <c r="A813" s="152"/>
      <c r="B813" s="152"/>
      <c r="C813" s="152"/>
      <c r="D813" s="152"/>
      <c r="E813" s="152"/>
      <c r="F813" s="152"/>
      <c r="G813" s="152"/>
    </row>
    <row r="814" spans="1:7" ht="15.75" customHeight="1">
      <c r="A814" s="152"/>
      <c r="B814" s="152"/>
      <c r="C814" s="152"/>
      <c r="D814" s="152"/>
      <c r="E814" s="152"/>
      <c r="F814" s="152"/>
      <c r="G814" s="152"/>
    </row>
    <row r="815" spans="1:7" ht="15.75" customHeight="1">
      <c r="A815" s="152"/>
      <c r="B815" s="152"/>
      <c r="C815" s="152"/>
      <c r="D815" s="152"/>
      <c r="E815" s="152"/>
      <c r="F815" s="152"/>
      <c r="G815" s="152"/>
    </row>
    <row r="816" spans="1:7" ht="15.75" customHeight="1">
      <c r="A816" s="152"/>
      <c r="B816" s="152"/>
      <c r="C816" s="152"/>
      <c r="D816" s="152"/>
      <c r="E816" s="152"/>
      <c r="F816" s="152"/>
      <c r="G816" s="152"/>
    </row>
    <row r="817" spans="1:7" ht="15.75" customHeight="1">
      <c r="A817" s="152"/>
      <c r="B817" s="152"/>
      <c r="C817" s="152"/>
      <c r="D817" s="152"/>
      <c r="E817" s="152"/>
      <c r="F817" s="152"/>
      <c r="G817" s="152"/>
    </row>
    <row r="818" spans="1:7" ht="15.75" customHeight="1">
      <c r="A818" s="152"/>
      <c r="B818" s="152"/>
      <c r="C818" s="152"/>
      <c r="D818" s="152"/>
      <c r="E818" s="152"/>
      <c r="F818" s="152"/>
      <c r="G818" s="152"/>
    </row>
    <row r="819" spans="1:7" ht="15.75" customHeight="1">
      <c r="A819" s="152"/>
      <c r="B819" s="152"/>
      <c r="C819" s="152"/>
      <c r="D819" s="152"/>
      <c r="E819" s="152"/>
      <c r="F819" s="152"/>
      <c r="G819" s="152"/>
    </row>
    <row r="820" spans="1:7" ht="15.75" customHeight="1">
      <c r="A820" s="152"/>
      <c r="B820" s="152"/>
      <c r="C820" s="152"/>
      <c r="D820" s="152"/>
      <c r="E820" s="152"/>
      <c r="F820" s="152"/>
      <c r="G820" s="152"/>
    </row>
    <row r="821" spans="1:7" ht="15.75" customHeight="1">
      <c r="A821" s="152"/>
      <c r="B821" s="152"/>
      <c r="C821" s="152"/>
      <c r="D821" s="152"/>
      <c r="E821" s="152"/>
      <c r="F821" s="152"/>
      <c r="G821" s="152"/>
    </row>
    <row r="822" spans="1:7" ht="15.75" customHeight="1">
      <c r="A822" s="152"/>
      <c r="B822" s="152"/>
      <c r="C822" s="152"/>
      <c r="D822" s="152"/>
      <c r="E822" s="152"/>
      <c r="F822" s="152"/>
      <c r="G822" s="152"/>
    </row>
    <row r="823" spans="1:7" ht="15.75" customHeight="1">
      <c r="A823" s="152"/>
      <c r="B823" s="152"/>
      <c r="C823" s="152"/>
      <c r="D823" s="152"/>
      <c r="E823" s="152"/>
      <c r="F823" s="152"/>
      <c r="G823" s="152"/>
    </row>
    <row r="824" spans="1:7" ht="15.75" customHeight="1">
      <c r="A824" s="152"/>
      <c r="B824" s="152"/>
      <c r="C824" s="152"/>
      <c r="D824" s="152"/>
      <c r="E824" s="152"/>
      <c r="F824" s="152"/>
      <c r="G824" s="152"/>
    </row>
    <row r="825" spans="1:7" ht="15.75" customHeight="1">
      <c r="A825" s="152"/>
      <c r="B825" s="152"/>
      <c r="C825" s="152"/>
      <c r="D825" s="152"/>
      <c r="E825" s="152"/>
      <c r="F825" s="152"/>
      <c r="G825" s="152"/>
    </row>
    <row r="826" spans="1:7" ht="15.75" customHeight="1">
      <c r="A826" s="152"/>
      <c r="B826" s="152"/>
      <c r="C826" s="152"/>
      <c r="D826" s="152"/>
      <c r="E826" s="152"/>
      <c r="F826" s="152"/>
      <c r="G826" s="152"/>
    </row>
    <row r="827" spans="1:7" ht="15.75" customHeight="1">
      <c r="A827" s="152"/>
      <c r="B827" s="152"/>
      <c r="C827" s="152"/>
      <c r="D827" s="152"/>
      <c r="E827" s="152"/>
      <c r="F827" s="152"/>
      <c r="G827" s="152"/>
    </row>
    <row r="828" spans="1:7" ht="15.75" customHeight="1">
      <c r="A828" s="152"/>
      <c r="B828" s="152"/>
      <c r="C828" s="152"/>
      <c r="D828" s="152"/>
      <c r="E828" s="152"/>
      <c r="F828" s="152"/>
      <c r="G828" s="152"/>
    </row>
    <row r="829" spans="1:7" ht="15.75" customHeight="1">
      <c r="A829" s="152"/>
      <c r="B829" s="152"/>
      <c r="C829" s="152"/>
      <c r="D829" s="152"/>
      <c r="E829" s="152"/>
      <c r="F829" s="152"/>
      <c r="G829" s="152"/>
    </row>
    <row r="830" spans="1:7" ht="15.75" customHeight="1">
      <c r="A830" s="152"/>
      <c r="B830" s="152"/>
      <c r="C830" s="152"/>
      <c r="D830" s="152"/>
      <c r="E830" s="152"/>
      <c r="F830" s="152"/>
      <c r="G830" s="152"/>
    </row>
    <row r="831" spans="1:7" ht="15.75" customHeight="1">
      <c r="A831" s="152"/>
      <c r="B831" s="152"/>
      <c r="C831" s="152"/>
      <c r="D831" s="152"/>
      <c r="E831" s="152"/>
      <c r="F831" s="152"/>
      <c r="G831" s="152"/>
    </row>
    <row r="832" spans="1:7" ht="15.75" customHeight="1">
      <c r="A832" s="152"/>
      <c r="B832" s="152"/>
      <c r="C832" s="152"/>
      <c r="D832" s="152"/>
      <c r="E832" s="152"/>
      <c r="F832" s="152"/>
      <c r="G832" s="152"/>
    </row>
    <row r="833" spans="1:7" ht="15.75" customHeight="1">
      <c r="A833" s="152"/>
      <c r="B833" s="152"/>
      <c r="C833" s="152"/>
      <c r="D833" s="152"/>
      <c r="E833" s="152"/>
      <c r="F833" s="152"/>
      <c r="G833" s="152"/>
    </row>
    <row r="834" spans="1:7" ht="15.75" customHeight="1">
      <c r="A834" s="152"/>
      <c r="B834" s="152"/>
      <c r="C834" s="152"/>
      <c r="D834" s="152"/>
      <c r="E834" s="152"/>
      <c r="F834" s="152"/>
      <c r="G834" s="152"/>
    </row>
    <row r="835" spans="1:7" ht="15.75" customHeight="1">
      <c r="A835" s="152"/>
      <c r="B835" s="152"/>
      <c r="C835" s="152"/>
      <c r="D835" s="152"/>
      <c r="E835" s="152"/>
      <c r="F835" s="152"/>
      <c r="G835" s="152"/>
    </row>
    <row r="836" spans="1:7" ht="15.75" customHeight="1">
      <c r="A836" s="152"/>
      <c r="B836" s="152"/>
      <c r="C836" s="152"/>
      <c r="D836" s="152"/>
      <c r="E836" s="152"/>
      <c r="F836" s="152"/>
      <c r="G836" s="152"/>
    </row>
    <row r="837" spans="1:7" ht="15.75" customHeight="1">
      <c r="A837" s="152"/>
      <c r="B837" s="152"/>
      <c r="C837" s="152"/>
      <c r="D837" s="152"/>
      <c r="E837" s="152"/>
      <c r="F837" s="152"/>
      <c r="G837" s="152"/>
    </row>
    <row r="838" spans="1:7" ht="15.75" customHeight="1">
      <c r="A838" s="152"/>
      <c r="B838" s="152"/>
      <c r="C838" s="152"/>
      <c r="D838" s="152"/>
      <c r="E838" s="152"/>
      <c r="F838" s="152"/>
      <c r="G838" s="152"/>
    </row>
    <row r="839" spans="1:7" ht="15.75" customHeight="1">
      <c r="A839" s="152"/>
      <c r="B839" s="152"/>
      <c r="C839" s="152"/>
      <c r="D839" s="152"/>
      <c r="E839" s="152"/>
      <c r="F839" s="152"/>
      <c r="G839" s="152"/>
    </row>
    <row r="840" spans="1:7" ht="15.75" customHeight="1">
      <c r="A840" s="152"/>
      <c r="B840" s="152"/>
      <c r="C840" s="152"/>
      <c r="D840" s="152"/>
      <c r="E840" s="152"/>
      <c r="F840" s="152"/>
      <c r="G840" s="152"/>
    </row>
    <row r="841" spans="1:7" ht="15.75" customHeight="1">
      <c r="A841" s="152"/>
      <c r="B841" s="152"/>
      <c r="C841" s="152"/>
      <c r="D841" s="152"/>
      <c r="E841" s="152"/>
      <c r="F841" s="152"/>
      <c r="G841" s="152"/>
    </row>
    <row r="842" spans="1:7" ht="15.75" customHeight="1">
      <c r="A842" s="152"/>
      <c r="B842" s="152"/>
      <c r="C842" s="152"/>
      <c r="D842" s="152"/>
      <c r="E842" s="152"/>
      <c r="F842" s="152"/>
      <c r="G842" s="152"/>
    </row>
    <row r="843" spans="1:7" ht="15.75" customHeight="1">
      <c r="A843" s="152"/>
      <c r="B843" s="152"/>
      <c r="C843" s="152"/>
      <c r="D843" s="152"/>
      <c r="E843" s="152"/>
      <c r="F843" s="152"/>
      <c r="G843" s="152"/>
    </row>
    <row r="844" spans="1:7" ht="15.75" customHeight="1">
      <c r="A844" s="152"/>
      <c r="B844" s="152"/>
      <c r="C844" s="152"/>
      <c r="D844" s="152"/>
      <c r="E844" s="152"/>
      <c r="F844" s="152"/>
      <c r="G844" s="152"/>
    </row>
    <row r="845" spans="1:7" ht="15.75" customHeight="1">
      <c r="A845" s="152"/>
      <c r="B845" s="152"/>
      <c r="C845" s="152"/>
      <c r="D845" s="152"/>
      <c r="E845" s="152"/>
      <c r="F845" s="152"/>
      <c r="G845" s="152"/>
    </row>
    <row r="846" spans="1:7" ht="15.75" customHeight="1">
      <c r="A846" s="152"/>
      <c r="B846" s="152"/>
      <c r="C846" s="152"/>
      <c r="D846" s="152"/>
      <c r="E846" s="152"/>
      <c r="F846" s="152"/>
      <c r="G846" s="152"/>
    </row>
    <row r="847" spans="1:7" ht="15.75" customHeight="1">
      <c r="A847" s="152"/>
      <c r="B847" s="152"/>
      <c r="C847" s="152"/>
      <c r="D847" s="152"/>
      <c r="E847" s="152"/>
      <c r="F847" s="152"/>
      <c r="G847" s="152"/>
    </row>
    <row r="848" spans="1:7" ht="15.75" customHeight="1">
      <c r="A848" s="152"/>
      <c r="B848" s="152"/>
      <c r="C848" s="152"/>
      <c r="D848" s="152"/>
      <c r="E848" s="152"/>
      <c r="F848" s="152"/>
      <c r="G848" s="152"/>
    </row>
    <row r="849" spans="1:7" ht="15.75" customHeight="1">
      <c r="A849" s="152"/>
      <c r="B849" s="152"/>
      <c r="C849" s="152"/>
      <c r="D849" s="152"/>
      <c r="E849" s="152"/>
      <c r="F849" s="152"/>
      <c r="G849" s="152"/>
    </row>
    <row r="850" spans="1:7" ht="15.75" customHeight="1">
      <c r="A850" s="152"/>
      <c r="B850" s="152"/>
      <c r="C850" s="152"/>
      <c r="D850" s="152"/>
      <c r="E850" s="152"/>
      <c r="F850" s="152"/>
      <c r="G850" s="152"/>
    </row>
    <row r="851" spans="1:7" ht="15.75" customHeight="1">
      <c r="A851" s="152"/>
      <c r="B851" s="152"/>
      <c r="C851" s="152"/>
      <c r="D851" s="152"/>
      <c r="E851" s="152"/>
      <c r="F851" s="152"/>
      <c r="G851" s="152"/>
    </row>
    <row r="852" spans="1:7" ht="15.75" customHeight="1">
      <c r="A852" s="152"/>
      <c r="B852" s="152"/>
      <c r="C852" s="152"/>
      <c r="D852" s="152"/>
      <c r="E852" s="152"/>
      <c r="F852" s="152"/>
      <c r="G852" s="152"/>
    </row>
    <row r="853" spans="1:7" ht="15.75" customHeight="1">
      <c r="A853" s="152"/>
      <c r="B853" s="152"/>
      <c r="C853" s="152"/>
      <c r="D853" s="152"/>
      <c r="E853" s="152"/>
      <c r="F853" s="152"/>
      <c r="G853" s="152"/>
    </row>
    <row r="854" spans="1:7" ht="15.75" customHeight="1">
      <c r="A854" s="152"/>
      <c r="B854" s="152"/>
      <c r="C854" s="152"/>
      <c r="D854" s="152"/>
      <c r="E854" s="152"/>
      <c r="F854" s="152"/>
      <c r="G854" s="152"/>
    </row>
    <row r="855" spans="1:7" ht="15.75" customHeight="1">
      <c r="A855" s="152"/>
      <c r="B855" s="152"/>
      <c r="C855" s="152"/>
      <c r="D855" s="152"/>
      <c r="E855" s="152"/>
      <c r="F855" s="152"/>
      <c r="G855" s="152"/>
    </row>
    <row r="856" spans="1:7" ht="15.75" customHeight="1">
      <c r="A856" s="152"/>
      <c r="B856" s="152"/>
      <c r="C856" s="152"/>
      <c r="D856" s="152"/>
      <c r="E856" s="152"/>
      <c r="F856" s="152"/>
      <c r="G856" s="152"/>
    </row>
    <row r="857" spans="1:7" ht="15.75" customHeight="1">
      <c r="A857" s="152"/>
      <c r="B857" s="152"/>
      <c r="C857" s="152"/>
      <c r="D857" s="152"/>
      <c r="E857" s="152"/>
      <c r="F857" s="152"/>
      <c r="G857" s="152"/>
    </row>
    <row r="858" spans="1:7" ht="15.75" customHeight="1">
      <c r="A858" s="152"/>
      <c r="B858" s="152"/>
      <c r="C858" s="152"/>
      <c r="D858" s="152"/>
      <c r="E858" s="152"/>
      <c r="F858" s="152"/>
      <c r="G858" s="152"/>
    </row>
    <row r="859" spans="1:7" ht="15.75" customHeight="1">
      <c r="A859" s="152"/>
      <c r="B859" s="152"/>
      <c r="C859" s="152"/>
      <c r="D859" s="152"/>
      <c r="E859" s="152"/>
      <c r="F859" s="152"/>
      <c r="G859" s="152"/>
    </row>
    <row r="860" spans="1:7" ht="15.75" customHeight="1">
      <c r="A860" s="152"/>
      <c r="B860" s="152"/>
      <c r="C860" s="152"/>
      <c r="D860" s="152"/>
      <c r="E860" s="152"/>
      <c r="F860" s="152"/>
      <c r="G860" s="152"/>
    </row>
    <row r="861" spans="1:7" ht="15.75" customHeight="1">
      <c r="A861" s="152"/>
      <c r="B861" s="152"/>
      <c r="C861" s="152"/>
      <c r="D861" s="152"/>
      <c r="E861" s="152"/>
      <c r="F861" s="152"/>
      <c r="G861" s="152"/>
    </row>
    <row r="862" spans="1:7" ht="15.75" customHeight="1">
      <c r="A862" s="152"/>
      <c r="B862" s="152"/>
      <c r="C862" s="152"/>
      <c r="D862" s="152"/>
      <c r="E862" s="152"/>
      <c r="F862" s="152"/>
      <c r="G862" s="152"/>
    </row>
    <row r="863" spans="1:7" ht="15.75" customHeight="1">
      <c r="A863" s="152"/>
      <c r="B863" s="152"/>
      <c r="C863" s="152"/>
      <c r="D863" s="152"/>
      <c r="E863" s="152"/>
      <c r="F863" s="152"/>
      <c r="G863" s="152"/>
    </row>
    <row r="864" spans="1:7" ht="15.75" customHeight="1">
      <c r="A864" s="152"/>
      <c r="B864" s="152"/>
      <c r="C864" s="152"/>
      <c r="D864" s="152"/>
      <c r="E864" s="152"/>
      <c r="F864" s="152"/>
      <c r="G864" s="152"/>
    </row>
    <row r="865" spans="1:7" ht="15.75" customHeight="1">
      <c r="A865" s="152"/>
      <c r="B865" s="152"/>
      <c r="C865" s="152"/>
      <c r="D865" s="152"/>
      <c r="E865" s="152"/>
      <c r="F865" s="152"/>
      <c r="G865" s="152"/>
    </row>
    <row r="866" spans="1:7" ht="15.75" customHeight="1">
      <c r="A866" s="152"/>
      <c r="B866" s="152"/>
      <c r="C866" s="152"/>
      <c r="D866" s="152"/>
      <c r="E866" s="152"/>
      <c r="F866" s="152"/>
      <c r="G866" s="152"/>
    </row>
    <row r="867" spans="1:7" ht="15.75" customHeight="1">
      <c r="A867" s="152"/>
      <c r="B867" s="152"/>
      <c r="C867" s="152"/>
      <c r="D867" s="152"/>
      <c r="E867" s="152"/>
      <c r="F867" s="152"/>
      <c r="G867" s="152"/>
    </row>
    <row r="868" spans="1:7" ht="15.75" customHeight="1">
      <c r="A868" s="152"/>
      <c r="B868" s="152"/>
      <c r="C868" s="152"/>
      <c r="D868" s="152"/>
      <c r="E868" s="152"/>
      <c r="F868" s="152"/>
      <c r="G868" s="152"/>
    </row>
    <row r="869" spans="1:7" ht="15.75" customHeight="1">
      <c r="A869" s="152"/>
      <c r="B869" s="152"/>
      <c r="C869" s="152"/>
      <c r="D869" s="152"/>
      <c r="E869" s="152"/>
      <c r="F869" s="152"/>
      <c r="G869" s="152"/>
    </row>
    <row r="870" spans="1:7" ht="15.75" customHeight="1">
      <c r="A870" s="152"/>
      <c r="B870" s="152"/>
      <c r="C870" s="152"/>
      <c r="D870" s="152"/>
      <c r="E870" s="152"/>
      <c r="F870" s="152"/>
      <c r="G870" s="152"/>
    </row>
    <row r="871" spans="1:7" ht="15.75" customHeight="1">
      <c r="A871" s="152"/>
      <c r="B871" s="152"/>
      <c r="C871" s="152"/>
      <c r="D871" s="152"/>
      <c r="E871" s="152"/>
      <c r="F871" s="152"/>
      <c r="G871" s="152"/>
    </row>
    <row r="872" spans="1:7" ht="15.75" customHeight="1">
      <c r="A872" s="152"/>
      <c r="B872" s="152"/>
      <c r="C872" s="152"/>
      <c r="D872" s="152"/>
      <c r="E872" s="152"/>
      <c r="F872" s="152"/>
      <c r="G872" s="152"/>
    </row>
    <row r="873" spans="1:7" ht="15.75" customHeight="1">
      <c r="A873" s="152"/>
      <c r="B873" s="152"/>
      <c r="C873" s="152"/>
      <c r="D873" s="152"/>
      <c r="E873" s="152"/>
      <c r="F873" s="152"/>
      <c r="G873" s="152"/>
    </row>
    <row r="874" spans="1:7" ht="15.75" customHeight="1">
      <c r="A874" s="152"/>
      <c r="B874" s="152"/>
      <c r="C874" s="152"/>
      <c r="D874" s="152"/>
      <c r="E874" s="152"/>
      <c r="F874" s="152"/>
      <c r="G874" s="152"/>
    </row>
    <row r="875" spans="1:7" ht="15.75" customHeight="1">
      <c r="A875" s="152"/>
      <c r="B875" s="152"/>
      <c r="C875" s="152"/>
      <c r="D875" s="152"/>
      <c r="E875" s="152"/>
      <c r="F875" s="152"/>
      <c r="G875" s="152"/>
    </row>
    <row r="876" spans="1:7" ht="15.75" customHeight="1">
      <c r="A876" s="152"/>
      <c r="B876" s="152"/>
      <c r="C876" s="152"/>
      <c r="D876" s="152"/>
      <c r="E876" s="152"/>
      <c r="F876" s="152"/>
      <c r="G876" s="152"/>
    </row>
    <row r="877" spans="1:7" ht="15.75" customHeight="1">
      <c r="A877" s="152"/>
      <c r="B877" s="152"/>
      <c r="C877" s="152"/>
      <c r="D877" s="152"/>
      <c r="E877" s="152"/>
      <c r="F877" s="152"/>
      <c r="G877" s="152"/>
    </row>
    <row r="878" spans="1:7" ht="15.75" customHeight="1">
      <c r="A878" s="152"/>
      <c r="B878" s="152"/>
      <c r="C878" s="152"/>
      <c r="D878" s="152"/>
      <c r="E878" s="152"/>
      <c r="F878" s="152"/>
      <c r="G878" s="152"/>
    </row>
    <row r="879" spans="1:7" ht="15.75" customHeight="1">
      <c r="A879" s="152"/>
      <c r="B879" s="152"/>
      <c r="C879" s="152"/>
      <c r="D879" s="152"/>
      <c r="E879" s="152"/>
      <c r="F879" s="152"/>
      <c r="G879" s="152"/>
    </row>
    <row r="880" spans="1:7" ht="15.75" customHeight="1">
      <c r="A880" s="152"/>
      <c r="B880" s="152"/>
      <c r="C880" s="152"/>
      <c r="D880" s="152"/>
      <c r="E880" s="152"/>
      <c r="F880" s="152"/>
      <c r="G880" s="152"/>
    </row>
    <row r="881" spans="1:7" ht="15.75" customHeight="1">
      <c r="A881" s="152"/>
      <c r="B881" s="152"/>
      <c r="C881" s="152"/>
      <c r="D881" s="152"/>
      <c r="E881" s="152"/>
      <c r="F881" s="152"/>
      <c r="G881" s="152"/>
    </row>
    <row r="882" spans="1:7" ht="15.75" customHeight="1">
      <c r="A882" s="152"/>
      <c r="B882" s="152"/>
      <c r="C882" s="152"/>
      <c r="D882" s="152"/>
      <c r="E882" s="152"/>
      <c r="F882" s="152"/>
      <c r="G882" s="152"/>
    </row>
    <row r="883" spans="1:7" ht="15.75" customHeight="1">
      <c r="A883" s="152"/>
      <c r="B883" s="152"/>
      <c r="C883" s="152"/>
      <c r="D883" s="152"/>
      <c r="E883" s="152"/>
      <c r="F883" s="152"/>
      <c r="G883" s="152"/>
    </row>
    <row r="884" spans="1:7" ht="15.75" customHeight="1">
      <c r="A884" s="152"/>
      <c r="B884" s="152"/>
      <c r="C884" s="152"/>
      <c r="D884" s="152"/>
      <c r="E884" s="152"/>
      <c r="F884" s="152"/>
      <c r="G884" s="152"/>
    </row>
    <row r="885" spans="1:7" ht="15.75" customHeight="1">
      <c r="A885" s="152"/>
      <c r="B885" s="152"/>
      <c r="C885" s="152"/>
      <c r="D885" s="152"/>
      <c r="E885" s="152"/>
      <c r="F885" s="152"/>
      <c r="G885" s="152"/>
    </row>
    <row r="886" spans="1:7" ht="15.75" customHeight="1">
      <c r="A886" s="152"/>
      <c r="B886" s="152"/>
      <c r="C886" s="152"/>
      <c r="D886" s="152"/>
      <c r="E886" s="152"/>
      <c r="F886" s="152"/>
      <c r="G886" s="152"/>
    </row>
    <row r="887" spans="1:7" ht="15.75" customHeight="1">
      <c r="A887" s="152"/>
      <c r="B887" s="152"/>
      <c r="C887" s="152"/>
      <c r="D887" s="152"/>
      <c r="E887" s="152"/>
      <c r="F887" s="152"/>
      <c r="G887" s="152"/>
    </row>
    <row r="888" spans="1:7" ht="15.75" customHeight="1">
      <c r="A888" s="152"/>
      <c r="B888" s="152"/>
      <c r="C888" s="152"/>
      <c r="D888" s="152"/>
      <c r="E888" s="152"/>
      <c r="F888" s="152"/>
      <c r="G888" s="152"/>
    </row>
    <row r="889" spans="1:7" ht="15.75" customHeight="1">
      <c r="A889" s="152"/>
      <c r="B889" s="152"/>
      <c r="C889" s="152"/>
      <c r="D889" s="152"/>
      <c r="E889" s="152"/>
      <c r="F889" s="152"/>
      <c r="G889" s="152"/>
    </row>
    <row r="890" spans="1:7" ht="15.75" customHeight="1">
      <c r="A890" s="152"/>
      <c r="B890" s="152"/>
      <c r="C890" s="152"/>
      <c r="D890" s="152"/>
      <c r="E890" s="152"/>
      <c r="F890" s="152"/>
      <c r="G890" s="152"/>
    </row>
    <row r="891" spans="1:7" ht="15.75" customHeight="1">
      <c r="A891" s="152"/>
      <c r="B891" s="152"/>
      <c r="C891" s="152"/>
      <c r="D891" s="152"/>
      <c r="E891" s="152"/>
      <c r="F891" s="152"/>
      <c r="G891" s="152"/>
    </row>
    <row r="892" spans="1:7" ht="15.75" customHeight="1">
      <c r="A892" s="152"/>
      <c r="B892" s="152"/>
      <c r="C892" s="152"/>
      <c r="D892" s="152"/>
      <c r="E892" s="152"/>
      <c r="F892" s="152"/>
      <c r="G892" s="152"/>
    </row>
    <row r="893" spans="1:7" ht="15.75" customHeight="1">
      <c r="A893" s="152"/>
      <c r="B893" s="152"/>
      <c r="C893" s="152"/>
      <c r="D893" s="152"/>
      <c r="E893" s="152"/>
      <c r="F893" s="152"/>
      <c r="G893" s="152"/>
    </row>
    <row r="894" spans="1:7" ht="15.75" customHeight="1">
      <c r="A894" s="152"/>
      <c r="B894" s="152"/>
      <c r="C894" s="152"/>
      <c r="D894" s="152"/>
      <c r="E894" s="152"/>
      <c r="F894" s="152"/>
      <c r="G894" s="152"/>
    </row>
    <row r="895" spans="1:7" ht="15.75" customHeight="1">
      <c r="A895" s="152"/>
      <c r="B895" s="152"/>
      <c r="C895" s="152"/>
      <c r="D895" s="152"/>
      <c r="E895" s="152"/>
      <c r="F895" s="152"/>
      <c r="G895" s="152"/>
    </row>
    <row r="896" spans="1:7" ht="15.75" customHeight="1">
      <c r="A896" s="152"/>
      <c r="B896" s="152"/>
      <c r="C896" s="152"/>
      <c r="D896" s="152"/>
      <c r="E896" s="152"/>
      <c r="F896" s="152"/>
      <c r="G896" s="152"/>
    </row>
    <row r="897" spans="1:7" ht="15.75" customHeight="1">
      <c r="A897" s="152"/>
      <c r="B897" s="152"/>
      <c r="C897" s="152"/>
      <c r="D897" s="152"/>
      <c r="E897" s="152"/>
      <c r="F897" s="152"/>
      <c r="G897" s="152"/>
    </row>
    <row r="898" spans="1:7" ht="15.75" customHeight="1">
      <c r="A898" s="152"/>
      <c r="B898" s="152"/>
      <c r="C898" s="152"/>
      <c r="D898" s="152"/>
      <c r="E898" s="152"/>
      <c r="F898" s="152"/>
      <c r="G898" s="152"/>
    </row>
    <row r="899" spans="1:7" ht="15.75" customHeight="1">
      <c r="A899" s="152"/>
      <c r="B899" s="152"/>
      <c r="C899" s="152"/>
      <c r="D899" s="152"/>
      <c r="E899" s="152"/>
      <c r="F899" s="152"/>
      <c r="G899" s="152"/>
    </row>
    <row r="900" spans="1:7" ht="15.75" customHeight="1">
      <c r="A900" s="152"/>
      <c r="B900" s="152"/>
      <c r="C900" s="152"/>
      <c r="D900" s="152"/>
      <c r="E900" s="152"/>
      <c r="F900" s="152"/>
      <c r="G900" s="152"/>
    </row>
    <row r="901" spans="1:7" ht="15.75" customHeight="1">
      <c r="A901" s="152"/>
      <c r="B901" s="152"/>
      <c r="C901" s="152"/>
      <c r="D901" s="152"/>
      <c r="E901" s="152"/>
      <c r="F901" s="152"/>
      <c r="G901" s="152"/>
    </row>
    <row r="902" spans="1:7" ht="15.75" customHeight="1">
      <c r="A902" s="152"/>
      <c r="B902" s="152"/>
      <c r="C902" s="152"/>
      <c r="D902" s="152"/>
      <c r="E902" s="152"/>
      <c r="F902" s="152"/>
      <c r="G902" s="152"/>
    </row>
    <row r="903" spans="1:7" ht="15.75" customHeight="1">
      <c r="A903" s="152"/>
      <c r="B903" s="152"/>
      <c r="C903" s="152"/>
      <c r="D903" s="152"/>
      <c r="E903" s="152"/>
      <c r="F903" s="152"/>
      <c r="G903" s="152"/>
    </row>
    <row r="904" spans="1:7" ht="15.75" customHeight="1">
      <c r="A904" s="152"/>
      <c r="B904" s="152"/>
      <c r="C904" s="152"/>
      <c r="D904" s="152"/>
      <c r="E904" s="152"/>
      <c r="F904" s="152"/>
      <c r="G904" s="152"/>
    </row>
    <row r="905" spans="1:7" ht="15.75" customHeight="1">
      <c r="A905" s="152"/>
      <c r="B905" s="152"/>
      <c r="C905" s="152"/>
      <c r="D905" s="152"/>
      <c r="E905" s="152"/>
      <c r="F905" s="152"/>
      <c r="G905" s="152"/>
    </row>
    <row r="906" spans="1:7" ht="15.75" customHeight="1">
      <c r="A906" s="152"/>
      <c r="B906" s="152"/>
      <c r="C906" s="152"/>
      <c r="D906" s="152"/>
      <c r="E906" s="152"/>
      <c r="F906" s="152"/>
      <c r="G906" s="152"/>
    </row>
    <row r="907" spans="1:7" ht="15.75" customHeight="1">
      <c r="A907" s="152"/>
      <c r="B907" s="152"/>
      <c r="C907" s="152"/>
      <c r="D907" s="152"/>
      <c r="E907" s="152"/>
      <c r="F907" s="152"/>
      <c r="G907" s="152"/>
    </row>
    <row r="908" spans="1:7" ht="15.75" customHeight="1">
      <c r="A908" s="152"/>
      <c r="B908" s="152"/>
      <c r="C908" s="152"/>
      <c r="D908" s="152"/>
      <c r="E908" s="152"/>
      <c r="F908" s="152"/>
      <c r="G908" s="152"/>
    </row>
    <row r="909" spans="1:7" ht="15.75" customHeight="1">
      <c r="A909" s="152"/>
      <c r="B909" s="152"/>
      <c r="C909" s="152"/>
      <c r="D909" s="152"/>
      <c r="E909" s="152"/>
      <c r="F909" s="152"/>
      <c r="G909" s="152"/>
    </row>
    <row r="910" spans="1:7" ht="15.75" customHeight="1">
      <c r="A910" s="152"/>
      <c r="B910" s="152"/>
      <c r="C910" s="152"/>
      <c r="D910" s="152"/>
      <c r="E910" s="152"/>
      <c r="F910" s="152"/>
      <c r="G910" s="152"/>
    </row>
    <row r="911" spans="1:7" ht="15.75" customHeight="1">
      <c r="A911" s="152"/>
      <c r="B911" s="152"/>
      <c r="C911" s="152"/>
      <c r="D911" s="152"/>
      <c r="E911" s="152"/>
      <c r="F911" s="152"/>
      <c r="G911" s="152"/>
    </row>
    <row r="912" spans="1:7" ht="15.75" customHeight="1">
      <c r="A912" s="152"/>
      <c r="B912" s="152"/>
      <c r="C912" s="152"/>
      <c r="D912" s="152"/>
      <c r="E912" s="152"/>
      <c r="F912" s="152"/>
      <c r="G912" s="152"/>
    </row>
    <row r="913" spans="1:7" ht="15.75" customHeight="1">
      <c r="A913" s="152"/>
      <c r="B913" s="152"/>
      <c r="C913" s="152"/>
      <c r="D913" s="152"/>
      <c r="E913" s="152"/>
      <c r="F913" s="152"/>
      <c r="G913" s="152"/>
    </row>
    <row r="914" spans="1:7" ht="15.75" customHeight="1">
      <c r="A914" s="152"/>
      <c r="B914" s="152"/>
      <c r="C914" s="152"/>
      <c r="D914" s="152"/>
      <c r="E914" s="152"/>
      <c r="F914" s="152"/>
      <c r="G914" s="152"/>
    </row>
    <row r="915" spans="1:7" ht="15.75" customHeight="1">
      <c r="A915" s="152"/>
      <c r="B915" s="152"/>
      <c r="C915" s="152"/>
      <c r="D915" s="152"/>
      <c r="E915" s="152"/>
      <c r="F915" s="152"/>
      <c r="G915" s="152"/>
    </row>
    <row r="916" spans="1:7" ht="15.75" customHeight="1">
      <c r="A916" s="152"/>
      <c r="B916" s="152"/>
      <c r="C916" s="152"/>
      <c r="D916" s="152"/>
      <c r="E916" s="152"/>
      <c r="F916" s="152"/>
      <c r="G916" s="152"/>
    </row>
    <row r="917" spans="1:7" ht="15.75" customHeight="1">
      <c r="A917" s="152"/>
      <c r="B917" s="152"/>
      <c r="C917" s="152"/>
      <c r="D917" s="152"/>
      <c r="E917" s="152"/>
      <c r="F917" s="152"/>
      <c r="G917" s="152"/>
    </row>
    <row r="918" spans="1:7" ht="15.75" customHeight="1">
      <c r="A918" s="152"/>
      <c r="B918" s="152"/>
      <c r="C918" s="152"/>
      <c r="D918" s="152"/>
      <c r="E918" s="152"/>
      <c r="F918" s="152"/>
      <c r="G918" s="152"/>
    </row>
    <row r="919" spans="1:7" ht="15.75" customHeight="1">
      <c r="A919" s="152"/>
      <c r="B919" s="152"/>
      <c r="C919" s="152"/>
      <c r="D919" s="152"/>
      <c r="E919" s="152"/>
      <c r="F919" s="152"/>
      <c r="G919" s="152"/>
    </row>
    <row r="920" spans="1:7" ht="15.75" customHeight="1">
      <c r="A920" s="152"/>
      <c r="B920" s="152"/>
      <c r="C920" s="152"/>
      <c r="D920" s="152"/>
      <c r="E920" s="152"/>
      <c r="F920" s="152"/>
      <c r="G920" s="152"/>
    </row>
  </sheetData>
  <mergeCells count="34">
    <mergeCell ref="K11:V11"/>
    <mergeCell ref="A13:BN13"/>
    <mergeCell ref="W10:Z10"/>
    <mergeCell ref="AA10:AL10"/>
    <mergeCell ref="A14:BN14"/>
    <mergeCell ref="BA11:BE11"/>
    <mergeCell ref="BG11:BI11"/>
    <mergeCell ref="BJ11:BN11"/>
    <mergeCell ref="AA11:AC11"/>
    <mergeCell ref="AD11:AF11"/>
    <mergeCell ref="AM11:AN11"/>
    <mergeCell ref="AO11:AQ11"/>
    <mergeCell ref="B11:C11"/>
    <mergeCell ref="D11:E11"/>
    <mergeCell ref="F11:H11"/>
    <mergeCell ref="Y11:Z11"/>
    <mergeCell ref="I11:J11"/>
    <mergeCell ref="W11:X11"/>
    <mergeCell ref="AG11:AH11"/>
    <mergeCell ref="AI11:AL11"/>
    <mergeCell ref="AT11:AW11"/>
    <mergeCell ref="A8:BN8"/>
    <mergeCell ref="A1:BN1"/>
    <mergeCell ref="A2:BN2"/>
    <mergeCell ref="A3:BN4"/>
    <mergeCell ref="A5:BN5"/>
    <mergeCell ref="A7:BN7"/>
    <mergeCell ref="A9:Z9"/>
    <mergeCell ref="AA9:AX9"/>
    <mergeCell ref="AY9:BN9"/>
    <mergeCell ref="AM10:AX10"/>
    <mergeCell ref="AY10:BE10"/>
    <mergeCell ref="BF10:BN10"/>
    <mergeCell ref="A10:V10"/>
  </mergeCells>
  <conditionalFormatting sqref="A12:Z12">
    <cfRule type="cellIs" dxfId="64" priority="1" stopIfTrue="1" operator="between">
      <formula>6.8</formula>
      <formula>10</formula>
    </cfRule>
    <cfRule type="cellIs" dxfId="63" priority="2" stopIfTrue="1" operator="between">
      <formula>5</formula>
      <formula>6.7</formula>
    </cfRule>
    <cfRule type="cellIs" dxfId="62" priority="3" stopIfTrue="1" operator="between">
      <formula>3.3</formula>
      <formula>4.9</formula>
    </cfRule>
    <cfRule type="cellIs" dxfId="61" priority="4" stopIfTrue="1" operator="between">
      <formula>2.1</formula>
      <formula>3.2</formula>
    </cfRule>
    <cfRule type="cellIs" dxfId="60" priority="5" stopIfTrue="1" operator="between">
      <formula>0</formula>
      <formula>2</formula>
    </cfRule>
  </conditionalFormatting>
  <hyperlinks>
    <hyperlink ref="A5" location="Table of Contents!A1" display="(table of Contents)" xr:uid="{BFC29B1F-1BFA-4BED-AE02-06D048350887}"/>
  </hyperlinks>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AB1B6-9529-46F2-8593-933095D89D43}">
  <sheetPr codeName="Sheet10">
    <tabColor rgb="FFFFFF00"/>
  </sheetPr>
  <dimension ref="A1:Z86"/>
  <sheetViews>
    <sheetView topLeftCell="I52" zoomScale="70" zoomScaleNormal="70" workbookViewId="0">
      <selection activeCell="M56" sqref="M56"/>
    </sheetView>
  </sheetViews>
  <sheetFormatPr defaultColWidth="9.140625" defaultRowHeight="50.25" customHeight="1"/>
  <cols>
    <col min="1" max="1" width="11.7109375" style="183" customWidth="1"/>
    <col min="2" max="2" width="14.140625" style="183" customWidth="1"/>
    <col min="3" max="3" width="15.42578125" style="183" customWidth="1"/>
    <col min="4" max="4" width="19.7109375" style="183" customWidth="1"/>
    <col min="5" max="5" width="27.85546875" style="183" customWidth="1"/>
    <col min="6" max="6" width="32.85546875" style="183" customWidth="1"/>
    <col min="7" max="7" width="74.42578125" style="222" customWidth="1"/>
    <col min="8" max="8" width="84.85546875" style="183" customWidth="1"/>
    <col min="9" max="9" width="55.42578125" style="183" customWidth="1"/>
    <col min="10" max="10" width="67.140625" style="183" customWidth="1"/>
    <col min="11" max="11" width="46.42578125" style="183" customWidth="1"/>
    <col min="12" max="12" width="41.42578125" style="183" customWidth="1"/>
    <col min="13" max="13" width="48.140625" style="183" customWidth="1"/>
    <col min="14" max="16384" width="9.140625" style="183"/>
  </cols>
  <sheetData>
    <row r="1" spans="1:18" ht="11.25" customHeight="1">
      <c r="A1" s="214"/>
      <c r="B1" s="214"/>
      <c r="C1" s="214"/>
      <c r="D1" s="214"/>
      <c r="E1" s="214"/>
      <c r="F1" s="214"/>
      <c r="G1" s="215"/>
      <c r="H1" s="214"/>
      <c r="I1" s="214"/>
      <c r="J1" s="214"/>
      <c r="K1" s="214"/>
      <c r="L1" s="214"/>
      <c r="M1" s="214"/>
      <c r="N1" s="220"/>
      <c r="O1" s="220"/>
      <c r="P1" s="220"/>
      <c r="Q1" s="220"/>
      <c r="R1" s="220"/>
    </row>
    <row r="2" spans="1:18" ht="17.25" customHeight="1" thickBot="1">
      <c r="A2" s="216" t="s">
        <v>378</v>
      </c>
      <c r="B2" s="216" t="s">
        <v>379</v>
      </c>
      <c r="C2" s="216" t="s">
        <v>380</v>
      </c>
      <c r="D2" s="216" t="s">
        <v>381</v>
      </c>
      <c r="E2" s="216" t="s">
        <v>382</v>
      </c>
      <c r="F2" s="216" t="s">
        <v>383</v>
      </c>
      <c r="G2" s="217" t="s">
        <v>384</v>
      </c>
      <c r="H2" s="216" t="s">
        <v>385</v>
      </c>
      <c r="I2" s="216" t="s">
        <v>386</v>
      </c>
      <c r="J2" s="216" t="s">
        <v>387</v>
      </c>
      <c r="K2" s="216" t="s">
        <v>388</v>
      </c>
      <c r="L2" s="216" t="s">
        <v>389</v>
      </c>
      <c r="M2" s="216" t="s">
        <v>390</v>
      </c>
      <c r="N2" s="220"/>
      <c r="O2" s="220"/>
      <c r="P2" s="220"/>
      <c r="Q2" s="220"/>
      <c r="R2" s="220"/>
    </row>
    <row r="3" spans="1:18" ht="64.5" customHeight="1">
      <c r="A3" s="218" t="s">
        <v>391</v>
      </c>
      <c r="B3" s="212" t="s">
        <v>9</v>
      </c>
      <c r="C3" s="212" t="s">
        <v>3</v>
      </c>
      <c r="D3" s="209" t="s">
        <v>392</v>
      </c>
      <c r="E3" s="212" t="s">
        <v>393</v>
      </c>
      <c r="F3" s="212" t="s">
        <v>394</v>
      </c>
      <c r="G3" s="212" t="s">
        <v>395</v>
      </c>
      <c r="H3" s="212" t="s">
        <v>396</v>
      </c>
      <c r="I3" s="212"/>
      <c r="J3" s="212" t="s">
        <v>397</v>
      </c>
      <c r="K3" s="212" t="s">
        <v>398</v>
      </c>
      <c r="L3" s="212"/>
      <c r="M3" s="209" t="s">
        <v>399</v>
      </c>
      <c r="N3" s="220"/>
      <c r="O3" s="220"/>
      <c r="P3" s="220"/>
      <c r="Q3" s="220"/>
      <c r="R3" s="220"/>
    </row>
    <row r="4" spans="1:18" ht="65.25" customHeight="1">
      <c r="A4" s="219" t="s">
        <v>391</v>
      </c>
      <c r="B4" s="209" t="s">
        <v>9</v>
      </c>
      <c r="C4" s="209" t="s">
        <v>3</v>
      </c>
      <c r="D4" s="209" t="s">
        <v>400</v>
      </c>
      <c r="E4" s="209" t="s">
        <v>401</v>
      </c>
      <c r="F4" s="209" t="s">
        <v>402</v>
      </c>
      <c r="G4" s="209" t="s">
        <v>403</v>
      </c>
      <c r="H4" s="209" t="s">
        <v>396</v>
      </c>
      <c r="I4" s="212"/>
      <c r="J4" s="212" t="s">
        <v>397</v>
      </c>
      <c r="K4" s="212" t="s">
        <v>398</v>
      </c>
      <c r="L4" s="212"/>
      <c r="M4" s="209" t="s">
        <v>399</v>
      </c>
      <c r="N4" s="220"/>
      <c r="O4" s="220"/>
      <c r="P4" s="220"/>
      <c r="Q4" s="220"/>
      <c r="R4" s="220"/>
    </row>
    <row r="5" spans="1:18" ht="65.25" customHeight="1">
      <c r="A5" s="219" t="s">
        <v>391</v>
      </c>
      <c r="B5" s="209" t="s">
        <v>9</v>
      </c>
      <c r="C5" s="209" t="s">
        <v>3</v>
      </c>
      <c r="D5" s="209" t="s">
        <v>404</v>
      </c>
      <c r="E5" s="209" t="s">
        <v>405</v>
      </c>
      <c r="F5" s="212" t="s">
        <v>409</v>
      </c>
      <c r="G5" s="209" t="s">
        <v>411</v>
      </c>
      <c r="H5" s="209" t="s">
        <v>413</v>
      </c>
      <c r="I5" s="212"/>
      <c r="J5" s="212" t="s">
        <v>397</v>
      </c>
      <c r="K5" s="212" t="s">
        <v>406</v>
      </c>
      <c r="L5" s="212"/>
      <c r="M5" s="209" t="s">
        <v>399</v>
      </c>
      <c r="N5" s="220"/>
      <c r="O5" s="220"/>
      <c r="P5" s="220"/>
      <c r="Q5" s="220"/>
      <c r="R5" s="220"/>
    </row>
    <row r="6" spans="1:18" ht="50.25" customHeight="1">
      <c r="A6" s="219" t="s">
        <v>391</v>
      </c>
      <c r="B6" s="209" t="s">
        <v>9</v>
      </c>
      <c r="C6" s="209" t="s">
        <v>3</v>
      </c>
      <c r="D6" s="209" t="s">
        <v>407</v>
      </c>
      <c r="E6" s="209" t="s">
        <v>408</v>
      </c>
      <c r="F6" s="209" t="s">
        <v>410</v>
      </c>
      <c r="G6" s="209" t="s">
        <v>412</v>
      </c>
      <c r="H6" s="209" t="s">
        <v>413</v>
      </c>
      <c r="I6" s="212"/>
      <c r="J6" s="212" t="s">
        <v>397</v>
      </c>
      <c r="K6" s="212" t="s">
        <v>398</v>
      </c>
      <c r="L6" s="212"/>
      <c r="M6" s="209" t="s">
        <v>399</v>
      </c>
      <c r="N6" s="220"/>
      <c r="O6" s="220"/>
      <c r="P6" s="220"/>
      <c r="Q6" s="220"/>
      <c r="R6" s="220"/>
    </row>
    <row r="7" spans="1:18" ht="69" customHeight="1">
      <c r="A7" s="219" t="s">
        <v>391</v>
      </c>
      <c r="B7" s="209" t="s">
        <v>9</v>
      </c>
      <c r="C7" s="209" t="s">
        <v>4</v>
      </c>
      <c r="D7" s="209" t="s">
        <v>414</v>
      </c>
      <c r="E7" s="209" t="s">
        <v>415</v>
      </c>
      <c r="F7" s="209" t="s">
        <v>416</v>
      </c>
      <c r="G7" s="209" t="s">
        <v>417</v>
      </c>
      <c r="H7" s="209" t="s">
        <v>418</v>
      </c>
      <c r="I7" s="212"/>
      <c r="J7" s="212" t="s">
        <v>419</v>
      </c>
      <c r="K7" s="212" t="s">
        <v>420</v>
      </c>
      <c r="L7" s="212"/>
      <c r="M7" s="209" t="s">
        <v>421</v>
      </c>
      <c r="N7" s="220"/>
      <c r="O7" s="220"/>
      <c r="P7" s="220"/>
      <c r="Q7" s="220"/>
      <c r="R7" s="220"/>
    </row>
    <row r="8" spans="1:18" ht="63.75" customHeight="1">
      <c r="A8" s="219" t="s">
        <v>391</v>
      </c>
      <c r="B8" s="209" t="s">
        <v>9</v>
      </c>
      <c r="C8" s="209" t="s">
        <v>4</v>
      </c>
      <c r="D8" s="209" t="s">
        <v>422</v>
      </c>
      <c r="E8" s="209" t="s">
        <v>57</v>
      </c>
      <c r="F8" s="209" t="s">
        <v>423</v>
      </c>
      <c r="G8" s="209" t="s">
        <v>424</v>
      </c>
      <c r="H8" s="209" t="s">
        <v>418</v>
      </c>
      <c r="I8" s="212"/>
      <c r="J8" s="212" t="s">
        <v>419</v>
      </c>
      <c r="K8" s="212" t="s">
        <v>425</v>
      </c>
      <c r="L8" s="212"/>
      <c r="M8" s="209" t="s">
        <v>421</v>
      </c>
      <c r="N8" s="220"/>
      <c r="O8" s="220"/>
      <c r="P8" s="220"/>
      <c r="Q8" s="220"/>
      <c r="R8" s="220"/>
    </row>
    <row r="9" spans="1:18" ht="72" customHeight="1">
      <c r="A9" s="219" t="s">
        <v>391</v>
      </c>
      <c r="B9" s="209" t="s">
        <v>9</v>
      </c>
      <c r="C9" s="209" t="s">
        <v>6</v>
      </c>
      <c r="D9" s="209" t="s">
        <v>431</v>
      </c>
      <c r="E9" s="209" t="s">
        <v>55</v>
      </c>
      <c r="F9" s="209" t="s">
        <v>433</v>
      </c>
      <c r="G9" s="209" t="s">
        <v>435</v>
      </c>
      <c r="H9" s="209" t="s">
        <v>429</v>
      </c>
      <c r="I9" s="209"/>
      <c r="J9" s="209" t="s">
        <v>475</v>
      </c>
      <c r="K9" s="209" t="s">
        <v>438</v>
      </c>
      <c r="L9" s="209"/>
      <c r="M9" s="209" t="s">
        <v>437</v>
      </c>
    </row>
    <row r="10" spans="1:18" ht="68.25" customHeight="1">
      <c r="A10" s="219" t="s">
        <v>391</v>
      </c>
      <c r="B10" s="209" t="s">
        <v>9</v>
      </c>
      <c r="C10" s="209" t="s">
        <v>6</v>
      </c>
      <c r="D10" s="209" t="s">
        <v>432</v>
      </c>
      <c r="E10" s="209" t="s">
        <v>60</v>
      </c>
      <c r="F10" s="209" t="s">
        <v>434</v>
      </c>
      <c r="G10" s="209" t="s">
        <v>436</v>
      </c>
      <c r="H10" s="209" t="s">
        <v>429</v>
      </c>
      <c r="I10" s="209"/>
      <c r="J10" s="209" t="s">
        <v>475</v>
      </c>
      <c r="K10" s="209" t="s">
        <v>438</v>
      </c>
      <c r="L10" s="209"/>
      <c r="M10" s="209" t="s">
        <v>437</v>
      </c>
    </row>
    <row r="11" spans="1:18" ht="50.25" customHeight="1">
      <c r="A11" s="219" t="s">
        <v>391</v>
      </c>
      <c r="B11" s="209" t="s">
        <v>9</v>
      </c>
      <c r="C11" s="209" t="s">
        <v>6</v>
      </c>
      <c r="D11" s="209" t="s">
        <v>426</v>
      </c>
      <c r="E11" s="209" t="s">
        <v>146</v>
      </c>
      <c r="F11" s="209" t="s">
        <v>427</v>
      </c>
      <c r="G11" s="209" t="s">
        <v>428</v>
      </c>
      <c r="H11" s="209" t="s">
        <v>429</v>
      </c>
      <c r="I11" s="209"/>
      <c r="J11" s="210"/>
      <c r="K11" s="209" t="s">
        <v>439</v>
      </c>
      <c r="L11" s="209"/>
      <c r="M11" s="209" t="s">
        <v>430</v>
      </c>
    </row>
    <row r="12" spans="1:18" ht="50.25" customHeight="1">
      <c r="A12" s="219" t="s">
        <v>391</v>
      </c>
      <c r="B12" s="209" t="s">
        <v>9</v>
      </c>
      <c r="C12" s="209" t="s">
        <v>440</v>
      </c>
      <c r="D12" s="209" t="s">
        <v>441</v>
      </c>
      <c r="E12" s="209" t="s">
        <v>442</v>
      </c>
      <c r="F12" s="209" t="s">
        <v>443</v>
      </c>
      <c r="G12" s="209" t="s">
        <v>448</v>
      </c>
      <c r="H12" s="209" t="s">
        <v>444</v>
      </c>
      <c r="I12" s="209"/>
      <c r="J12" s="209"/>
      <c r="K12" s="209" t="s">
        <v>525</v>
      </c>
      <c r="L12" s="209"/>
      <c r="M12" s="209" t="s">
        <v>449</v>
      </c>
    </row>
    <row r="13" spans="1:18" ht="50.25" customHeight="1">
      <c r="A13" s="219" t="s">
        <v>391</v>
      </c>
      <c r="B13" s="209" t="s">
        <v>9</v>
      </c>
      <c r="C13" s="209" t="s">
        <v>440</v>
      </c>
      <c r="D13" s="209" t="s">
        <v>445</v>
      </c>
      <c r="E13" s="209" t="s">
        <v>446</v>
      </c>
      <c r="F13" s="209" t="s">
        <v>447</v>
      </c>
      <c r="G13" s="209" t="s">
        <v>451</v>
      </c>
      <c r="H13" s="209" t="s">
        <v>444</v>
      </c>
      <c r="I13" s="209"/>
      <c r="J13" s="209"/>
      <c r="K13" s="209" t="s">
        <v>345</v>
      </c>
      <c r="L13" s="209"/>
      <c r="M13" s="209" t="s">
        <v>450</v>
      </c>
    </row>
    <row r="14" spans="1:18" ht="50.25" customHeight="1">
      <c r="A14" s="219" t="s">
        <v>391</v>
      </c>
      <c r="B14" s="209" t="s">
        <v>9</v>
      </c>
      <c r="C14" s="209" t="s">
        <v>8</v>
      </c>
      <c r="D14" s="209" t="s">
        <v>452</v>
      </c>
      <c r="E14" s="209" t="s">
        <v>77</v>
      </c>
      <c r="F14" s="209" t="s">
        <v>457</v>
      </c>
      <c r="G14" s="210" t="s">
        <v>459</v>
      </c>
      <c r="H14" s="209" t="s">
        <v>462</v>
      </c>
      <c r="I14" s="209"/>
      <c r="J14" s="209" t="s">
        <v>453</v>
      </c>
      <c r="K14" s="209" t="s">
        <v>346</v>
      </c>
      <c r="L14" s="209"/>
      <c r="M14" s="209" t="s">
        <v>463</v>
      </c>
    </row>
    <row r="15" spans="1:18" ht="50.25" customHeight="1">
      <c r="A15" s="219" t="s">
        <v>391</v>
      </c>
      <c r="B15" s="209" t="s">
        <v>9</v>
      </c>
      <c r="C15" s="209" t="s">
        <v>8</v>
      </c>
      <c r="D15" s="209" t="s">
        <v>454</v>
      </c>
      <c r="E15" s="209" t="s">
        <v>78</v>
      </c>
      <c r="F15" s="209" t="s">
        <v>458</v>
      </c>
      <c r="G15" s="210" t="s">
        <v>460</v>
      </c>
      <c r="H15" s="209" t="s">
        <v>462</v>
      </c>
      <c r="I15" s="209"/>
      <c r="J15" s="209" t="s">
        <v>453</v>
      </c>
      <c r="K15" s="209" t="s">
        <v>346</v>
      </c>
      <c r="L15" s="209"/>
      <c r="M15" s="209" t="s">
        <v>463</v>
      </c>
    </row>
    <row r="16" spans="1:18" ht="50.25" customHeight="1">
      <c r="A16" s="219" t="s">
        <v>391</v>
      </c>
      <c r="B16" s="209" t="s">
        <v>9</v>
      </c>
      <c r="C16" s="209" t="s">
        <v>8</v>
      </c>
      <c r="D16" s="209" t="s">
        <v>455</v>
      </c>
      <c r="E16" s="209" t="s">
        <v>456</v>
      </c>
      <c r="F16" s="209" t="s">
        <v>291</v>
      </c>
      <c r="G16" s="210" t="s">
        <v>461</v>
      </c>
      <c r="H16" s="209" t="s">
        <v>462</v>
      </c>
      <c r="I16" s="209"/>
      <c r="J16" s="209" t="s">
        <v>453</v>
      </c>
      <c r="K16" s="209" t="s">
        <v>346</v>
      </c>
      <c r="L16" s="209"/>
      <c r="M16" s="209" t="s">
        <v>463</v>
      </c>
    </row>
    <row r="17" spans="1:20" ht="50.25" customHeight="1">
      <c r="A17" s="219" t="s">
        <v>391</v>
      </c>
      <c r="B17" s="209" t="s">
        <v>9</v>
      </c>
      <c r="C17" s="209" t="s">
        <v>464</v>
      </c>
      <c r="D17" s="209" t="s">
        <v>465</v>
      </c>
      <c r="E17" s="209" t="s">
        <v>147</v>
      </c>
      <c r="F17" s="209" t="s">
        <v>147</v>
      </c>
      <c r="G17" s="209" t="s">
        <v>466</v>
      </c>
      <c r="H17" s="209" t="s">
        <v>473</v>
      </c>
      <c r="I17" s="209"/>
      <c r="J17" s="209" t="s">
        <v>453</v>
      </c>
      <c r="K17" s="209" t="s">
        <v>346</v>
      </c>
      <c r="L17" s="209"/>
      <c r="M17" s="209" t="s">
        <v>474</v>
      </c>
      <c r="N17" s="220"/>
      <c r="O17" s="220"/>
      <c r="P17" s="220"/>
      <c r="Q17" s="220"/>
      <c r="R17" s="220"/>
    </row>
    <row r="18" spans="1:20" ht="50.25" customHeight="1">
      <c r="A18" s="219" t="s">
        <v>391</v>
      </c>
      <c r="B18" s="209" t="s">
        <v>9</v>
      </c>
      <c r="C18" s="209" t="s">
        <v>464</v>
      </c>
      <c r="D18" s="209" t="s">
        <v>467</v>
      </c>
      <c r="E18" s="209" t="s">
        <v>148</v>
      </c>
      <c r="F18" s="209" t="s">
        <v>148</v>
      </c>
      <c r="G18" s="209" t="s">
        <v>468</v>
      </c>
      <c r="H18" s="209"/>
      <c r="I18" s="209"/>
      <c r="J18" s="209" t="s">
        <v>476</v>
      </c>
      <c r="K18" s="209" t="s">
        <v>348</v>
      </c>
      <c r="L18" s="209"/>
      <c r="M18" s="209" t="s">
        <v>474</v>
      </c>
      <c r="N18" s="220"/>
      <c r="O18" s="220"/>
      <c r="P18" s="220"/>
      <c r="Q18" s="220"/>
      <c r="R18" s="220"/>
    </row>
    <row r="19" spans="1:20" ht="203.25" customHeight="1">
      <c r="A19" s="219" t="s">
        <v>391</v>
      </c>
      <c r="B19" s="209" t="s">
        <v>9</v>
      </c>
      <c r="C19" s="209" t="s">
        <v>464</v>
      </c>
      <c r="D19" s="209" t="s">
        <v>470</v>
      </c>
      <c r="E19" s="209" t="s">
        <v>149</v>
      </c>
      <c r="F19" s="209" t="s">
        <v>149</v>
      </c>
      <c r="G19" s="209" t="s">
        <v>471</v>
      </c>
      <c r="H19" s="209" t="s">
        <v>472</v>
      </c>
      <c r="I19" s="209"/>
      <c r="J19" s="209" t="s">
        <v>476</v>
      </c>
      <c r="K19" s="209" t="s">
        <v>348</v>
      </c>
      <c r="L19" s="209"/>
      <c r="M19" s="209" t="s">
        <v>474</v>
      </c>
      <c r="N19" s="220"/>
      <c r="O19" s="220"/>
      <c r="P19" s="220"/>
      <c r="Q19" s="220"/>
      <c r="R19" s="220"/>
    </row>
    <row r="20" spans="1:20" ht="50.25" customHeight="1">
      <c r="A20" s="219" t="s">
        <v>391</v>
      </c>
      <c r="B20" s="209" t="s">
        <v>9</v>
      </c>
      <c r="C20" s="209" t="s">
        <v>464</v>
      </c>
      <c r="D20" s="209" t="s">
        <v>477</v>
      </c>
      <c r="E20" s="209" t="s">
        <v>87</v>
      </c>
      <c r="F20" s="209" t="s">
        <v>239</v>
      </c>
      <c r="G20" s="209" t="s">
        <v>478</v>
      </c>
      <c r="H20" s="209"/>
      <c r="I20" s="209"/>
      <c r="J20" s="209" t="s">
        <v>479</v>
      </c>
      <c r="K20" s="209" t="s">
        <v>348</v>
      </c>
      <c r="L20" s="209"/>
      <c r="M20" s="209" t="s">
        <v>474</v>
      </c>
      <c r="N20" s="220"/>
      <c r="O20" s="220"/>
      <c r="P20" s="220"/>
      <c r="Q20" s="220"/>
      <c r="R20" s="220"/>
    </row>
    <row r="21" spans="1:20" s="221" customFormat="1" ht="50.25" customHeight="1">
      <c r="A21" s="219" t="s">
        <v>391</v>
      </c>
      <c r="B21" s="210" t="s">
        <v>9</v>
      </c>
      <c r="C21" s="210" t="s">
        <v>8</v>
      </c>
      <c r="D21" s="209" t="s">
        <v>480</v>
      </c>
      <c r="E21" s="210" t="s">
        <v>92</v>
      </c>
      <c r="F21" s="210" t="s">
        <v>92</v>
      </c>
      <c r="G21" s="210" t="s">
        <v>481</v>
      </c>
      <c r="H21" s="209" t="s">
        <v>482</v>
      </c>
      <c r="I21" s="210"/>
      <c r="J21" s="209" t="s">
        <v>485</v>
      </c>
      <c r="K21" s="210"/>
      <c r="L21" s="210" t="s">
        <v>483</v>
      </c>
      <c r="M21" s="209" t="s">
        <v>484</v>
      </c>
    </row>
    <row r="22" spans="1:20" ht="50.25" customHeight="1">
      <c r="A22" s="219" t="s">
        <v>391</v>
      </c>
      <c r="B22" s="209" t="s">
        <v>9</v>
      </c>
      <c r="C22" s="209" t="s">
        <v>19</v>
      </c>
      <c r="D22" s="209" t="s">
        <v>487</v>
      </c>
      <c r="E22" s="209" t="s">
        <v>90</v>
      </c>
      <c r="F22" s="209" t="s">
        <v>240</v>
      </c>
      <c r="G22" s="209" t="s">
        <v>488</v>
      </c>
      <c r="H22" s="209" t="s">
        <v>489</v>
      </c>
      <c r="I22" s="209"/>
      <c r="J22" s="209"/>
      <c r="K22" s="209" t="s">
        <v>348</v>
      </c>
      <c r="L22" s="209"/>
      <c r="M22" s="209" t="s">
        <v>474</v>
      </c>
      <c r="N22" s="220"/>
      <c r="O22" s="220"/>
      <c r="P22" s="220"/>
      <c r="Q22" s="220"/>
      <c r="R22" s="220"/>
      <c r="S22" s="220"/>
      <c r="T22" s="220"/>
    </row>
    <row r="23" spans="1:20" ht="50.25" customHeight="1">
      <c r="A23" s="219" t="s">
        <v>391</v>
      </c>
      <c r="B23" s="209" t="s">
        <v>9</v>
      </c>
      <c r="C23" s="209" t="s">
        <v>19</v>
      </c>
      <c r="D23" s="209" t="s">
        <v>498</v>
      </c>
      <c r="E23" s="209" t="s">
        <v>491</v>
      </c>
      <c r="F23" s="209" t="s">
        <v>492</v>
      </c>
      <c r="G23" s="209" t="s">
        <v>493</v>
      </c>
      <c r="H23" s="209" t="s">
        <v>494</v>
      </c>
      <c r="I23" s="209"/>
      <c r="J23" s="209" t="s">
        <v>495</v>
      </c>
      <c r="K23" s="209" t="s">
        <v>496</v>
      </c>
      <c r="L23" s="209"/>
      <c r="M23" s="209" t="s">
        <v>497</v>
      </c>
      <c r="N23" s="220"/>
      <c r="O23" s="220"/>
      <c r="P23" s="220"/>
      <c r="Q23" s="220"/>
      <c r="R23" s="220"/>
      <c r="S23" s="220"/>
      <c r="T23" s="220"/>
    </row>
    <row r="24" spans="1:20" ht="75.75" customHeight="1">
      <c r="A24" s="219" t="s">
        <v>391</v>
      </c>
      <c r="B24" s="209" t="s">
        <v>9</v>
      </c>
      <c r="C24" s="209" t="s">
        <v>486</v>
      </c>
      <c r="D24" s="209" t="s">
        <v>500</v>
      </c>
      <c r="E24" s="209" t="s">
        <v>150</v>
      </c>
      <c r="F24" s="209" t="s">
        <v>150</v>
      </c>
      <c r="G24" s="209" t="s">
        <v>501</v>
      </c>
      <c r="H24" s="209" t="s">
        <v>502</v>
      </c>
      <c r="I24" s="209" t="s">
        <v>499</v>
      </c>
      <c r="J24" s="209" t="s">
        <v>508</v>
      </c>
      <c r="K24" s="209"/>
      <c r="L24" s="209" t="s">
        <v>348</v>
      </c>
      <c r="M24" s="209" t="s">
        <v>474</v>
      </c>
      <c r="N24" s="220"/>
      <c r="O24" s="220"/>
      <c r="P24" s="220"/>
      <c r="Q24" s="220"/>
      <c r="R24" s="220"/>
      <c r="S24" s="220"/>
      <c r="T24" s="220"/>
    </row>
    <row r="25" spans="1:20" ht="69.75" customHeight="1">
      <c r="A25" s="219" t="s">
        <v>391</v>
      </c>
      <c r="B25" s="209" t="s">
        <v>9</v>
      </c>
      <c r="C25" s="209" t="s">
        <v>486</v>
      </c>
      <c r="D25" s="209" t="s">
        <v>503</v>
      </c>
      <c r="E25" s="209" t="s">
        <v>93</v>
      </c>
      <c r="F25" s="209" t="s">
        <v>93</v>
      </c>
      <c r="G25" s="209" t="s">
        <v>504</v>
      </c>
      <c r="H25" s="209" t="s">
        <v>505</v>
      </c>
      <c r="I25" s="209"/>
      <c r="J25" s="209" t="s">
        <v>506</v>
      </c>
      <c r="K25" s="209"/>
      <c r="L25" s="209" t="s">
        <v>321</v>
      </c>
      <c r="M25" s="209" t="s">
        <v>507</v>
      </c>
      <c r="N25" s="220"/>
      <c r="O25" s="220"/>
      <c r="P25" s="220"/>
      <c r="Q25" s="220"/>
      <c r="R25" s="220"/>
      <c r="S25" s="220"/>
      <c r="T25" s="220"/>
    </row>
    <row r="26" spans="1:20" ht="50.25" customHeight="1">
      <c r="A26" s="219" t="s">
        <v>391</v>
      </c>
      <c r="B26" s="209" t="s">
        <v>9</v>
      </c>
      <c r="C26" s="209" t="s">
        <v>5</v>
      </c>
      <c r="D26" s="209" t="s">
        <v>509</v>
      </c>
      <c r="E26" s="209" t="s">
        <v>58</v>
      </c>
      <c r="F26" s="209" t="s">
        <v>510</v>
      </c>
      <c r="G26" s="209" t="s">
        <v>511</v>
      </c>
      <c r="H26" s="209" t="s">
        <v>512</v>
      </c>
      <c r="I26" s="212"/>
      <c r="J26" s="212" t="s">
        <v>513</v>
      </c>
      <c r="K26" s="212" t="s">
        <v>514</v>
      </c>
      <c r="L26" s="212"/>
      <c r="M26" s="209" t="s">
        <v>515</v>
      </c>
      <c r="N26" s="220"/>
      <c r="O26" s="220"/>
      <c r="P26" s="220"/>
      <c r="Q26" s="220"/>
      <c r="R26" s="220"/>
      <c r="S26" s="220"/>
      <c r="T26" s="220"/>
    </row>
    <row r="27" spans="1:20" ht="50.25" customHeight="1">
      <c r="A27" s="219" t="s">
        <v>391</v>
      </c>
      <c r="B27" s="209" t="s">
        <v>9</v>
      </c>
      <c r="C27" s="209" t="s">
        <v>5</v>
      </c>
      <c r="D27" s="209" t="s">
        <v>516</v>
      </c>
      <c r="E27" s="209" t="s">
        <v>53</v>
      </c>
      <c r="F27" s="209" t="s">
        <v>517</v>
      </c>
      <c r="G27" s="209" t="s">
        <v>518</v>
      </c>
      <c r="H27" s="209" t="s">
        <v>512</v>
      </c>
      <c r="I27" s="212"/>
      <c r="J27" s="212" t="s">
        <v>513</v>
      </c>
      <c r="K27" s="212" t="s">
        <v>514</v>
      </c>
      <c r="L27" s="212"/>
      <c r="M27" s="209" t="s">
        <v>515</v>
      </c>
      <c r="N27" s="220"/>
      <c r="O27" s="220"/>
      <c r="P27" s="220"/>
      <c r="Q27" s="220"/>
      <c r="R27" s="220"/>
      <c r="S27" s="220"/>
      <c r="T27" s="220"/>
    </row>
    <row r="28" spans="1:20" ht="50.25" customHeight="1">
      <c r="A28" s="219" t="s">
        <v>391</v>
      </c>
      <c r="B28" s="209" t="s">
        <v>11</v>
      </c>
      <c r="C28" s="209" t="s">
        <v>10</v>
      </c>
      <c r="D28" s="209" t="s">
        <v>519</v>
      </c>
      <c r="E28" s="213" t="s">
        <v>98</v>
      </c>
      <c r="F28" s="209" t="s">
        <v>521</v>
      </c>
      <c r="G28" s="209" t="s">
        <v>523</v>
      </c>
      <c r="H28" s="209"/>
      <c r="I28" s="209"/>
      <c r="J28" s="209"/>
      <c r="K28" s="209" t="s">
        <v>525</v>
      </c>
      <c r="L28" s="209"/>
      <c r="M28" s="209" t="s">
        <v>526</v>
      </c>
      <c r="N28" s="220"/>
      <c r="O28" s="220"/>
      <c r="P28" s="220"/>
      <c r="Q28" s="220"/>
      <c r="R28" s="220"/>
      <c r="S28" s="220"/>
      <c r="T28" s="220"/>
    </row>
    <row r="29" spans="1:20" ht="50.25" customHeight="1">
      <c r="A29" s="219" t="s">
        <v>391</v>
      </c>
      <c r="B29" s="209" t="s">
        <v>11</v>
      </c>
      <c r="C29" s="209" t="s">
        <v>10</v>
      </c>
      <c r="D29" s="209" t="s">
        <v>519</v>
      </c>
      <c r="E29" s="213" t="s">
        <v>520</v>
      </c>
      <c r="F29" s="209" t="s">
        <v>522</v>
      </c>
      <c r="G29" s="209" t="s">
        <v>524</v>
      </c>
      <c r="H29" s="209"/>
      <c r="I29" s="209"/>
      <c r="J29" s="209"/>
      <c r="K29" s="209" t="s">
        <v>525</v>
      </c>
      <c r="L29" s="209"/>
      <c r="M29" s="209" t="s">
        <v>526</v>
      </c>
      <c r="N29" s="220"/>
      <c r="O29" s="220"/>
      <c r="P29" s="220"/>
      <c r="Q29" s="220"/>
      <c r="R29" s="220"/>
      <c r="S29" s="220"/>
      <c r="T29" s="220"/>
    </row>
    <row r="30" spans="1:20" ht="50.25" customHeight="1">
      <c r="A30" s="219" t="s">
        <v>391</v>
      </c>
      <c r="B30" s="209" t="s">
        <v>11</v>
      </c>
      <c r="C30" s="209" t="s">
        <v>312</v>
      </c>
      <c r="D30" s="209" t="s">
        <v>527</v>
      </c>
      <c r="E30" s="213" t="s">
        <v>529</v>
      </c>
      <c r="F30" s="209" t="s">
        <v>530</v>
      </c>
      <c r="G30" s="209" t="s">
        <v>532</v>
      </c>
      <c r="H30" s="209"/>
      <c r="I30" s="209"/>
      <c r="J30" s="209"/>
      <c r="K30" s="209"/>
      <c r="L30" s="209" t="s">
        <v>525</v>
      </c>
      <c r="M30" s="209" t="s">
        <v>526</v>
      </c>
      <c r="N30" s="220"/>
      <c r="O30" s="220"/>
      <c r="P30" s="220"/>
      <c r="Q30" s="220"/>
      <c r="R30" s="220"/>
      <c r="S30" s="220"/>
      <c r="T30" s="220"/>
    </row>
    <row r="31" spans="1:20" ht="50.25" customHeight="1">
      <c r="A31" s="219" t="s">
        <v>391</v>
      </c>
      <c r="B31" s="209" t="s">
        <v>11</v>
      </c>
      <c r="C31" s="209" t="s">
        <v>312</v>
      </c>
      <c r="D31" s="209" t="s">
        <v>527</v>
      </c>
      <c r="E31" s="213" t="s">
        <v>528</v>
      </c>
      <c r="F31" s="209" t="s">
        <v>531</v>
      </c>
      <c r="G31" s="209" t="s">
        <v>533</v>
      </c>
      <c r="H31" s="209"/>
      <c r="I31" s="209"/>
      <c r="J31" s="209"/>
      <c r="K31" s="209" t="s">
        <v>348</v>
      </c>
      <c r="L31" s="209"/>
      <c r="M31" s="209" t="s">
        <v>474</v>
      </c>
      <c r="N31" s="220"/>
      <c r="O31" s="220"/>
      <c r="P31" s="220"/>
      <c r="Q31" s="220"/>
      <c r="R31" s="220"/>
      <c r="S31" s="220"/>
      <c r="T31" s="220"/>
    </row>
    <row r="32" spans="1:20" ht="50.25" customHeight="1">
      <c r="A32" s="211" t="s">
        <v>490</v>
      </c>
      <c r="B32" s="209" t="s">
        <v>16</v>
      </c>
      <c r="C32" s="209" t="s">
        <v>534</v>
      </c>
      <c r="D32" s="209" t="s">
        <v>535</v>
      </c>
      <c r="E32" s="209" t="s">
        <v>102</v>
      </c>
      <c r="F32" s="209" t="s">
        <v>102</v>
      </c>
      <c r="G32" s="209" t="s">
        <v>536</v>
      </c>
      <c r="H32" s="209" t="s">
        <v>537</v>
      </c>
      <c r="I32" s="209"/>
      <c r="J32" s="209"/>
      <c r="K32" s="209" t="s">
        <v>322</v>
      </c>
      <c r="L32" s="209"/>
      <c r="M32" s="209" t="s">
        <v>538</v>
      </c>
      <c r="N32" s="220"/>
      <c r="O32" s="220"/>
      <c r="P32" s="220"/>
      <c r="Q32" s="220"/>
      <c r="R32" s="220"/>
      <c r="S32" s="220"/>
      <c r="T32" s="220"/>
    </row>
    <row r="33" spans="1:22" ht="50.25" customHeight="1">
      <c r="A33" s="211" t="s">
        <v>490</v>
      </c>
      <c r="B33" s="209" t="s">
        <v>16</v>
      </c>
      <c r="C33" s="209" t="s">
        <v>534</v>
      </c>
      <c r="D33" s="209" t="s">
        <v>539</v>
      </c>
      <c r="E33" s="209" t="s">
        <v>103</v>
      </c>
      <c r="F33" s="209" t="s">
        <v>103</v>
      </c>
      <c r="G33" s="209" t="s">
        <v>540</v>
      </c>
      <c r="H33" s="209" t="s">
        <v>541</v>
      </c>
      <c r="I33" s="209"/>
      <c r="J33" s="209"/>
      <c r="K33" s="209" t="s">
        <v>542</v>
      </c>
      <c r="L33" s="209"/>
      <c r="M33" s="209" t="s">
        <v>543</v>
      </c>
      <c r="N33" s="220"/>
      <c r="O33" s="220"/>
      <c r="P33" s="220"/>
      <c r="Q33" s="220"/>
      <c r="R33" s="220"/>
      <c r="S33" s="220"/>
      <c r="T33" s="220"/>
    </row>
    <row r="34" spans="1:22" ht="54" customHeight="1">
      <c r="A34" s="211" t="s">
        <v>490</v>
      </c>
      <c r="B34" s="209" t="s">
        <v>16</v>
      </c>
      <c r="C34" s="209" t="s">
        <v>534</v>
      </c>
      <c r="D34" s="209" t="s">
        <v>546</v>
      </c>
      <c r="E34" s="209" t="s">
        <v>104</v>
      </c>
      <c r="F34" s="209" t="s">
        <v>104</v>
      </c>
      <c r="G34" s="209" t="s">
        <v>545</v>
      </c>
      <c r="H34" s="209"/>
      <c r="I34" s="209"/>
      <c r="J34" s="209"/>
      <c r="K34" s="209" t="s">
        <v>348</v>
      </c>
      <c r="L34" s="209"/>
      <c r="M34" s="209" t="s">
        <v>474</v>
      </c>
      <c r="N34" s="220"/>
      <c r="O34" s="220"/>
      <c r="P34" s="220"/>
      <c r="Q34" s="220"/>
      <c r="R34" s="220"/>
      <c r="S34" s="220"/>
      <c r="T34" s="220"/>
    </row>
    <row r="35" spans="1:22" ht="42.75" customHeight="1">
      <c r="A35" s="211" t="s">
        <v>490</v>
      </c>
      <c r="B35" s="209" t="s">
        <v>16</v>
      </c>
      <c r="C35" s="209" t="s">
        <v>14</v>
      </c>
      <c r="D35" s="209" t="s">
        <v>547</v>
      </c>
      <c r="E35" s="209" t="s">
        <v>780</v>
      </c>
      <c r="F35" s="209" t="s">
        <v>780</v>
      </c>
      <c r="G35" s="209" t="s">
        <v>781</v>
      </c>
      <c r="H35" s="209" t="s">
        <v>781</v>
      </c>
      <c r="I35" s="209"/>
      <c r="J35" s="209"/>
      <c r="K35" s="209"/>
      <c r="L35" s="209" t="s">
        <v>782</v>
      </c>
      <c r="M35" s="209" t="s">
        <v>783</v>
      </c>
      <c r="N35" s="220"/>
      <c r="O35" s="220"/>
      <c r="P35" s="220"/>
      <c r="Q35" s="220"/>
      <c r="R35" s="220"/>
      <c r="S35" s="220"/>
      <c r="T35" s="220"/>
    </row>
    <row r="36" spans="1:22" ht="50.25" customHeight="1">
      <c r="A36" s="211" t="s">
        <v>490</v>
      </c>
      <c r="B36" s="209" t="s">
        <v>16</v>
      </c>
      <c r="C36" s="209" t="s">
        <v>14</v>
      </c>
      <c r="D36" s="209" t="s">
        <v>548</v>
      </c>
      <c r="E36" s="209" t="s">
        <v>549</v>
      </c>
      <c r="F36" s="209" t="s">
        <v>248</v>
      </c>
      <c r="G36" s="209" t="s">
        <v>550</v>
      </c>
      <c r="H36" s="209" t="s">
        <v>551</v>
      </c>
      <c r="I36" s="209"/>
      <c r="J36" s="209"/>
      <c r="K36" s="209" t="s">
        <v>348</v>
      </c>
      <c r="L36" s="209"/>
      <c r="M36" s="209" t="s">
        <v>474</v>
      </c>
      <c r="N36" s="220"/>
      <c r="O36" s="220"/>
      <c r="P36" s="220"/>
      <c r="Q36" s="220"/>
      <c r="R36" s="220"/>
      <c r="S36" s="220"/>
      <c r="T36" s="220"/>
    </row>
    <row r="37" spans="1:22" ht="50.25" customHeight="1">
      <c r="A37" s="211"/>
      <c r="B37" s="209" t="s">
        <v>16</v>
      </c>
      <c r="C37" s="209" t="s">
        <v>14</v>
      </c>
      <c r="D37" s="209" t="s">
        <v>789</v>
      </c>
      <c r="E37" s="209" t="s">
        <v>787</v>
      </c>
      <c r="F37" s="209" t="s">
        <v>790</v>
      </c>
      <c r="G37" s="209" t="s">
        <v>788</v>
      </c>
      <c r="H37" s="209"/>
      <c r="I37" s="209"/>
      <c r="J37" s="209"/>
      <c r="K37" s="209"/>
      <c r="L37" s="209" t="s">
        <v>792</v>
      </c>
      <c r="M37" s="209" t="s">
        <v>791</v>
      </c>
      <c r="N37" s="220"/>
      <c r="O37" s="220"/>
      <c r="P37" s="220"/>
      <c r="Q37" s="220"/>
      <c r="R37" s="220"/>
      <c r="S37" s="220"/>
      <c r="T37" s="220"/>
    </row>
    <row r="38" spans="1:22" s="221" customFormat="1" ht="50.25" customHeight="1">
      <c r="A38" s="211" t="s">
        <v>490</v>
      </c>
      <c r="B38" s="209" t="s">
        <v>16</v>
      </c>
      <c r="C38" s="209" t="s">
        <v>308</v>
      </c>
      <c r="D38" s="210" t="s">
        <v>559</v>
      </c>
      <c r="E38" s="210" t="s">
        <v>560</v>
      </c>
      <c r="F38" s="210" t="s">
        <v>561</v>
      </c>
      <c r="G38" s="209" t="s">
        <v>562</v>
      </c>
      <c r="H38" s="209" t="s">
        <v>563</v>
      </c>
      <c r="I38" s="210"/>
      <c r="J38" s="210"/>
      <c r="K38" s="210"/>
      <c r="L38" s="210" t="s">
        <v>564</v>
      </c>
      <c r="M38" s="209" t="s">
        <v>565</v>
      </c>
    </row>
    <row r="39" spans="1:22" s="221" customFormat="1" ht="50.25" customHeight="1">
      <c r="A39" s="211" t="s">
        <v>490</v>
      </c>
      <c r="B39" s="209" t="s">
        <v>16</v>
      </c>
      <c r="C39" s="209" t="s">
        <v>308</v>
      </c>
      <c r="D39" s="210" t="s">
        <v>566</v>
      </c>
      <c r="E39" s="210" t="s">
        <v>306</v>
      </c>
      <c r="F39" s="210" t="s">
        <v>306</v>
      </c>
      <c r="G39" s="210" t="s">
        <v>567</v>
      </c>
      <c r="H39" s="210" t="s">
        <v>563</v>
      </c>
      <c r="I39" s="210"/>
      <c r="J39" s="210"/>
      <c r="K39" s="210"/>
      <c r="L39" s="210" t="s">
        <v>469</v>
      </c>
      <c r="M39" s="209" t="s">
        <v>568</v>
      </c>
    </row>
    <row r="40" spans="1:22" ht="50.25" customHeight="1">
      <c r="A40" s="211" t="s">
        <v>490</v>
      </c>
      <c r="B40" s="209" t="s">
        <v>16</v>
      </c>
      <c r="C40" s="209" t="s">
        <v>15</v>
      </c>
      <c r="D40" s="209" t="s">
        <v>552</v>
      </c>
      <c r="E40" s="209" t="s">
        <v>553</v>
      </c>
      <c r="F40" s="209" t="s">
        <v>554</v>
      </c>
      <c r="G40" s="209" t="s">
        <v>555</v>
      </c>
      <c r="H40" s="209"/>
      <c r="I40" s="209" t="s">
        <v>556</v>
      </c>
      <c r="J40" s="209" t="s">
        <v>557</v>
      </c>
      <c r="K40" s="209"/>
      <c r="L40" s="209" t="s">
        <v>469</v>
      </c>
      <c r="M40" s="209" t="s">
        <v>558</v>
      </c>
      <c r="N40" s="220"/>
      <c r="O40" s="220"/>
      <c r="P40" s="220"/>
      <c r="Q40" s="220"/>
      <c r="R40" s="220"/>
      <c r="S40" s="220"/>
      <c r="T40" s="220"/>
      <c r="U40" s="220"/>
      <c r="V40" s="220"/>
    </row>
    <row r="41" spans="1:22" ht="50.25" customHeight="1">
      <c r="A41" s="211" t="s">
        <v>490</v>
      </c>
      <c r="B41" s="209" t="s">
        <v>16</v>
      </c>
      <c r="C41" s="209" t="s">
        <v>15</v>
      </c>
      <c r="D41" s="209" t="s">
        <v>544</v>
      </c>
      <c r="E41" s="209" t="s">
        <v>107</v>
      </c>
      <c r="F41" s="209" t="s">
        <v>569</v>
      </c>
      <c r="G41" s="209" t="s">
        <v>570</v>
      </c>
      <c r="H41" s="209"/>
      <c r="I41" s="209"/>
      <c r="J41" s="209" t="s">
        <v>571</v>
      </c>
      <c r="K41" s="209" t="s">
        <v>348</v>
      </c>
      <c r="L41" s="209"/>
      <c r="M41" s="209" t="s">
        <v>474</v>
      </c>
      <c r="N41" s="220"/>
      <c r="O41" s="220"/>
      <c r="P41" s="220"/>
      <c r="Q41" s="220"/>
      <c r="R41" s="220"/>
      <c r="S41" s="220"/>
      <c r="T41" s="220"/>
      <c r="U41" s="220"/>
      <c r="V41" s="220"/>
    </row>
    <row r="42" spans="1:22" ht="50.25" customHeight="1">
      <c r="A42" s="211" t="s">
        <v>490</v>
      </c>
      <c r="B42" s="209" t="s">
        <v>16</v>
      </c>
      <c r="C42" s="209" t="s">
        <v>15</v>
      </c>
      <c r="D42" s="209" t="s">
        <v>575</v>
      </c>
      <c r="E42" s="209" t="s">
        <v>572</v>
      </c>
      <c r="F42" s="209" t="s">
        <v>573</v>
      </c>
      <c r="G42" s="209" t="s">
        <v>574</v>
      </c>
      <c r="H42" s="209"/>
      <c r="I42" s="209"/>
      <c r="J42" s="209" t="s">
        <v>571</v>
      </c>
      <c r="K42" s="209" t="s">
        <v>348</v>
      </c>
      <c r="L42" s="209"/>
      <c r="M42" s="209" t="s">
        <v>474</v>
      </c>
      <c r="N42" s="220"/>
      <c r="O42" s="220"/>
      <c r="P42" s="220"/>
      <c r="Q42" s="220"/>
      <c r="R42" s="220"/>
      <c r="S42" s="220"/>
      <c r="T42" s="220"/>
      <c r="U42" s="220"/>
      <c r="V42" s="220"/>
    </row>
    <row r="43" spans="1:22" ht="50.25" customHeight="1">
      <c r="A43" s="211" t="s">
        <v>490</v>
      </c>
      <c r="B43" s="209" t="s">
        <v>16</v>
      </c>
      <c r="C43" s="209" t="s">
        <v>15</v>
      </c>
      <c r="D43" s="209" t="s">
        <v>576</v>
      </c>
      <c r="E43" s="209" t="s">
        <v>108</v>
      </c>
      <c r="F43" s="209" t="s">
        <v>577</v>
      </c>
      <c r="G43" s="209" t="s">
        <v>578</v>
      </c>
      <c r="H43" s="209"/>
      <c r="I43" s="209"/>
      <c r="J43" s="209"/>
      <c r="K43" s="209"/>
      <c r="L43" s="209" t="s">
        <v>348</v>
      </c>
      <c r="M43" s="209" t="s">
        <v>474</v>
      </c>
      <c r="N43" s="220"/>
      <c r="O43" s="220"/>
      <c r="P43" s="220"/>
      <c r="Q43" s="220"/>
      <c r="R43" s="220"/>
      <c r="S43" s="220"/>
      <c r="T43" s="220"/>
      <c r="U43" s="220"/>
      <c r="V43" s="220"/>
    </row>
    <row r="44" spans="1:22" ht="71.25" customHeight="1">
      <c r="A44" s="211" t="s">
        <v>490</v>
      </c>
      <c r="B44" s="209" t="s">
        <v>23</v>
      </c>
      <c r="C44" s="209" t="s">
        <v>17</v>
      </c>
      <c r="D44" s="209" t="s">
        <v>580</v>
      </c>
      <c r="E44" s="209" t="s">
        <v>581</v>
      </c>
      <c r="F44" s="209" t="s">
        <v>581</v>
      </c>
      <c r="G44" s="209" t="s">
        <v>582</v>
      </c>
      <c r="H44" s="209" t="s">
        <v>583</v>
      </c>
      <c r="I44" s="209"/>
      <c r="J44" s="209" t="s">
        <v>584</v>
      </c>
      <c r="K44" s="209" t="s">
        <v>323</v>
      </c>
      <c r="L44" s="209"/>
      <c r="M44" s="209" t="s">
        <v>579</v>
      </c>
      <c r="N44" s="220"/>
      <c r="O44" s="220"/>
      <c r="P44" s="220"/>
      <c r="Q44" s="220"/>
      <c r="R44" s="220"/>
      <c r="S44" s="220"/>
      <c r="T44" s="220"/>
      <c r="U44" s="220"/>
      <c r="V44" s="220"/>
    </row>
    <row r="45" spans="1:22" ht="64.5" customHeight="1">
      <c r="A45" s="211" t="s">
        <v>490</v>
      </c>
      <c r="B45" s="209" t="s">
        <v>23</v>
      </c>
      <c r="C45" s="209" t="s">
        <v>17</v>
      </c>
      <c r="D45" s="209" t="s">
        <v>586</v>
      </c>
      <c r="E45" s="209" t="s">
        <v>587</v>
      </c>
      <c r="F45" s="209" t="s">
        <v>587</v>
      </c>
      <c r="G45" s="209" t="s">
        <v>582</v>
      </c>
      <c r="H45" s="209" t="s">
        <v>583</v>
      </c>
      <c r="I45" s="209"/>
      <c r="J45" s="209" t="s">
        <v>584</v>
      </c>
      <c r="K45" s="209"/>
      <c r="L45" s="209" t="s">
        <v>323</v>
      </c>
      <c r="M45" s="209" t="s">
        <v>585</v>
      </c>
      <c r="N45" s="220"/>
      <c r="O45" s="220"/>
      <c r="P45" s="220"/>
      <c r="Q45" s="220"/>
      <c r="R45" s="220"/>
      <c r="S45" s="220"/>
      <c r="T45" s="220"/>
      <c r="U45" s="220"/>
      <c r="V45" s="220"/>
    </row>
    <row r="46" spans="1:22" ht="71.25" customHeight="1">
      <c r="A46" s="211" t="s">
        <v>490</v>
      </c>
      <c r="B46" s="209" t="s">
        <v>23</v>
      </c>
      <c r="C46" s="209" t="s">
        <v>588</v>
      </c>
      <c r="D46" s="209" t="s">
        <v>589</v>
      </c>
      <c r="E46" s="209" t="s">
        <v>113</v>
      </c>
      <c r="F46" s="209" t="s">
        <v>597</v>
      </c>
      <c r="G46" s="209" t="s">
        <v>598</v>
      </c>
      <c r="H46" s="209" t="s">
        <v>590</v>
      </c>
      <c r="I46" s="209" t="s">
        <v>591</v>
      </c>
      <c r="J46" s="209"/>
      <c r="K46" s="209" t="s">
        <v>596</v>
      </c>
      <c r="L46" s="209"/>
      <c r="M46" s="209" t="s">
        <v>618</v>
      </c>
      <c r="N46" s="220"/>
      <c r="O46" s="220"/>
      <c r="P46" s="220"/>
      <c r="Q46" s="220"/>
      <c r="R46" s="220"/>
      <c r="S46" s="220"/>
      <c r="T46" s="220"/>
      <c r="U46" s="220"/>
      <c r="V46" s="220"/>
    </row>
    <row r="47" spans="1:22" ht="64.5" customHeight="1">
      <c r="A47" s="211" t="s">
        <v>490</v>
      </c>
      <c r="B47" s="209" t="s">
        <v>23</v>
      </c>
      <c r="C47" s="209" t="s">
        <v>588</v>
      </c>
      <c r="D47" s="209" t="s">
        <v>592</v>
      </c>
      <c r="E47" s="209" t="s">
        <v>593</v>
      </c>
      <c r="F47" s="209" t="s">
        <v>600</v>
      </c>
      <c r="G47" s="209" t="s">
        <v>599</v>
      </c>
      <c r="H47" s="209" t="s">
        <v>594</v>
      </c>
      <c r="I47" s="209" t="s">
        <v>595</v>
      </c>
      <c r="J47" s="209"/>
      <c r="K47" s="209" t="s">
        <v>596</v>
      </c>
      <c r="L47" s="209"/>
      <c r="M47" s="209" t="s">
        <v>618</v>
      </c>
      <c r="N47" s="220"/>
      <c r="O47" s="220"/>
      <c r="P47" s="220"/>
      <c r="Q47" s="220"/>
      <c r="R47" s="220"/>
      <c r="S47" s="220"/>
      <c r="T47" s="220"/>
      <c r="U47" s="220"/>
      <c r="V47" s="220"/>
    </row>
    <row r="48" spans="1:22" ht="64.5" customHeight="1">
      <c r="A48" s="211" t="s">
        <v>490</v>
      </c>
      <c r="B48" s="209" t="s">
        <v>23</v>
      </c>
      <c r="C48" s="209" t="s">
        <v>588</v>
      </c>
      <c r="D48" s="209" t="s">
        <v>601</v>
      </c>
      <c r="E48" s="209" t="s">
        <v>115</v>
      </c>
      <c r="F48" s="209" t="s">
        <v>602</v>
      </c>
      <c r="G48" s="209" t="s">
        <v>603</v>
      </c>
      <c r="H48" s="209" t="s">
        <v>604</v>
      </c>
      <c r="I48" s="209" t="s">
        <v>605</v>
      </c>
      <c r="J48" s="209"/>
      <c r="K48" s="209" t="s">
        <v>346</v>
      </c>
      <c r="L48" s="209"/>
      <c r="M48" s="209" t="s">
        <v>463</v>
      </c>
      <c r="N48" s="220"/>
      <c r="O48" s="220"/>
      <c r="P48" s="220"/>
      <c r="Q48" s="220"/>
      <c r="R48" s="220"/>
      <c r="S48" s="220"/>
      <c r="T48" s="220"/>
      <c r="U48" s="220"/>
      <c r="V48" s="220"/>
    </row>
    <row r="49" spans="1:22" ht="64.5" customHeight="1">
      <c r="A49" s="211" t="s">
        <v>490</v>
      </c>
      <c r="B49" s="209" t="s">
        <v>23</v>
      </c>
      <c r="C49" s="209" t="s">
        <v>588</v>
      </c>
      <c r="D49" s="209" t="s">
        <v>606</v>
      </c>
      <c r="E49" s="209" t="s">
        <v>116</v>
      </c>
      <c r="F49" s="209" t="s">
        <v>607</v>
      </c>
      <c r="G49" s="209" t="s">
        <v>608</v>
      </c>
      <c r="H49" s="209"/>
      <c r="I49" s="209"/>
      <c r="J49" s="209"/>
      <c r="K49" s="209" t="s">
        <v>348</v>
      </c>
      <c r="L49" s="209"/>
      <c r="M49" s="209" t="s">
        <v>474</v>
      </c>
      <c r="N49" s="220"/>
      <c r="O49" s="220"/>
      <c r="P49" s="220"/>
      <c r="Q49" s="220"/>
      <c r="R49" s="220"/>
      <c r="S49" s="220"/>
      <c r="T49" s="220"/>
      <c r="U49" s="220"/>
      <c r="V49" s="220"/>
    </row>
    <row r="50" spans="1:22" customFormat="1" ht="76.5">
      <c r="A50" s="211" t="s">
        <v>490</v>
      </c>
      <c r="B50" s="209" t="s">
        <v>16</v>
      </c>
      <c r="C50" s="209" t="s">
        <v>13</v>
      </c>
      <c r="D50" s="209" t="s">
        <v>613</v>
      </c>
      <c r="E50" s="209" t="s">
        <v>614</v>
      </c>
      <c r="F50" s="209" t="s">
        <v>259</v>
      </c>
      <c r="G50" s="209" t="s">
        <v>615</v>
      </c>
      <c r="H50" s="209" t="s">
        <v>616</v>
      </c>
      <c r="I50" s="209" t="s">
        <v>617</v>
      </c>
      <c r="J50" s="209"/>
      <c r="K50" s="209"/>
      <c r="L50" s="209" t="s">
        <v>348</v>
      </c>
      <c r="M50" s="209" t="s">
        <v>474</v>
      </c>
      <c r="N50" s="152"/>
      <c r="O50" s="152"/>
      <c r="P50" s="152"/>
      <c r="Q50" s="152"/>
      <c r="R50" s="152"/>
      <c r="S50" s="152"/>
      <c r="T50" s="152"/>
      <c r="U50" s="152"/>
      <c r="V50" s="152"/>
    </row>
    <row r="51" spans="1:22" customFormat="1" ht="102">
      <c r="A51" s="211" t="s">
        <v>490</v>
      </c>
      <c r="B51" s="209" t="s">
        <v>23</v>
      </c>
      <c r="C51" s="209" t="s">
        <v>609</v>
      </c>
      <c r="D51" s="209" t="s">
        <v>610</v>
      </c>
      <c r="E51" s="209" t="s">
        <v>117</v>
      </c>
      <c r="F51" s="209" t="s">
        <v>260</v>
      </c>
      <c r="G51" s="209" t="s">
        <v>611</v>
      </c>
      <c r="H51" s="209" t="s">
        <v>494</v>
      </c>
      <c r="I51" s="209"/>
      <c r="J51" s="209" t="s">
        <v>612</v>
      </c>
      <c r="K51" s="209" t="s">
        <v>632</v>
      </c>
      <c r="L51" s="209"/>
      <c r="M51" s="209" t="s">
        <v>633</v>
      </c>
      <c r="N51" s="152"/>
      <c r="O51" s="152"/>
      <c r="P51" s="152"/>
      <c r="Q51" s="152"/>
      <c r="R51" s="152"/>
      <c r="S51" s="152"/>
      <c r="T51" s="152"/>
      <c r="U51" s="152"/>
      <c r="V51" s="152"/>
    </row>
    <row r="52" spans="1:22" customFormat="1" ht="73.5" customHeight="1">
      <c r="A52" s="211" t="s">
        <v>490</v>
      </c>
      <c r="B52" s="209" t="s">
        <v>23</v>
      </c>
      <c r="C52" s="209" t="s">
        <v>619</v>
      </c>
      <c r="D52" s="209" t="s">
        <v>620</v>
      </c>
      <c r="E52" s="209" t="s">
        <v>621</v>
      </c>
      <c r="F52" s="209" t="s">
        <v>622</v>
      </c>
      <c r="G52" s="209" t="s">
        <v>623</v>
      </c>
      <c r="H52" s="209" t="s">
        <v>624</v>
      </c>
      <c r="I52" s="209" t="s">
        <v>625</v>
      </c>
      <c r="J52" s="209" t="s">
        <v>626</v>
      </c>
      <c r="K52" s="209" t="s">
        <v>525</v>
      </c>
      <c r="L52" s="209"/>
      <c r="M52" s="209" t="s">
        <v>526</v>
      </c>
      <c r="N52" s="152"/>
      <c r="O52" s="152"/>
      <c r="P52" s="152"/>
      <c r="Q52" s="152"/>
      <c r="R52" s="152"/>
      <c r="S52" s="152"/>
      <c r="T52" s="152"/>
      <c r="U52" s="152"/>
      <c r="V52" s="152"/>
    </row>
    <row r="53" spans="1:22" customFormat="1" ht="59.25" customHeight="1">
      <c r="A53" s="211" t="s">
        <v>490</v>
      </c>
      <c r="B53" s="209" t="s">
        <v>23</v>
      </c>
      <c r="C53" s="209" t="s">
        <v>619</v>
      </c>
      <c r="D53" s="209" t="s">
        <v>627</v>
      </c>
      <c r="E53" s="209" t="s">
        <v>628</v>
      </c>
      <c r="F53" s="209" t="s">
        <v>629</v>
      </c>
      <c r="G53" s="209"/>
      <c r="H53" s="209"/>
      <c r="I53" s="209"/>
      <c r="J53" s="209" t="s">
        <v>626</v>
      </c>
      <c r="K53" s="209" t="s">
        <v>525</v>
      </c>
      <c r="L53" s="209"/>
      <c r="M53" s="209" t="s">
        <v>526</v>
      </c>
      <c r="N53" s="152"/>
      <c r="O53" s="152"/>
      <c r="P53" s="152"/>
      <c r="Q53" s="152"/>
      <c r="R53" s="152"/>
      <c r="S53" s="152"/>
      <c r="T53" s="152"/>
      <c r="U53" s="152"/>
      <c r="V53" s="152"/>
    </row>
    <row r="54" spans="1:22" customFormat="1" ht="60.75" customHeight="1">
      <c r="A54" s="211" t="s">
        <v>490</v>
      </c>
      <c r="B54" s="209" t="s">
        <v>23</v>
      </c>
      <c r="C54" s="209" t="s">
        <v>619</v>
      </c>
      <c r="D54" s="209" t="s">
        <v>627</v>
      </c>
      <c r="E54" s="209" t="s">
        <v>630</v>
      </c>
      <c r="F54" s="209" t="s">
        <v>631</v>
      </c>
      <c r="G54" s="209"/>
      <c r="H54" s="209"/>
      <c r="I54" s="209"/>
      <c r="J54" s="209" t="s">
        <v>626</v>
      </c>
      <c r="K54" s="209" t="s">
        <v>525</v>
      </c>
      <c r="L54" s="209"/>
      <c r="M54" s="209" t="s">
        <v>526</v>
      </c>
      <c r="N54" s="152"/>
      <c r="O54" s="152"/>
      <c r="P54" s="152"/>
      <c r="Q54" s="152"/>
      <c r="R54" s="152"/>
      <c r="S54" s="152"/>
      <c r="T54" s="152"/>
      <c r="U54" s="152"/>
      <c r="V54" s="152"/>
    </row>
    <row r="55" spans="1:22" customFormat="1" ht="60.75" customHeight="1">
      <c r="A55" s="211" t="s">
        <v>490</v>
      </c>
      <c r="B55" s="209" t="s">
        <v>23</v>
      </c>
      <c r="C55" s="209" t="s">
        <v>125</v>
      </c>
      <c r="D55" s="209" t="s">
        <v>634</v>
      </c>
      <c r="E55" s="209" t="s">
        <v>122</v>
      </c>
      <c r="F55" s="209" t="s">
        <v>122</v>
      </c>
      <c r="G55" s="209" t="s">
        <v>635</v>
      </c>
      <c r="H55" s="209"/>
      <c r="I55" s="209"/>
      <c r="J55" s="209"/>
      <c r="K55" s="209" t="s">
        <v>348</v>
      </c>
      <c r="L55" s="209"/>
      <c r="M55" s="209" t="s">
        <v>474</v>
      </c>
      <c r="N55" s="152"/>
      <c r="O55" s="152"/>
      <c r="P55" s="152"/>
      <c r="Q55" s="152"/>
      <c r="R55" s="152"/>
      <c r="S55" s="152"/>
      <c r="T55" s="152"/>
      <c r="U55" s="152"/>
      <c r="V55" s="152"/>
    </row>
    <row r="56" spans="1:22" customFormat="1" ht="60.75" customHeight="1">
      <c r="A56" s="211" t="s">
        <v>490</v>
      </c>
      <c r="B56" s="209" t="s">
        <v>23</v>
      </c>
      <c r="C56" s="209" t="s">
        <v>636</v>
      </c>
      <c r="D56" s="209" t="s">
        <v>797</v>
      </c>
      <c r="E56" s="209" t="s">
        <v>795</v>
      </c>
      <c r="F56" s="209" t="s">
        <v>795</v>
      </c>
      <c r="G56" s="209" t="s">
        <v>798</v>
      </c>
      <c r="H56" s="209" t="s">
        <v>637</v>
      </c>
      <c r="I56" s="209"/>
      <c r="J56" s="209" t="s">
        <v>638</v>
      </c>
      <c r="K56" s="209" t="s">
        <v>348</v>
      </c>
      <c r="L56" s="209"/>
      <c r="M56" s="209" t="s">
        <v>474</v>
      </c>
      <c r="N56" s="152"/>
      <c r="O56" s="152"/>
      <c r="P56" s="152"/>
      <c r="Q56" s="152"/>
      <c r="R56" s="152"/>
      <c r="S56" s="152"/>
      <c r="T56" s="152"/>
      <c r="U56" s="152"/>
      <c r="V56" s="152"/>
    </row>
    <row r="57" spans="1:22" customFormat="1" ht="68.25" customHeight="1">
      <c r="A57" s="211" t="s">
        <v>490</v>
      </c>
      <c r="B57" s="209" t="s">
        <v>23</v>
      </c>
      <c r="C57" s="209" t="s">
        <v>125</v>
      </c>
      <c r="D57" s="209" t="s">
        <v>639</v>
      </c>
      <c r="E57" s="209" t="s">
        <v>123</v>
      </c>
      <c r="F57" s="209" t="s">
        <v>640</v>
      </c>
      <c r="G57" s="209" t="s">
        <v>641</v>
      </c>
      <c r="H57" s="209"/>
      <c r="I57" s="209"/>
      <c r="J57" s="209"/>
      <c r="K57" s="209" t="s">
        <v>348</v>
      </c>
      <c r="L57" s="209"/>
      <c r="M57" s="209" t="s">
        <v>474</v>
      </c>
      <c r="N57" s="152"/>
      <c r="O57" s="152"/>
      <c r="P57" s="152"/>
      <c r="Q57" s="152"/>
      <c r="R57" s="152"/>
      <c r="S57" s="152"/>
      <c r="T57" s="152"/>
      <c r="U57" s="152"/>
      <c r="V57" s="152"/>
    </row>
    <row r="58" spans="1:22" customFormat="1" ht="63" customHeight="1">
      <c r="A58" s="211" t="s">
        <v>490</v>
      </c>
      <c r="B58" s="209" t="s">
        <v>23</v>
      </c>
      <c r="C58" s="209" t="s">
        <v>125</v>
      </c>
      <c r="D58" s="209" t="s">
        <v>642</v>
      </c>
      <c r="E58" s="209" t="s">
        <v>124</v>
      </c>
      <c r="F58" s="209" t="s">
        <v>643</v>
      </c>
      <c r="G58" s="209" t="s">
        <v>644</v>
      </c>
      <c r="H58" s="209"/>
      <c r="I58" s="209"/>
      <c r="J58" s="209"/>
      <c r="K58" s="209" t="s">
        <v>348</v>
      </c>
      <c r="L58" s="209"/>
      <c r="M58" s="209" t="s">
        <v>474</v>
      </c>
      <c r="N58" s="152"/>
      <c r="O58" s="152"/>
      <c r="P58" s="152"/>
      <c r="Q58" s="152"/>
      <c r="R58" s="152"/>
      <c r="S58" s="152"/>
      <c r="T58" s="152"/>
      <c r="U58" s="152"/>
      <c r="V58" s="152"/>
    </row>
    <row r="59" spans="1:22" customFormat="1" ht="63" customHeight="1">
      <c r="A59" s="224" t="s">
        <v>645</v>
      </c>
      <c r="B59" s="209" t="s">
        <v>28</v>
      </c>
      <c r="C59" s="209" t="s">
        <v>25</v>
      </c>
      <c r="D59" s="209"/>
      <c r="E59" s="209" t="s">
        <v>646</v>
      </c>
      <c r="F59" s="209" t="s">
        <v>647</v>
      </c>
      <c r="G59" s="209" t="s">
        <v>647</v>
      </c>
      <c r="H59" s="209" t="s">
        <v>648</v>
      </c>
      <c r="I59" s="209" t="s">
        <v>649</v>
      </c>
      <c r="J59" s="209"/>
      <c r="K59" s="209"/>
      <c r="L59" s="209" t="s">
        <v>469</v>
      </c>
      <c r="M59" s="209" t="s">
        <v>650</v>
      </c>
      <c r="N59" s="152"/>
      <c r="O59" s="152"/>
      <c r="P59" s="152"/>
      <c r="Q59" s="152"/>
      <c r="R59" s="152"/>
      <c r="S59" s="152"/>
      <c r="T59" s="152"/>
      <c r="U59" s="152"/>
      <c r="V59" s="152"/>
    </row>
    <row r="60" spans="1:22" customFormat="1" ht="63" customHeight="1">
      <c r="A60" s="224" t="s">
        <v>645</v>
      </c>
      <c r="B60" s="209" t="s">
        <v>28</v>
      </c>
      <c r="C60" s="209" t="s">
        <v>26</v>
      </c>
      <c r="D60" s="209" t="s">
        <v>651</v>
      </c>
      <c r="E60" s="209" t="s">
        <v>129</v>
      </c>
      <c r="F60" s="209" t="s">
        <v>652</v>
      </c>
      <c r="G60" s="209" t="s">
        <v>653</v>
      </c>
      <c r="H60" s="209" t="s">
        <v>654</v>
      </c>
      <c r="I60" s="209" t="s">
        <v>655</v>
      </c>
      <c r="J60" s="209" t="s">
        <v>656</v>
      </c>
      <c r="K60" s="209"/>
      <c r="L60" s="209" t="s">
        <v>657</v>
      </c>
      <c r="M60" s="209" t="s">
        <v>658</v>
      </c>
      <c r="N60" s="152"/>
      <c r="O60" s="152"/>
      <c r="P60" s="152"/>
      <c r="Q60" s="152"/>
      <c r="R60" s="152"/>
      <c r="S60" s="152"/>
      <c r="T60" s="152"/>
      <c r="U60" s="152"/>
      <c r="V60" s="152"/>
    </row>
    <row r="61" spans="1:22" customFormat="1" ht="63" customHeight="1">
      <c r="A61" s="224" t="s">
        <v>645</v>
      </c>
      <c r="B61" s="209" t="s">
        <v>28</v>
      </c>
      <c r="C61" s="209" t="s">
        <v>26</v>
      </c>
      <c r="D61" s="209" t="s">
        <v>659</v>
      </c>
      <c r="E61" s="209" t="s">
        <v>130</v>
      </c>
      <c r="F61" s="209" t="s">
        <v>660</v>
      </c>
      <c r="G61" s="209" t="s">
        <v>661</v>
      </c>
      <c r="H61" s="209" t="s">
        <v>662</v>
      </c>
      <c r="I61" s="209" t="s">
        <v>663</v>
      </c>
      <c r="J61" s="209"/>
      <c r="K61" s="209"/>
      <c r="L61" s="209" t="s">
        <v>657</v>
      </c>
      <c r="M61" s="209" t="s">
        <v>658</v>
      </c>
      <c r="N61" s="152"/>
      <c r="O61" s="152"/>
      <c r="P61" s="152"/>
      <c r="Q61" s="152"/>
      <c r="R61" s="152"/>
      <c r="S61" s="152"/>
      <c r="T61" s="152"/>
      <c r="U61" s="152"/>
      <c r="V61" s="152"/>
    </row>
    <row r="62" spans="1:22" customFormat="1" ht="63" customHeight="1">
      <c r="A62" s="224" t="s">
        <v>645</v>
      </c>
      <c r="B62" s="209" t="s">
        <v>28</v>
      </c>
      <c r="C62" s="209" t="s">
        <v>26</v>
      </c>
      <c r="D62" s="209" t="s">
        <v>664</v>
      </c>
      <c r="E62" s="209" t="s">
        <v>131</v>
      </c>
      <c r="F62" s="209" t="s">
        <v>665</v>
      </c>
      <c r="G62" s="209" t="s">
        <v>666</v>
      </c>
      <c r="H62" s="209" t="s">
        <v>667</v>
      </c>
      <c r="I62" s="209" t="s">
        <v>668</v>
      </c>
      <c r="J62" s="209" t="s">
        <v>669</v>
      </c>
      <c r="K62" s="209" t="s">
        <v>525</v>
      </c>
      <c r="L62" s="209"/>
      <c r="M62" s="209" t="s">
        <v>526</v>
      </c>
      <c r="N62" s="152"/>
      <c r="O62" s="152"/>
      <c r="P62" s="152"/>
      <c r="Q62" s="152"/>
      <c r="R62" s="152"/>
      <c r="S62" s="152"/>
      <c r="T62" s="152"/>
      <c r="U62" s="152"/>
      <c r="V62" s="152"/>
    </row>
    <row r="63" spans="1:22" customFormat="1" ht="63" customHeight="1">
      <c r="A63" s="224" t="s">
        <v>645</v>
      </c>
      <c r="B63" s="209" t="s">
        <v>28</v>
      </c>
      <c r="C63" s="209" t="s">
        <v>26</v>
      </c>
      <c r="D63" s="209" t="s">
        <v>670</v>
      </c>
      <c r="E63" s="209" t="s">
        <v>132</v>
      </c>
      <c r="F63" s="209" t="s">
        <v>671</v>
      </c>
      <c r="G63" s="209" t="s">
        <v>672</v>
      </c>
      <c r="H63" s="209" t="s">
        <v>673</v>
      </c>
      <c r="I63" s="209" t="s">
        <v>674</v>
      </c>
      <c r="J63" s="209" t="s">
        <v>675</v>
      </c>
      <c r="K63" s="209"/>
      <c r="L63" s="209" t="s">
        <v>657</v>
      </c>
      <c r="M63" s="209" t="s">
        <v>658</v>
      </c>
      <c r="N63" s="152"/>
      <c r="O63" s="152"/>
      <c r="P63" s="152"/>
      <c r="Q63" s="152"/>
      <c r="R63" s="152"/>
      <c r="S63" s="152"/>
      <c r="T63" s="152"/>
      <c r="U63" s="152"/>
      <c r="V63" s="152"/>
    </row>
    <row r="64" spans="1:22" customFormat="1" ht="63" customHeight="1">
      <c r="A64" s="224" t="s">
        <v>645</v>
      </c>
      <c r="B64" s="209" t="s">
        <v>28</v>
      </c>
      <c r="C64" s="209" t="s">
        <v>26</v>
      </c>
      <c r="D64" s="209" t="s">
        <v>676</v>
      </c>
      <c r="E64" s="209" t="s">
        <v>133</v>
      </c>
      <c r="F64" s="209" t="s">
        <v>677</v>
      </c>
      <c r="G64" s="209" t="s">
        <v>678</v>
      </c>
      <c r="H64" s="209" t="s">
        <v>679</v>
      </c>
      <c r="I64" s="209" t="s">
        <v>680</v>
      </c>
      <c r="J64" s="209" t="s">
        <v>675</v>
      </c>
      <c r="K64" s="209" t="s">
        <v>346</v>
      </c>
      <c r="L64" s="209"/>
      <c r="M64" s="209" t="s">
        <v>463</v>
      </c>
      <c r="N64" s="152"/>
      <c r="O64" s="152"/>
      <c r="P64" s="152"/>
      <c r="Q64" s="152"/>
      <c r="R64" s="152"/>
      <c r="S64" s="152"/>
      <c r="T64" s="152"/>
      <c r="U64" s="152"/>
      <c r="V64" s="152"/>
    </row>
    <row r="65" spans="1:26" customFormat="1" ht="63" customHeight="1">
      <c r="A65" s="224" t="s">
        <v>645</v>
      </c>
      <c r="B65" s="209" t="s">
        <v>28</v>
      </c>
      <c r="C65" s="209" t="s">
        <v>27</v>
      </c>
      <c r="D65" s="209" t="s">
        <v>681</v>
      </c>
      <c r="E65" s="209" t="s">
        <v>682</v>
      </c>
      <c r="F65" s="209" t="s">
        <v>682</v>
      </c>
      <c r="G65" s="209" t="s">
        <v>683</v>
      </c>
      <c r="H65" s="209" t="s">
        <v>684</v>
      </c>
      <c r="I65" s="209"/>
      <c r="J65" s="209"/>
      <c r="K65" s="209"/>
      <c r="L65" s="209" t="s">
        <v>689</v>
      </c>
      <c r="M65" s="209" t="s">
        <v>688</v>
      </c>
      <c r="N65" s="152"/>
      <c r="O65" s="152"/>
      <c r="P65" s="152"/>
      <c r="Q65" s="152"/>
      <c r="R65" s="152"/>
      <c r="S65" s="152"/>
      <c r="T65" s="152"/>
      <c r="U65" s="152"/>
      <c r="V65" s="152"/>
    </row>
    <row r="66" spans="1:26" customFormat="1" ht="63" customHeight="1">
      <c r="A66" s="224" t="s">
        <v>645</v>
      </c>
      <c r="B66" s="209" t="s">
        <v>31</v>
      </c>
      <c r="C66" s="209" t="s">
        <v>301</v>
      </c>
      <c r="D66" s="209" t="s">
        <v>690</v>
      </c>
      <c r="E66" s="209" t="s">
        <v>691</v>
      </c>
      <c r="F66" s="209" t="s">
        <v>692</v>
      </c>
      <c r="G66" s="209" t="s">
        <v>693</v>
      </c>
      <c r="H66" s="209" t="s">
        <v>694</v>
      </c>
      <c r="I66" s="209" t="s">
        <v>695</v>
      </c>
      <c r="J66" s="209"/>
      <c r="K66" s="209" t="s">
        <v>700</v>
      </c>
      <c r="L66" s="209"/>
      <c r="M66" s="209" t="s">
        <v>701</v>
      </c>
      <c r="N66" s="152"/>
      <c r="O66" s="152"/>
      <c r="P66" s="152"/>
      <c r="Q66" s="152"/>
      <c r="R66" s="152"/>
      <c r="S66" s="152"/>
      <c r="T66" s="152"/>
      <c r="U66" s="152"/>
      <c r="V66" s="152"/>
    </row>
    <row r="67" spans="1:26" customFormat="1" ht="63" customHeight="1">
      <c r="A67" s="224" t="s">
        <v>645</v>
      </c>
      <c r="B67" s="209" t="s">
        <v>31</v>
      </c>
      <c r="C67" s="209" t="s">
        <v>301</v>
      </c>
      <c r="D67" s="209" t="s">
        <v>696</v>
      </c>
      <c r="E67" s="209" t="s">
        <v>697</v>
      </c>
      <c r="F67" s="209" t="s">
        <v>271</v>
      </c>
      <c r="G67" s="209" t="s">
        <v>698</v>
      </c>
      <c r="H67" s="209" t="s">
        <v>694</v>
      </c>
      <c r="I67" s="209" t="s">
        <v>699</v>
      </c>
      <c r="J67" s="209"/>
      <c r="K67" s="209"/>
      <c r="L67" s="209" t="s">
        <v>348</v>
      </c>
      <c r="M67" s="209" t="s">
        <v>474</v>
      </c>
      <c r="N67" s="152"/>
      <c r="O67" s="152"/>
      <c r="P67" s="152"/>
      <c r="Q67" s="152"/>
      <c r="R67" s="152"/>
      <c r="S67" s="152"/>
      <c r="T67" s="152"/>
      <c r="U67" s="152"/>
      <c r="V67" s="152"/>
    </row>
    <row r="68" spans="1:26" customFormat="1" ht="63" customHeight="1">
      <c r="A68" s="224" t="s">
        <v>645</v>
      </c>
      <c r="B68" s="209" t="s">
        <v>31</v>
      </c>
      <c r="C68" s="209" t="s">
        <v>702</v>
      </c>
      <c r="D68" s="209" t="s">
        <v>685</v>
      </c>
      <c r="E68" s="209" t="s">
        <v>137</v>
      </c>
      <c r="F68" s="209" t="s">
        <v>272</v>
      </c>
      <c r="G68" s="209" t="s">
        <v>686</v>
      </c>
      <c r="H68" s="209" t="s">
        <v>687</v>
      </c>
      <c r="I68" s="209"/>
      <c r="J68" s="209"/>
      <c r="K68" s="209" t="s">
        <v>348</v>
      </c>
      <c r="L68" s="209"/>
      <c r="M68" s="209" t="s">
        <v>474</v>
      </c>
      <c r="N68" s="152"/>
      <c r="O68" s="152"/>
      <c r="P68" s="152"/>
      <c r="Q68" s="152"/>
      <c r="R68" s="152"/>
      <c r="S68" s="152"/>
      <c r="T68" s="152"/>
      <c r="U68" s="152"/>
      <c r="V68" s="152"/>
    </row>
    <row r="69" spans="1:26" customFormat="1" ht="216.75">
      <c r="A69" s="224" t="s">
        <v>645</v>
      </c>
      <c r="B69" s="209" t="s">
        <v>31</v>
      </c>
      <c r="C69" s="209" t="s">
        <v>702</v>
      </c>
      <c r="D69" s="209" t="s">
        <v>703</v>
      </c>
      <c r="E69" s="209" t="s">
        <v>151</v>
      </c>
      <c r="F69" s="209" t="s">
        <v>151</v>
      </c>
      <c r="G69" s="209" t="s">
        <v>704</v>
      </c>
      <c r="H69" s="209" t="s">
        <v>705</v>
      </c>
      <c r="I69" s="209" t="s">
        <v>499</v>
      </c>
      <c r="J69" s="209"/>
      <c r="K69" s="209"/>
      <c r="L69" s="209" t="s">
        <v>706</v>
      </c>
      <c r="M69" s="209" t="s">
        <v>711</v>
      </c>
      <c r="N69" s="152"/>
      <c r="O69" s="152"/>
      <c r="P69" s="152"/>
      <c r="Q69" s="152"/>
      <c r="R69" s="152"/>
      <c r="S69" s="152"/>
      <c r="T69" s="152"/>
      <c r="U69" s="152"/>
      <c r="V69" s="152"/>
    </row>
    <row r="70" spans="1:26" customFormat="1" ht="267.75">
      <c r="A70" s="224" t="s">
        <v>645</v>
      </c>
      <c r="B70" s="209" t="s">
        <v>31</v>
      </c>
      <c r="C70" s="209" t="s">
        <v>702</v>
      </c>
      <c r="D70" s="209" t="s">
        <v>707</v>
      </c>
      <c r="E70" s="209" t="s">
        <v>152</v>
      </c>
      <c r="F70" s="209" t="s">
        <v>152</v>
      </c>
      <c r="G70" s="209" t="s">
        <v>708</v>
      </c>
      <c r="H70" s="209" t="s">
        <v>709</v>
      </c>
      <c r="I70" s="209" t="s">
        <v>710</v>
      </c>
      <c r="J70" s="209"/>
      <c r="K70" s="209"/>
      <c r="L70" s="209" t="s">
        <v>706</v>
      </c>
      <c r="M70" s="209" t="s">
        <v>711</v>
      </c>
      <c r="N70" s="152"/>
      <c r="O70" s="152"/>
      <c r="P70" s="152"/>
      <c r="Q70" s="152"/>
      <c r="R70" s="152"/>
      <c r="S70" s="152"/>
      <c r="T70" s="152"/>
      <c r="U70" s="152"/>
      <c r="V70" s="152"/>
    </row>
    <row r="71" spans="1:26" s="223" customFormat="1" ht="38.25">
      <c r="A71" s="224" t="s">
        <v>645</v>
      </c>
      <c r="B71" s="210" t="s">
        <v>31</v>
      </c>
      <c r="C71" s="210" t="s">
        <v>30</v>
      </c>
      <c r="D71" s="210"/>
      <c r="E71" s="210" t="s">
        <v>718</v>
      </c>
      <c r="F71" s="210" t="s">
        <v>719</v>
      </c>
      <c r="G71" s="210" t="s">
        <v>722</v>
      </c>
      <c r="H71" s="209" t="s">
        <v>720</v>
      </c>
      <c r="I71" s="209" t="s">
        <v>687</v>
      </c>
      <c r="J71" s="210"/>
      <c r="K71" s="210"/>
      <c r="L71" s="210" t="s">
        <v>469</v>
      </c>
      <c r="M71" s="209" t="s">
        <v>721</v>
      </c>
    </row>
    <row r="72" spans="1:26" customFormat="1" ht="162.75" customHeight="1">
      <c r="A72" s="224" t="s">
        <v>645</v>
      </c>
      <c r="B72" s="209" t="s">
        <v>31</v>
      </c>
      <c r="C72" s="209" t="s">
        <v>712</v>
      </c>
      <c r="D72" s="209" t="s">
        <v>713</v>
      </c>
      <c r="E72" s="209" t="s">
        <v>714</v>
      </c>
      <c r="F72" s="209" t="s">
        <v>274</v>
      </c>
      <c r="G72" s="209" t="s">
        <v>715</v>
      </c>
      <c r="H72" s="209" t="s">
        <v>716</v>
      </c>
      <c r="I72" s="209" t="s">
        <v>717</v>
      </c>
      <c r="J72" s="209"/>
      <c r="K72" s="209"/>
      <c r="L72" s="209" t="s">
        <v>346</v>
      </c>
      <c r="M72" s="209" t="s">
        <v>463</v>
      </c>
      <c r="N72" s="152"/>
      <c r="O72" s="152"/>
      <c r="P72" s="152"/>
      <c r="Q72" s="152"/>
      <c r="R72" s="152"/>
      <c r="S72" s="152"/>
      <c r="T72" s="152"/>
      <c r="U72" s="152"/>
      <c r="V72" s="152"/>
    </row>
    <row r="73" spans="1:26" customFormat="1" ht="63.75">
      <c r="A73" s="224" t="s">
        <v>645</v>
      </c>
      <c r="B73" s="209" t="s">
        <v>31</v>
      </c>
      <c r="C73" s="209" t="s">
        <v>30</v>
      </c>
      <c r="D73" s="209" t="s">
        <v>723</v>
      </c>
      <c r="E73" s="209" t="s">
        <v>724</v>
      </c>
      <c r="F73" s="209" t="s">
        <v>725</v>
      </c>
      <c r="G73" s="209" t="s">
        <v>726</v>
      </c>
      <c r="H73" s="209" t="s">
        <v>727</v>
      </c>
      <c r="I73" s="209" t="s">
        <v>728</v>
      </c>
      <c r="J73" s="209"/>
      <c r="K73" s="209" t="s">
        <v>346</v>
      </c>
      <c r="L73" s="209"/>
      <c r="M73" s="209" t="s">
        <v>463</v>
      </c>
      <c r="N73" s="152"/>
      <c r="O73" s="152"/>
      <c r="P73" s="152"/>
      <c r="Q73" s="152"/>
      <c r="R73" s="152"/>
      <c r="S73" s="152"/>
      <c r="T73" s="152"/>
      <c r="U73" s="152"/>
      <c r="V73" s="152"/>
    </row>
    <row r="74" spans="1:26" customFormat="1" ht="63.75">
      <c r="A74" s="224" t="s">
        <v>645</v>
      </c>
      <c r="B74" s="209" t="s">
        <v>31</v>
      </c>
      <c r="C74" s="209" t="s">
        <v>30</v>
      </c>
      <c r="D74" s="209" t="s">
        <v>729</v>
      </c>
      <c r="E74" s="209" t="s">
        <v>140</v>
      </c>
      <c r="F74" s="209" t="s">
        <v>730</v>
      </c>
      <c r="G74" s="209" t="s">
        <v>731</v>
      </c>
      <c r="H74" s="209" t="s">
        <v>727</v>
      </c>
      <c r="I74" s="209" t="s">
        <v>728</v>
      </c>
      <c r="J74" s="209"/>
      <c r="K74" s="209" t="s">
        <v>346</v>
      </c>
      <c r="L74" s="209"/>
      <c r="M74" s="209" t="s">
        <v>463</v>
      </c>
      <c r="N74" s="152"/>
      <c r="O74" s="152"/>
      <c r="P74" s="152"/>
      <c r="Q74" s="152"/>
      <c r="R74" s="152"/>
      <c r="S74" s="152"/>
      <c r="T74" s="152"/>
      <c r="U74" s="152"/>
      <c r="V74" s="152"/>
    </row>
    <row r="75" spans="1:26" customFormat="1" ht="38.25">
      <c r="A75" s="224" t="s">
        <v>645</v>
      </c>
      <c r="B75" s="209" t="s">
        <v>31</v>
      </c>
      <c r="C75" s="209" t="s">
        <v>30</v>
      </c>
      <c r="D75" s="209" t="s">
        <v>732</v>
      </c>
      <c r="E75" s="209" t="s">
        <v>733</v>
      </c>
      <c r="F75" s="209" t="s">
        <v>734</v>
      </c>
      <c r="G75" s="209" t="s">
        <v>735</v>
      </c>
      <c r="H75" s="209" t="s">
        <v>736</v>
      </c>
      <c r="I75" s="209"/>
      <c r="J75" s="209"/>
      <c r="K75" s="209" t="s">
        <v>346</v>
      </c>
      <c r="L75" s="209"/>
      <c r="M75" s="209" t="s">
        <v>463</v>
      </c>
      <c r="N75" s="152"/>
      <c r="O75" s="152"/>
      <c r="P75" s="152"/>
      <c r="Q75" s="152"/>
      <c r="R75" s="152"/>
      <c r="S75" s="152"/>
      <c r="T75" s="152"/>
      <c r="U75" s="152"/>
      <c r="V75" s="152"/>
    </row>
    <row r="76" spans="1:26" s="223" customFormat="1" ht="63.75">
      <c r="A76" s="224" t="s">
        <v>645</v>
      </c>
      <c r="B76" s="210" t="s">
        <v>31</v>
      </c>
      <c r="C76" s="209" t="s">
        <v>30</v>
      </c>
      <c r="D76" s="210" t="s">
        <v>737</v>
      </c>
      <c r="E76" s="210" t="s">
        <v>738</v>
      </c>
      <c r="F76" s="210" t="s">
        <v>278</v>
      </c>
      <c r="G76" s="209" t="s">
        <v>739</v>
      </c>
      <c r="H76" s="210" t="s">
        <v>740</v>
      </c>
      <c r="I76" s="210" t="s">
        <v>741</v>
      </c>
      <c r="J76" s="210" t="s">
        <v>742</v>
      </c>
      <c r="K76" s="210"/>
      <c r="L76" s="210" t="s">
        <v>469</v>
      </c>
      <c r="M76" s="210" t="s">
        <v>743</v>
      </c>
    </row>
    <row r="77" spans="1:26" customFormat="1" ht="25.5">
      <c r="A77" s="209" t="s">
        <v>744</v>
      </c>
      <c r="B77" s="209"/>
      <c r="C77" s="209"/>
      <c r="D77" s="209" t="s">
        <v>745</v>
      </c>
      <c r="E77" s="209" t="s">
        <v>746</v>
      </c>
      <c r="F77" s="209" t="s">
        <v>747</v>
      </c>
      <c r="G77" s="209" t="s">
        <v>752</v>
      </c>
      <c r="H77" s="209"/>
      <c r="I77" s="209"/>
      <c r="J77" s="209"/>
      <c r="K77" s="209" t="s">
        <v>346</v>
      </c>
      <c r="L77" s="209"/>
      <c r="M77" s="209" t="s">
        <v>463</v>
      </c>
      <c r="N77" s="152"/>
      <c r="O77" s="152"/>
      <c r="P77" s="152"/>
      <c r="Q77" s="152"/>
      <c r="R77" s="152"/>
      <c r="S77" s="152"/>
      <c r="T77" s="152"/>
      <c r="U77" s="152"/>
      <c r="V77" s="152"/>
      <c r="W77" s="152"/>
      <c r="X77" s="152"/>
      <c r="Y77" s="152"/>
      <c r="Z77" s="152"/>
    </row>
    <row r="78" spans="1:26" customFormat="1" ht="63.75">
      <c r="A78" s="209" t="s">
        <v>744</v>
      </c>
      <c r="B78" s="225"/>
      <c r="C78" s="225"/>
      <c r="D78" s="225"/>
      <c r="E78" s="225" t="s">
        <v>748</v>
      </c>
      <c r="F78" s="225" t="s">
        <v>750</v>
      </c>
      <c r="G78" s="225" t="s">
        <v>751</v>
      </c>
      <c r="H78" s="225"/>
      <c r="I78" s="225"/>
      <c r="J78" s="225"/>
      <c r="K78" s="209" t="s">
        <v>346</v>
      </c>
      <c r="L78" s="209"/>
      <c r="M78" s="209" t="s">
        <v>463</v>
      </c>
      <c r="N78" s="152"/>
      <c r="O78" s="152"/>
      <c r="P78" s="152"/>
      <c r="Q78" s="152"/>
      <c r="R78" s="152"/>
      <c r="S78" s="152"/>
      <c r="T78" s="152"/>
      <c r="U78" s="152"/>
      <c r="V78" s="152"/>
      <c r="W78" s="152"/>
      <c r="X78" s="152"/>
      <c r="Y78" s="152"/>
      <c r="Z78" s="152"/>
    </row>
    <row r="79" spans="1:26" customFormat="1" ht="25.5">
      <c r="A79" s="213" t="s">
        <v>744</v>
      </c>
      <c r="B79" s="226"/>
      <c r="C79" s="226"/>
      <c r="D79" s="226"/>
      <c r="E79" s="226" t="s">
        <v>749</v>
      </c>
      <c r="F79" s="226"/>
      <c r="G79" s="226"/>
      <c r="H79" s="226"/>
      <c r="I79" s="226"/>
      <c r="J79" s="226"/>
      <c r="K79" s="209" t="s">
        <v>346</v>
      </c>
      <c r="L79" s="209"/>
      <c r="M79" s="209" t="s">
        <v>463</v>
      </c>
      <c r="N79" s="152"/>
      <c r="O79" s="152"/>
      <c r="P79" s="152"/>
      <c r="Q79" s="152"/>
      <c r="R79" s="152"/>
      <c r="S79" s="152"/>
      <c r="T79" s="152"/>
      <c r="U79" s="152"/>
      <c r="V79" s="152"/>
      <c r="W79" s="152"/>
      <c r="X79" s="152"/>
      <c r="Y79" s="152"/>
      <c r="Z79" s="152"/>
    </row>
    <row r="80" spans="1:26" ht="12.75"/>
    <row r="81" ht="12.75"/>
    <row r="82" ht="12.75"/>
    <row r="83" ht="12.75"/>
    <row r="84" ht="12.75"/>
    <row r="85" ht="12.75"/>
    <row r="86" ht="12.75"/>
  </sheetData>
  <hyperlinks>
    <hyperlink ref="M9" r:id="rId1" xr:uid="{33305EAF-CF7E-4B61-90AE-A479C57B63E5}"/>
    <hyperlink ref="M10" r:id="rId2" xr:uid="{8B0DEB2D-41C0-46FE-83FB-43FA3260C03B}"/>
    <hyperlink ref="M12" r:id="rId3" xr:uid="{D44F5842-E765-4372-BA39-8D2807E6C108}"/>
    <hyperlink ref="M21" r:id="rId4" xr:uid="{C94A0880-291D-4977-83A4-CCD1B65441A6}"/>
    <hyperlink ref="M62" r:id="rId5" xr:uid="{F059C047-0D4E-4E64-BBE0-6E2E5B78AA82}"/>
    <hyperlink ref="M76" r:id="rId6" xr:uid="{BDF6D11B-3665-425C-B808-F3AAB692F46D}"/>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36044-5CA1-431B-BFFB-57FEB8A2DE9E}">
  <sheetPr codeName="Sheet11"/>
  <dimension ref="A1:BZ993"/>
  <sheetViews>
    <sheetView showGridLines="0" zoomScale="82" zoomScaleNormal="82" workbookViewId="0">
      <pane xSplit="2" ySplit="4" topLeftCell="AR5" activePane="bottomRight" state="frozen"/>
      <selection pane="topRight" activeCell="C1" sqref="C1"/>
      <selection pane="bottomLeft" activeCell="A5" sqref="A5"/>
      <selection pane="bottomRight" activeCell="BA2" sqref="BA2"/>
    </sheetView>
  </sheetViews>
  <sheetFormatPr defaultColWidth="14.42578125" defaultRowHeight="15" customHeight="1"/>
  <cols>
    <col min="1" max="1" width="49.42578125" style="187" customWidth="1"/>
    <col min="2" max="2" width="5.42578125" style="187" customWidth="1"/>
    <col min="3" max="54" width="11.42578125" style="187" customWidth="1"/>
    <col min="55" max="78" width="9.140625" style="187" customWidth="1"/>
    <col min="79" max="16384" width="14.42578125" style="187"/>
  </cols>
  <sheetData>
    <row r="1" spans="1:78" ht="14.2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row>
    <row r="2" spans="1:78" ht="121.5" customHeight="1">
      <c r="A2" s="188" t="s">
        <v>1</v>
      </c>
      <c r="B2" s="189" t="s">
        <v>2</v>
      </c>
      <c r="C2" s="185" t="s">
        <v>281</v>
      </c>
      <c r="D2" s="185" t="s">
        <v>282</v>
      </c>
      <c r="E2" s="185" t="s">
        <v>71</v>
      </c>
      <c r="F2" s="185" t="s">
        <v>69</v>
      </c>
      <c r="G2" s="185" t="s">
        <v>237</v>
      </c>
      <c r="H2" s="185" t="s">
        <v>146</v>
      </c>
      <c r="I2" s="185" t="s">
        <v>74</v>
      </c>
      <c r="J2" s="185" t="s">
        <v>238</v>
      </c>
      <c r="K2" s="185" t="s">
        <v>289</v>
      </c>
      <c r="L2" s="185" t="s">
        <v>290</v>
      </c>
      <c r="M2" s="185" t="s">
        <v>291</v>
      </c>
      <c r="N2" s="185" t="s">
        <v>147</v>
      </c>
      <c r="O2" s="185" t="s">
        <v>148</v>
      </c>
      <c r="P2" s="185" t="s">
        <v>149</v>
      </c>
      <c r="Q2" s="185" t="s">
        <v>239</v>
      </c>
      <c r="R2" s="185" t="s">
        <v>92</v>
      </c>
      <c r="S2" s="185" t="s">
        <v>240</v>
      </c>
      <c r="T2" s="185" t="s">
        <v>241</v>
      </c>
      <c r="U2" s="185" t="s">
        <v>150</v>
      </c>
      <c r="V2" s="185" t="s">
        <v>93</v>
      </c>
      <c r="W2" s="185" t="s">
        <v>68</v>
      </c>
      <c r="X2" s="185" t="s">
        <v>242</v>
      </c>
      <c r="Y2" s="185" t="s">
        <v>243</v>
      </c>
      <c r="Z2" s="185" t="s">
        <v>244</v>
      </c>
      <c r="AA2" s="185" t="s">
        <v>245</v>
      </c>
      <c r="AB2" s="185" t="s">
        <v>246</v>
      </c>
      <c r="AC2" s="185" t="s">
        <v>247</v>
      </c>
      <c r="AD2" s="185" t="s">
        <v>780</v>
      </c>
      <c r="AE2" s="185" t="s">
        <v>293</v>
      </c>
      <c r="AF2" s="185" t="s">
        <v>793</v>
      </c>
      <c r="AG2" s="185" t="s">
        <v>248</v>
      </c>
      <c r="AH2" s="185" t="s">
        <v>249</v>
      </c>
      <c r="AI2" s="185" t="s">
        <v>250</v>
      </c>
      <c r="AJ2" s="185" t="s">
        <v>251</v>
      </c>
      <c r="AK2" s="185" t="s">
        <v>252</v>
      </c>
      <c r="AL2" s="185" t="s">
        <v>107</v>
      </c>
      <c r="AM2" s="185" t="s">
        <v>253</v>
      </c>
      <c r="AN2" s="185" t="s">
        <v>254</v>
      </c>
      <c r="AO2" s="185" t="s">
        <v>255</v>
      </c>
      <c r="AP2" s="185" t="s">
        <v>256</v>
      </c>
      <c r="AQ2" s="185" t="s">
        <v>257</v>
      </c>
      <c r="AR2" s="185" t="s">
        <v>258</v>
      </c>
      <c r="AS2" s="185" t="s">
        <v>295</v>
      </c>
      <c r="AT2" s="185" t="s">
        <v>259</v>
      </c>
      <c r="AU2" s="185" t="s">
        <v>296</v>
      </c>
      <c r="AV2" s="185" t="s">
        <v>260</v>
      </c>
      <c r="AW2" s="185" t="s">
        <v>261</v>
      </c>
      <c r="AX2" s="185" t="s">
        <v>262</v>
      </c>
      <c r="AY2" s="185" t="s">
        <v>263</v>
      </c>
      <c r="AZ2" s="185" t="s">
        <v>122</v>
      </c>
      <c r="BA2" s="185" t="s">
        <v>795</v>
      </c>
      <c r="BB2" s="185" t="s">
        <v>264</v>
      </c>
      <c r="BC2" s="185" t="s">
        <v>297</v>
      </c>
      <c r="BD2" s="185" t="s">
        <v>265</v>
      </c>
      <c r="BE2" s="185" t="s">
        <v>266</v>
      </c>
      <c r="BF2" s="185" t="s">
        <v>129</v>
      </c>
      <c r="BG2" s="185" t="s">
        <v>130</v>
      </c>
      <c r="BH2" s="185" t="s">
        <v>267</v>
      </c>
      <c r="BI2" s="185" t="s">
        <v>268</v>
      </c>
      <c r="BJ2" s="185" t="s">
        <v>133</v>
      </c>
      <c r="BK2" s="185" t="s">
        <v>269</v>
      </c>
      <c r="BL2" s="185" t="s">
        <v>270</v>
      </c>
      <c r="BM2" s="185" t="s">
        <v>271</v>
      </c>
      <c r="BN2" s="185" t="s">
        <v>272</v>
      </c>
      <c r="BO2" s="185" t="s">
        <v>151</v>
      </c>
      <c r="BP2" s="185" t="s">
        <v>152</v>
      </c>
      <c r="BQ2" s="185" t="s">
        <v>273</v>
      </c>
      <c r="BR2" s="185" t="s">
        <v>274</v>
      </c>
      <c r="BS2" s="185" t="s">
        <v>275</v>
      </c>
      <c r="BT2" s="185" t="s">
        <v>276</v>
      </c>
      <c r="BU2" s="185" t="s">
        <v>277</v>
      </c>
      <c r="BV2" s="185" t="s">
        <v>278</v>
      </c>
      <c r="BW2" s="185" t="s">
        <v>279</v>
      </c>
      <c r="BX2" s="185" t="s">
        <v>298</v>
      </c>
      <c r="BY2" s="185" t="s">
        <v>302</v>
      </c>
      <c r="BZ2" s="185" t="s">
        <v>377</v>
      </c>
    </row>
    <row r="3" spans="1:78" ht="14.25">
      <c r="A3" s="190" t="s">
        <v>153</v>
      </c>
      <c r="B3" s="189"/>
      <c r="C3" s="83">
        <v>2015</v>
      </c>
      <c r="D3" s="83">
        <v>2015</v>
      </c>
      <c r="E3" s="83" t="s">
        <v>314</v>
      </c>
      <c r="F3" s="83" t="s">
        <v>284</v>
      </c>
      <c r="G3" s="83" t="s">
        <v>284</v>
      </c>
      <c r="H3" s="191">
        <v>2021</v>
      </c>
      <c r="I3" s="191" t="s">
        <v>286</v>
      </c>
      <c r="J3" s="83" t="s">
        <v>285</v>
      </c>
      <c r="K3" s="83">
        <v>2020</v>
      </c>
      <c r="L3" s="83">
        <v>2020</v>
      </c>
      <c r="M3" s="83">
        <v>2020</v>
      </c>
      <c r="N3" s="191">
        <v>2023</v>
      </c>
      <c r="O3" s="191">
        <v>2023</v>
      </c>
      <c r="P3" s="191">
        <v>2023</v>
      </c>
      <c r="Q3" s="191">
        <v>2014</v>
      </c>
      <c r="R3" s="191">
        <v>2019</v>
      </c>
      <c r="S3" s="191">
        <v>2023</v>
      </c>
      <c r="T3" s="191">
        <v>2015</v>
      </c>
      <c r="U3" s="191">
        <v>2018</v>
      </c>
      <c r="V3" s="191">
        <v>2020</v>
      </c>
      <c r="W3" s="191">
        <v>2011</v>
      </c>
      <c r="X3" s="191" t="s">
        <v>286</v>
      </c>
      <c r="Y3" s="191" t="s">
        <v>286</v>
      </c>
      <c r="Z3" s="191" t="s">
        <v>286</v>
      </c>
      <c r="AA3" s="191" t="s">
        <v>286</v>
      </c>
      <c r="AB3" s="191">
        <v>2017</v>
      </c>
      <c r="AC3" s="191">
        <v>2012</v>
      </c>
      <c r="AD3" s="191">
        <v>2012</v>
      </c>
      <c r="AE3" s="191">
        <v>2022</v>
      </c>
      <c r="AF3" s="191">
        <v>2014</v>
      </c>
      <c r="AG3" s="191">
        <v>2022</v>
      </c>
      <c r="AH3" s="191" t="s">
        <v>358</v>
      </c>
      <c r="AI3" s="191">
        <v>2021</v>
      </c>
      <c r="AJ3" s="191">
        <v>2022</v>
      </c>
      <c r="AK3" s="191">
        <v>2022</v>
      </c>
      <c r="AL3" s="191">
        <v>2022</v>
      </c>
      <c r="AM3" s="191">
        <v>2022</v>
      </c>
      <c r="AN3" s="191">
        <v>2023</v>
      </c>
      <c r="AO3" s="191">
        <v>2023</v>
      </c>
      <c r="AP3" s="191">
        <v>2022</v>
      </c>
      <c r="AQ3" s="191">
        <v>2022</v>
      </c>
      <c r="AR3" s="191">
        <v>2022</v>
      </c>
      <c r="AS3" s="83">
        <v>2020</v>
      </c>
      <c r="AT3" s="83">
        <v>2022</v>
      </c>
      <c r="AU3" s="191">
        <v>2021</v>
      </c>
      <c r="AV3" s="191">
        <v>2015</v>
      </c>
      <c r="AW3" s="191" t="s">
        <v>363</v>
      </c>
      <c r="AX3" s="191" t="s">
        <v>363</v>
      </c>
      <c r="AY3" s="191" t="s">
        <v>363</v>
      </c>
      <c r="AZ3" s="191">
        <v>2021</v>
      </c>
      <c r="BA3" s="191">
        <v>2022</v>
      </c>
      <c r="BB3" s="191">
        <v>2023</v>
      </c>
      <c r="BC3" s="191">
        <v>2022</v>
      </c>
      <c r="BD3" s="191">
        <v>2021</v>
      </c>
      <c r="BE3" s="191">
        <v>2021</v>
      </c>
      <c r="BF3" s="191">
        <v>2023</v>
      </c>
      <c r="BG3" s="191">
        <v>2022</v>
      </c>
      <c r="BH3" s="191">
        <v>2022</v>
      </c>
      <c r="BI3" s="191">
        <v>2022</v>
      </c>
      <c r="BJ3" s="191">
        <v>2022</v>
      </c>
      <c r="BK3" s="191">
        <v>2023</v>
      </c>
      <c r="BL3" s="191">
        <v>2018</v>
      </c>
      <c r="BM3" s="191">
        <v>2023</v>
      </c>
      <c r="BN3" s="191">
        <v>2022</v>
      </c>
      <c r="BO3" s="191">
        <v>2022</v>
      </c>
      <c r="BP3" s="191">
        <v>2022</v>
      </c>
      <c r="BQ3" s="191">
        <v>2020</v>
      </c>
      <c r="BR3" s="191">
        <v>2021</v>
      </c>
      <c r="BS3" s="191">
        <v>2017</v>
      </c>
      <c r="BT3" s="191">
        <v>2017</v>
      </c>
      <c r="BU3" s="191">
        <v>2020</v>
      </c>
      <c r="BV3" s="191">
        <v>2020</v>
      </c>
      <c r="BW3" s="191">
        <v>2023</v>
      </c>
      <c r="BX3" s="191">
        <v>2020</v>
      </c>
      <c r="BY3" s="191">
        <v>2022</v>
      </c>
      <c r="BZ3" s="191"/>
    </row>
    <row r="4" spans="1:78" ht="51">
      <c r="A4" s="192" t="s">
        <v>280</v>
      </c>
      <c r="B4" s="189"/>
      <c r="C4" s="83" t="s">
        <v>154</v>
      </c>
      <c r="D4" s="83" t="s">
        <v>154</v>
      </c>
      <c r="E4" s="83" t="s">
        <v>154</v>
      </c>
      <c r="F4" s="83" t="s">
        <v>155</v>
      </c>
      <c r="G4" s="83" t="s">
        <v>155</v>
      </c>
      <c r="H4" s="191" t="s">
        <v>156</v>
      </c>
      <c r="I4" s="191" t="s">
        <v>155</v>
      </c>
      <c r="J4" s="83" t="s">
        <v>287</v>
      </c>
      <c r="K4" s="83" t="s">
        <v>288</v>
      </c>
      <c r="L4" s="83" t="s">
        <v>288</v>
      </c>
      <c r="M4" s="83" t="s">
        <v>288</v>
      </c>
      <c r="N4" s="191" t="s">
        <v>157</v>
      </c>
      <c r="O4" s="191" t="s">
        <v>156</v>
      </c>
      <c r="P4" s="191" t="s">
        <v>156</v>
      </c>
      <c r="Q4" s="191" t="s">
        <v>155</v>
      </c>
      <c r="R4" s="191" t="s">
        <v>156</v>
      </c>
      <c r="S4" s="191" t="s">
        <v>156</v>
      </c>
      <c r="T4" s="191" t="s">
        <v>156</v>
      </c>
      <c r="U4" s="191" t="s">
        <v>156</v>
      </c>
      <c r="V4" s="191" t="s">
        <v>158</v>
      </c>
      <c r="W4" s="191" t="s">
        <v>155</v>
      </c>
      <c r="X4" s="191" t="s">
        <v>155</v>
      </c>
      <c r="Y4" s="191" t="s">
        <v>155</v>
      </c>
      <c r="Z4" s="191" t="s">
        <v>155</v>
      </c>
      <c r="AA4" s="191" t="s">
        <v>155</v>
      </c>
      <c r="AB4" s="191" t="s">
        <v>158</v>
      </c>
      <c r="AC4" s="191" t="s">
        <v>158</v>
      </c>
      <c r="AD4" s="191" t="s">
        <v>158</v>
      </c>
      <c r="AE4" s="191" t="s">
        <v>158</v>
      </c>
      <c r="AF4" s="191" t="s">
        <v>158</v>
      </c>
      <c r="AG4" s="191" t="s">
        <v>158</v>
      </c>
      <c r="AH4" s="191" t="s">
        <v>294</v>
      </c>
      <c r="AI4" s="191" t="s">
        <v>294</v>
      </c>
      <c r="AJ4" s="191" t="s">
        <v>156</v>
      </c>
      <c r="AK4" s="191" t="s">
        <v>156</v>
      </c>
      <c r="AL4" s="191" t="s">
        <v>156</v>
      </c>
      <c r="AM4" s="191" t="s">
        <v>156</v>
      </c>
      <c r="AN4" s="191" t="s">
        <v>156</v>
      </c>
      <c r="AO4" s="191" t="s">
        <v>155</v>
      </c>
      <c r="AP4" s="191" t="s">
        <v>155</v>
      </c>
      <c r="AQ4" s="191" t="s">
        <v>316</v>
      </c>
      <c r="AR4" s="191" t="s">
        <v>316</v>
      </c>
      <c r="AS4" s="83" t="s">
        <v>288</v>
      </c>
      <c r="AT4" s="83" t="s">
        <v>317</v>
      </c>
      <c r="AU4" s="83" t="s">
        <v>317</v>
      </c>
      <c r="AV4" s="191" t="s">
        <v>156</v>
      </c>
      <c r="AW4" s="191" t="s">
        <v>156</v>
      </c>
      <c r="AX4" s="191" t="s">
        <v>155</v>
      </c>
      <c r="AY4" s="191" t="s">
        <v>156</v>
      </c>
      <c r="AZ4" s="191" t="s">
        <v>156</v>
      </c>
      <c r="BA4" s="191" t="s">
        <v>796</v>
      </c>
      <c r="BB4" s="191" t="s">
        <v>156</v>
      </c>
      <c r="BC4" s="193" t="s">
        <v>156</v>
      </c>
      <c r="BD4" s="193" t="s">
        <v>156</v>
      </c>
      <c r="BE4" s="193" t="s">
        <v>158</v>
      </c>
      <c r="BF4" s="193" t="s">
        <v>156</v>
      </c>
      <c r="BG4" s="193" t="s">
        <v>155</v>
      </c>
      <c r="BH4" s="193" t="s">
        <v>155</v>
      </c>
      <c r="BI4" s="193" t="s">
        <v>156</v>
      </c>
      <c r="BJ4" s="193" t="s">
        <v>156</v>
      </c>
      <c r="BK4" s="193" t="s">
        <v>156</v>
      </c>
      <c r="BL4" s="193" t="s">
        <v>366</v>
      </c>
      <c r="BM4" s="193" t="s">
        <v>316</v>
      </c>
      <c r="BN4" s="193" t="s">
        <v>159</v>
      </c>
      <c r="BO4" s="193" t="s">
        <v>156</v>
      </c>
      <c r="BP4" s="193" t="s">
        <v>156</v>
      </c>
      <c r="BQ4" s="193" t="s">
        <v>294</v>
      </c>
      <c r="BR4" s="193" t="s">
        <v>156</v>
      </c>
      <c r="BS4" s="193" t="s">
        <v>369</v>
      </c>
      <c r="BT4" s="193" t="s">
        <v>369</v>
      </c>
      <c r="BU4" s="193" t="s">
        <v>370</v>
      </c>
      <c r="BV4" s="193" t="s">
        <v>370</v>
      </c>
      <c r="BW4" s="193" t="s">
        <v>155</v>
      </c>
      <c r="BX4" s="193" t="s">
        <v>371</v>
      </c>
      <c r="BY4" s="193" t="s">
        <v>160</v>
      </c>
      <c r="BZ4" s="193"/>
    </row>
    <row r="5" spans="1:78">
      <c r="A5" s="39" t="s">
        <v>175</v>
      </c>
      <c r="B5" s="82" t="s">
        <v>213</v>
      </c>
      <c r="C5" s="194"/>
      <c r="D5" s="194"/>
      <c r="E5" s="194"/>
      <c r="F5" s="194"/>
      <c r="G5" s="194"/>
      <c r="H5" s="194" t="s">
        <v>337</v>
      </c>
      <c r="I5" s="194"/>
      <c r="J5" s="194"/>
      <c r="K5" s="194"/>
      <c r="L5" s="194"/>
      <c r="M5" s="194"/>
      <c r="N5" s="194"/>
      <c r="O5" s="194"/>
      <c r="P5" s="194"/>
      <c r="Q5" s="194"/>
      <c r="R5" s="194"/>
      <c r="S5" s="194"/>
      <c r="T5" s="194" t="s">
        <v>352</v>
      </c>
      <c r="U5" s="194"/>
      <c r="V5" s="194"/>
      <c r="W5" s="194"/>
      <c r="X5" s="194"/>
      <c r="Y5" s="194"/>
      <c r="Z5" s="194"/>
      <c r="AA5" s="194"/>
      <c r="AB5" s="194" t="s">
        <v>352</v>
      </c>
      <c r="AC5" s="194" t="s">
        <v>352</v>
      </c>
      <c r="AD5" s="194" t="s">
        <v>352</v>
      </c>
      <c r="AE5" s="194" t="s">
        <v>352</v>
      </c>
      <c r="AF5" s="194"/>
      <c r="AG5" s="194" t="s">
        <v>356</v>
      </c>
      <c r="AH5" s="194"/>
      <c r="AI5" s="194"/>
      <c r="AJ5" s="194"/>
      <c r="AL5" s="194" t="s">
        <v>352</v>
      </c>
      <c r="AM5" s="194" t="s">
        <v>352</v>
      </c>
      <c r="AN5" s="194"/>
      <c r="AO5" s="194"/>
      <c r="AP5" s="194"/>
      <c r="AQ5" s="194"/>
      <c r="AR5" s="194"/>
      <c r="AS5" s="194"/>
      <c r="AT5" s="194"/>
      <c r="AU5" s="194"/>
      <c r="AV5" s="194" t="s">
        <v>352</v>
      </c>
      <c r="AW5" s="194"/>
      <c r="AX5" s="194"/>
      <c r="AY5" s="194"/>
      <c r="AZ5" s="194"/>
      <c r="BA5" s="194" t="s">
        <v>352</v>
      </c>
      <c r="BB5" s="194"/>
      <c r="BC5" s="195"/>
      <c r="BD5" s="195"/>
      <c r="BE5" s="195"/>
      <c r="BF5" s="195"/>
      <c r="BG5" s="195"/>
      <c r="BH5" s="195"/>
      <c r="BI5" s="195"/>
      <c r="BJ5" s="194" t="s">
        <v>352</v>
      </c>
      <c r="BK5" s="195"/>
      <c r="BL5" s="195"/>
      <c r="BM5" s="195"/>
      <c r="BN5" s="195"/>
      <c r="BO5" s="195"/>
      <c r="BP5" s="195"/>
      <c r="BQ5" s="195"/>
      <c r="BR5" s="195"/>
      <c r="BS5" s="195"/>
      <c r="BT5" s="195"/>
      <c r="BU5" s="195"/>
      <c r="BV5" s="195"/>
      <c r="BW5" s="195"/>
      <c r="BX5" s="194" t="s">
        <v>352</v>
      </c>
      <c r="BY5" s="194"/>
      <c r="BZ5" s="194">
        <f t="shared" ref="BZ5:BZ25" si="0">COUNTA(C5:BY5)</f>
        <v>13</v>
      </c>
    </row>
    <row r="6" spans="1:78">
      <c r="A6" s="39" t="s">
        <v>162</v>
      </c>
      <c r="B6" s="82" t="s">
        <v>200</v>
      </c>
      <c r="C6" s="194"/>
      <c r="D6" s="194"/>
      <c r="E6" s="194"/>
      <c r="F6" s="194"/>
      <c r="G6" s="194"/>
      <c r="H6" s="194"/>
      <c r="I6" s="194"/>
      <c r="J6" s="194"/>
      <c r="K6" s="194"/>
      <c r="L6" s="194"/>
      <c r="M6" s="194"/>
      <c r="N6" s="194"/>
      <c r="O6" s="194"/>
      <c r="P6" s="194"/>
      <c r="Q6" s="194"/>
      <c r="R6" s="194"/>
      <c r="S6" s="194"/>
      <c r="T6" s="194" t="s">
        <v>351</v>
      </c>
      <c r="U6" s="194"/>
      <c r="V6" s="194"/>
      <c r="W6" s="194"/>
      <c r="X6" s="194"/>
      <c r="Y6" s="194"/>
      <c r="Z6" s="194"/>
      <c r="AA6" s="194"/>
      <c r="AB6" s="194" t="s">
        <v>351</v>
      </c>
      <c r="AC6" s="194" t="s">
        <v>351</v>
      </c>
      <c r="AD6" s="194" t="s">
        <v>351</v>
      </c>
      <c r="AE6" s="194" t="s">
        <v>351</v>
      </c>
      <c r="AF6" s="194"/>
      <c r="AG6" s="194" t="s">
        <v>357</v>
      </c>
      <c r="AH6" s="194"/>
      <c r="AI6" s="194"/>
      <c r="AJ6" s="194"/>
      <c r="AL6" s="194" t="s">
        <v>351</v>
      </c>
      <c r="AM6" s="194" t="s">
        <v>351</v>
      </c>
      <c r="AN6" s="194"/>
      <c r="AO6" s="194"/>
      <c r="AP6" s="194"/>
      <c r="AQ6" s="194"/>
      <c r="AR6" s="194"/>
      <c r="AS6" s="194"/>
      <c r="AT6" s="194"/>
      <c r="AU6" s="194"/>
      <c r="AV6" s="194" t="s">
        <v>351</v>
      </c>
      <c r="AW6" s="194"/>
      <c r="AX6" s="194"/>
      <c r="AY6" s="194"/>
      <c r="AZ6" s="194"/>
      <c r="BA6" s="194" t="s">
        <v>351</v>
      </c>
      <c r="BB6" s="194"/>
      <c r="BC6" s="195"/>
      <c r="BD6" s="195"/>
      <c r="BE6" s="195"/>
      <c r="BF6" s="195"/>
      <c r="BG6" s="195"/>
      <c r="BH6" s="195"/>
      <c r="BI6" s="195"/>
      <c r="BJ6" s="194" t="s">
        <v>351</v>
      </c>
      <c r="BK6" s="195"/>
      <c r="BL6" s="195"/>
      <c r="BM6" s="195"/>
      <c r="BN6" s="195"/>
      <c r="BO6" s="195"/>
      <c r="BP6" s="195"/>
      <c r="BQ6" s="195"/>
      <c r="BR6" s="195"/>
      <c r="BS6" s="195"/>
      <c r="BT6" s="195"/>
      <c r="BU6" s="195"/>
      <c r="BV6" s="195"/>
      <c r="BW6" s="195"/>
      <c r="BX6" s="194" t="s">
        <v>351</v>
      </c>
      <c r="BY6" s="194"/>
      <c r="BZ6" s="194">
        <f t="shared" si="0"/>
        <v>12</v>
      </c>
    </row>
    <row r="7" spans="1:78">
      <c r="A7" s="39" t="s">
        <v>189</v>
      </c>
      <c r="B7" s="82" t="s">
        <v>227</v>
      </c>
      <c r="C7" s="194"/>
      <c r="D7" s="194"/>
      <c r="E7" s="194"/>
      <c r="F7" s="194"/>
      <c r="G7" s="194"/>
      <c r="H7" s="194" t="s">
        <v>342</v>
      </c>
      <c r="I7" s="194"/>
      <c r="J7" s="194"/>
      <c r="K7" s="194"/>
      <c r="L7" s="194"/>
      <c r="M7" s="194"/>
      <c r="N7" s="194"/>
      <c r="O7" s="194"/>
      <c r="P7" s="194"/>
      <c r="Q7" s="194"/>
      <c r="R7" s="194"/>
      <c r="S7" s="194"/>
      <c r="T7" s="194" t="s">
        <v>353</v>
      </c>
      <c r="U7" s="194"/>
      <c r="V7" s="194"/>
      <c r="W7" s="194"/>
      <c r="X7" s="194"/>
      <c r="Y7" s="194"/>
      <c r="Z7" s="194"/>
      <c r="AA7" s="194"/>
      <c r="AB7" s="194" t="s">
        <v>353</v>
      </c>
      <c r="AC7" s="194" t="s">
        <v>353</v>
      </c>
      <c r="AD7" s="194" t="s">
        <v>353</v>
      </c>
      <c r="AE7" s="194" t="s">
        <v>353</v>
      </c>
      <c r="AF7" s="194"/>
      <c r="AG7" s="194" t="s">
        <v>356</v>
      </c>
      <c r="AH7" s="194"/>
      <c r="AI7" s="194"/>
      <c r="AJ7" s="194"/>
      <c r="AL7" s="194" t="s">
        <v>353</v>
      </c>
      <c r="AM7" s="194" t="s">
        <v>353</v>
      </c>
      <c r="AN7" s="194"/>
      <c r="AO7" s="194"/>
      <c r="AP7" s="194"/>
      <c r="AQ7" s="194"/>
      <c r="AR7" s="194"/>
      <c r="AS7" s="194"/>
      <c r="AT7" s="194"/>
      <c r="AU7" s="194"/>
      <c r="AV7" s="194" t="s">
        <v>353</v>
      </c>
      <c r="AW7" s="194"/>
      <c r="AX7" s="194"/>
      <c r="AY7" s="194"/>
      <c r="AZ7" s="194"/>
      <c r="BA7" s="194" t="s">
        <v>353</v>
      </c>
      <c r="BB7" s="194"/>
      <c r="BC7" s="195"/>
      <c r="BD7" s="195"/>
      <c r="BE7" s="195"/>
      <c r="BF7" s="195"/>
      <c r="BG7" s="195"/>
      <c r="BH7" s="195"/>
      <c r="BI7" s="195"/>
      <c r="BJ7" s="194" t="s">
        <v>353</v>
      </c>
      <c r="BK7" s="195"/>
      <c r="BL7" s="194"/>
      <c r="BM7" s="194"/>
      <c r="BN7" s="194"/>
      <c r="BO7" s="195"/>
      <c r="BP7" s="195"/>
      <c r="BQ7" s="195"/>
      <c r="BR7" s="195"/>
      <c r="BS7" s="195"/>
      <c r="BT7" s="195"/>
      <c r="BU7" s="195"/>
      <c r="BV7" s="195"/>
      <c r="BW7" s="195"/>
      <c r="BX7" s="194" t="s">
        <v>353</v>
      </c>
      <c r="BY7" s="194"/>
      <c r="BZ7" s="194">
        <f t="shared" si="0"/>
        <v>13</v>
      </c>
    </row>
    <row r="8" spans="1:78">
      <c r="A8" s="39" t="s">
        <v>163</v>
      </c>
      <c r="B8" s="82" t="s">
        <v>201</v>
      </c>
      <c r="C8" s="194"/>
      <c r="D8" s="194"/>
      <c r="E8" s="194"/>
      <c r="F8" s="194"/>
      <c r="G8" s="194"/>
      <c r="H8" s="194" t="s">
        <v>335</v>
      </c>
      <c r="I8" s="194"/>
      <c r="J8" s="194"/>
      <c r="K8" s="194"/>
      <c r="L8" s="194"/>
      <c r="M8" s="194"/>
      <c r="N8" s="194"/>
      <c r="O8" s="194"/>
      <c r="P8" s="194"/>
      <c r="Q8" s="194"/>
      <c r="R8" s="194"/>
      <c r="S8" s="194"/>
      <c r="T8" s="194" t="s">
        <v>351</v>
      </c>
      <c r="U8" s="194"/>
      <c r="V8" s="194"/>
      <c r="W8" s="194"/>
      <c r="X8" s="194"/>
      <c r="Y8" s="194"/>
      <c r="Z8" s="194"/>
      <c r="AA8" s="194"/>
      <c r="AB8" s="194" t="s">
        <v>351</v>
      </c>
      <c r="AC8" s="194" t="s">
        <v>351</v>
      </c>
      <c r="AD8" s="194" t="s">
        <v>351</v>
      </c>
      <c r="AE8" s="194" t="s">
        <v>351</v>
      </c>
      <c r="AF8" s="194"/>
      <c r="AG8" s="194" t="s">
        <v>356</v>
      </c>
      <c r="AH8" s="194"/>
      <c r="AI8" s="194"/>
      <c r="AJ8" s="194"/>
      <c r="AL8" s="194" t="s">
        <v>351</v>
      </c>
      <c r="AM8" s="194" t="s">
        <v>351</v>
      </c>
      <c r="AN8" s="194"/>
      <c r="AO8" s="194"/>
      <c r="AP8" s="194"/>
      <c r="AQ8" s="194"/>
      <c r="AR8" s="194"/>
      <c r="AS8" s="194"/>
      <c r="AT8" s="194"/>
      <c r="AU8" s="194"/>
      <c r="AV8" s="194" t="s">
        <v>351</v>
      </c>
      <c r="AW8" s="194"/>
      <c r="AX8" s="194"/>
      <c r="AY8" s="194"/>
      <c r="AZ8" s="194"/>
      <c r="BA8" s="194" t="s">
        <v>351</v>
      </c>
      <c r="BB8" s="194"/>
      <c r="BC8" s="195"/>
      <c r="BD8" s="195"/>
      <c r="BE8" s="195"/>
      <c r="BF8" s="195"/>
      <c r="BG8" s="195"/>
      <c r="BH8" s="195"/>
      <c r="BI8" s="195"/>
      <c r="BJ8" s="194" t="s">
        <v>351</v>
      </c>
      <c r="BK8" s="195"/>
      <c r="BL8" s="195"/>
      <c r="BM8" s="195"/>
      <c r="BN8" s="195"/>
      <c r="BO8" s="195"/>
      <c r="BP8" s="195"/>
      <c r="BQ8" s="195"/>
      <c r="BR8" s="195"/>
      <c r="BS8" s="195"/>
      <c r="BT8" s="195"/>
      <c r="BU8" s="195"/>
      <c r="BV8" s="195"/>
      <c r="BW8" s="195"/>
      <c r="BX8" s="194" t="s">
        <v>351</v>
      </c>
      <c r="BY8" s="194"/>
      <c r="BZ8" s="194">
        <f t="shared" si="0"/>
        <v>13</v>
      </c>
    </row>
    <row r="9" spans="1:78">
      <c r="A9" s="39" t="s">
        <v>190</v>
      </c>
      <c r="B9" s="82" t="s">
        <v>228</v>
      </c>
      <c r="C9" s="194"/>
      <c r="D9" s="194"/>
      <c r="E9" s="194"/>
      <c r="F9" s="194"/>
      <c r="G9" s="194"/>
      <c r="H9" s="194"/>
      <c r="I9" s="194"/>
      <c r="J9" s="194"/>
      <c r="K9" s="194"/>
      <c r="L9" s="194"/>
      <c r="M9" s="194"/>
      <c r="N9" s="194"/>
      <c r="O9" s="194"/>
      <c r="P9" s="194"/>
      <c r="Q9" s="194"/>
      <c r="R9" s="194"/>
      <c r="S9" s="194"/>
      <c r="T9" s="194" t="s">
        <v>353</v>
      </c>
      <c r="U9" s="194"/>
      <c r="V9" s="194"/>
      <c r="W9" s="194"/>
      <c r="X9" s="194"/>
      <c r="Y9" s="194"/>
      <c r="Z9" s="194"/>
      <c r="AA9" s="194"/>
      <c r="AB9" s="194" t="s">
        <v>353</v>
      </c>
      <c r="AC9" s="194" t="s">
        <v>353</v>
      </c>
      <c r="AD9" s="194" t="s">
        <v>353</v>
      </c>
      <c r="AE9" s="194" t="s">
        <v>353</v>
      </c>
      <c r="AF9" s="194"/>
      <c r="AG9" s="194" t="s">
        <v>356</v>
      </c>
      <c r="AH9" s="194"/>
      <c r="AI9" s="194"/>
      <c r="AJ9" s="194"/>
      <c r="AL9" s="194" t="s">
        <v>353</v>
      </c>
      <c r="AM9" s="194" t="s">
        <v>353</v>
      </c>
      <c r="AN9" s="194"/>
      <c r="AO9" s="194"/>
      <c r="AP9" s="194"/>
      <c r="AQ9" s="194"/>
      <c r="AR9" s="194"/>
      <c r="AS9" s="194"/>
      <c r="AT9" s="194"/>
      <c r="AU9" s="194"/>
      <c r="AV9" s="194" t="s">
        <v>353</v>
      </c>
      <c r="AW9" s="194"/>
      <c r="AX9" s="194"/>
      <c r="AY9" s="194"/>
      <c r="AZ9" s="194"/>
      <c r="BA9" s="194" t="s">
        <v>353</v>
      </c>
      <c r="BB9" s="194"/>
      <c r="BC9" s="195"/>
      <c r="BD9" s="195"/>
      <c r="BE9" s="195"/>
      <c r="BF9" s="195"/>
      <c r="BG9" s="195"/>
      <c r="BH9" s="195"/>
      <c r="BI9" s="195"/>
      <c r="BJ9" s="194" t="s">
        <v>353</v>
      </c>
      <c r="BK9" s="195"/>
      <c r="BL9" s="195"/>
      <c r="BM9" s="195"/>
      <c r="BN9" s="195"/>
      <c r="BO9" s="195"/>
      <c r="BP9" s="195"/>
      <c r="BQ9" s="195"/>
      <c r="BR9" s="195"/>
      <c r="BS9" s="195"/>
      <c r="BT9" s="195"/>
      <c r="BU9" s="195"/>
      <c r="BV9" s="195"/>
      <c r="BW9" s="195"/>
      <c r="BX9" s="194" t="s">
        <v>353</v>
      </c>
      <c r="BY9" s="194"/>
      <c r="BZ9" s="194">
        <f t="shared" si="0"/>
        <v>12</v>
      </c>
    </row>
    <row r="10" spans="1:78">
      <c r="A10" s="39" t="s">
        <v>176</v>
      </c>
      <c r="B10" s="82" t="s">
        <v>214</v>
      </c>
      <c r="C10" s="194"/>
      <c r="D10" s="194"/>
      <c r="E10" s="194"/>
      <c r="F10" s="194"/>
      <c r="G10" s="194"/>
      <c r="H10" s="194" t="s">
        <v>338</v>
      </c>
      <c r="I10" s="194"/>
      <c r="J10" s="194"/>
      <c r="K10" s="194"/>
      <c r="L10" s="194"/>
      <c r="M10" s="194"/>
      <c r="N10" s="194"/>
      <c r="O10" s="194"/>
      <c r="P10" s="194"/>
      <c r="Q10" s="194"/>
      <c r="R10" s="194"/>
      <c r="S10" s="194"/>
      <c r="T10" s="194" t="s">
        <v>352</v>
      </c>
      <c r="U10" s="194"/>
      <c r="V10" s="194"/>
      <c r="W10" s="194"/>
      <c r="X10" s="194"/>
      <c r="Y10" s="194"/>
      <c r="Z10" s="194"/>
      <c r="AA10" s="194"/>
      <c r="AB10" s="194" t="s">
        <v>352</v>
      </c>
      <c r="AC10" s="194" t="s">
        <v>352</v>
      </c>
      <c r="AD10" s="194" t="s">
        <v>352</v>
      </c>
      <c r="AE10" s="194" t="s">
        <v>352</v>
      </c>
      <c r="AF10" s="194"/>
      <c r="AG10" s="194" t="s">
        <v>356</v>
      </c>
      <c r="AH10" s="194"/>
      <c r="AI10" s="194"/>
      <c r="AJ10" s="194"/>
      <c r="AL10" s="194" t="s">
        <v>352</v>
      </c>
      <c r="AM10" s="194" t="s">
        <v>352</v>
      </c>
      <c r="AN10" s="194"/>
      <c r="AO10" s="194"/>
      <c r="AP10" s="194"/>
      <c r="AQ10" s="194"/>
      <c r="AR10" s="194"/>
      <c r="AS10" s="194"/>
      <c r="AT10" s="194"/>
      <c r="AU10" s="194"/>
      <c r="AV10" s="194" t="s">
        <v>352</v>
      </c>
      <c r="AW10" s="194"/>
      <c r="AX10" s="194"/>
      <c r="AY10" s="194"/>
      <c r="AZ10" s="194"/>
      <c r="BA10" s="194" t="s">
        <v>352</v>
      </c>
      <c r="BB10" s="194"/>
      <c r="BC10" s="195"/>
      <c r="BD10" s="195"/>
      <c r="BE10" s="195"/>
      <c r="BF10" s="195"/>
      <c r="BG10" s="195"/>
      <c r="BH10" s="195"/>
      <c r="BI10" s="195"/>
      <c r="BJ10" s="194" t="s">
        <v>352</v>
      </c>
      <c r="BK10" s="195"/>
      <c r="BL10" s="194"/>
      <c r="BM10" s="194"/>
      <c r="BN10" s="194"/>
      <c r="BO10" s="195"/>
      <c r="BP10" s="195"/>
      <c r="BQ10" s="195"/>
      <c r="BR10" s="195"/>
      <c r="BS10" s="195"/>
      <c r="BT10" s="195"/>
      <c r="BU10" s="195"/>
      <c r="BV10" s="195"/>
      <c r="BW10" s="195"/>
      <c r="BX10" s="194" t="s">
        <v>352</v>
      </c>
      <c r="BY10" s="194"/>
      <c r="BZ10" s="194">
        <f t="shared" si="0"/>
        <v>13</v>
      </c>
    </row>
    <row r="11" spans="1:78">
      <c r="A11" s="39" t="s">
        <v>191</v>
      </c>
      <c r="B11" s="82" t="s">
        <v>229</v>
      </c>
      <c r="C11" s="194"/>
      <c r="D11" s="194"/>
      <c r="E11" s="194"/>
      <c r="F11" s="194"/>
      <c r="G11" s="194"/>
      <c r="H11" s="194" t="s">
        <v>343</v>
      </c>
      <c r="I11" s="194"/>
      <c r="J11" s="194"/>
      <c r="K11" s="194"/>
      <c r="L11" s="194"/>
      <c r="M11" s="194"/>
      <c r="N11" s="194"/>
      <c r="O11" s="194"/>
      <c r="P11" s="194"/>
      <c r="Q11" s="194"/>
      <c r="R11" s="194"/>
      <c r="S11" s="194"/>
      <c r="T11" s="194" t="s">
        <v>353</v>
      </c>
      <c r="U11" s="194"/>
      <c r="V11" s="194"/>
      <c r="W11" s="194"/>
      <c r="X11" s="194"/>
      <c r="Y11" s="194"/>
      <c r="Z11" s="194"/>
      <c r="AA11" s="194"/>
      <c r="AB11" s="194" t="s">
        <v>353</v>
      </c>
      <c r="AC11" s="194" t="s">
        <v>353</v>
      </c>
      <c r="AD11" s="194" t="s">
        <v>353</v>
      </c>
      <c r="AE11" s="194" t="s">
        <v>353</v>
      </c>
      <c r="AF11" s="194"/>
      <c r="AG11" s="194" t="s">
        <v>356</v>
      </c>
      <c r="AH11" s="194"/>
      <c r="AI11" s="194"/>
      <c r="AJ11" s="194"/>
      <c r="AL11" s="194" t="s">
        <v>353</v>
      </c>
      <c r="AM11" s="194" t="s">
        <v>353</v>
      </c>
      <c r="AN11" s="194"/>
      <c r="AO11" s="194"/>
      <c r="AP11" s="194"/>
      <c r="AQ11" s="194"/>
      <c r="AR11" s="194"/>
      <c r="AS11" s="194"/>
      <c r="AT11" s="194"/>
      <c r="AU11" s="194"/>
      <c r="AV11" s="194" t="s">
        <v>353</v>
      </c>
      <c r="AW11" s="194"/>
      <c r="AX11" s="194"/>
      <c r="AY11" s="194"/>
      <c r="AZ11" s="194"/>
      <c r="BA11" s="194" t="s">
        <v>353</v>
      </c>
      <c r="BB11" s="194"/>
      <c r="BC11" s="195"/>
      <c r="BD11" s="195"/>
      <c r="BE11" s="195"/>
      <c r="BF11" s="195"/>
      <c r="BG11" s="195"/>
      <c r="BH11" s="195"/>
      <c r="BI11" s="195"/>
      <c r="BJ11" s="194" t="s">
        <v>353</v>
      </c>
      <c r="BK11" s="195"/>
      <c r="BL11" s="195"/>
      <c r="BM11" s="195"/>
      <c r="BN11" s="195"/>
      <c r="BO11" s="195"/>
      <c r="BP11" s="195"/>
      <c r="BQ11" s="195"/>
      <c r="BR11" s="195"/>
      <c r="BS11" s="195"/>
      <c r="BT11" s="195"/>
      <c r="BU11" s="195"/>
      <c r="BV11" s="195"/>
      <c r="BW11" s="195"/>
      <c r="BX11" s="194" t="s">
        <v>353</v>
      </c>
      <c r="BY11" s="194"/>
      <c r="BZ11" s="194">
        <f t="shared" si="0"/>
        <v>13</v>
      </c>
    </row>
    <row r="12" spans="1:78">
      <c r="A12" s="39" t="s">
        <v>192</v>
      </c>
      <c r="B12" s="82" t="s">
        <v>230</v>
      </c>
      <c r="C12" s="194"/>
      <c r="D12" s="194"/>
      <c r="E12" s="194"/>
      <c r="F12" s="194"/>
      <c r="G12" s="194"/>
      <c r="H12" s="194" t="s">
        <v>342</v>
      </c>
      <c r="I12" s="194"/>
      <c r="J12" s="194"/>
      <c r="K12" s="194"/>
      <c r="L12" s="194"/>
      <c r="M12" s="194"/>
      <c r="N12" s="194"/>
      <c r="O12" s="194"/>
      <c r="P12" s="194"/>
      <c r="Q12" s="194"/>
      <c r="R12" s="194"/>
      <c r="S12" s="194"/>
      <c r="T12" s="194" t="s">
        <v>353</v>
      </c>
      <c r="U12" s="194"/>
      <c r="V12" s="194"/>
      <c r="W12" s="194"/>
      <c r="X12" s="194"/>
      <c r="Y12" s="194"/>
      <c r="Z12" s="194"/>
      <c r="AA12" s="194"/>
      <c r="AB12" s="194" t="s">
        <v>353</v>
      </c>
      <c r="AC12" s="194" t="s">
        <v>353</v>
      </c>
      <c r="AD12" s="194" t="s">
        <v>353</v>
      </c>
      <c r="AE12" s="194" t="s">
        <v>353</v>
      </c>
      <c r="AF12" s="194"/>
      <c r="AG12" s="194" t="s">
        <v>356</v>
      </c>
      <c r="AH12" s="194"/>
      <c r="AI12" s="194"/>
      <c r="AJ12" s="194"/>
      <c r="AL12" s="194" t="s">
        <v>353</v>
      </c>
      <c r="AM12" s="194" t="s">
        <v>353</v>
      </c>
      <c r="AN12" s="194"/>
      <c r="AO12" s="194"/>
      <c r="AP12" s="194"/>
      <c r="AQ12" s="194"/>
      <c r="AR12" s="194"/>
      <c r="AS12" s="194"/>
      <c r="AT12" s="194"/>
      <c r="AU12" s="194"/>
      <c r="AV12" s="194" t="s">
        <v>353</v>
      </c>
      <c r="AW12" s="194"/>
      <c r="AX12" s="194"/>
      <c r="AY12" s="194"/>
      <c r="AZ12" s="194"/>
      <c r="BA12" s="194" t="s">
        <v>353</v>
      </c>
      <c r="BB12" s="194"/>
      <c r="BC12" s="195"/>
      <c r="BD12" s="195"/>
      <c r="BE12" s="195"/>
      <c r="BF12" s="195"/>
      <c r="BG12" s="195"/>
      <c r="BH12" s="195"/>
      <c r="BI12" s="195"/>
      <c r="BJ12" s="194" t="s">
        <v>353</v>
      </c>
      <c r="BK12" s="195"/>
      <c r="BL12" s="195"/>
      <c r="BM12" s="195"/>
      <c r="BN12" s="195"/>
      <c r="BO12" s="195"/>
      <c r="BP12" s="195"/>
      <c r="BQ12" s="195"/>
      <c r="BR12" s="195"/>
      <c r="BS12" s="195"/>
      <c r="BT12" s="195"/>
      <c r="BU12" s="195"/>
      <c r="BV12" s="195"/>
      <c r="BW12" s="195"/>
      <c r="BX12" s="194" t="s">
        <v>353</v>
      </c>
      <c r="BY12" s="194"/>
      <c r="BZ12" s="194">
        <f t="shared" si="0"/>
        <v>13</v>
      </c>
    </row>
    <row r="13" spans="1:78">
      <c r="A13" s="39" t="s">
        <v>174</v>
      </c>
      <c r="B13" s="82" t="s">
        <v>212</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t="s">
        <v>357</v>
      </c>
      <c r="AH13" s="194"/>
      <c r="AI13" s="194"/>
      <c r="AJ13" s="194"/>
      <c r="AL13" s="194"/>
      <c r="AM13" s="194"/>
      <c r="AN13" s="194"/>
      <c r="AO13" s="194"/>
      <c r="AP13" s="194"/>
      <c r="AQ13" s="194"/>
      <c r="AR13" s="194"/>
      <c r="AS13" s="194"/>
      <c r="AT13" s="194"/>
      <c r="AU13" s="194"/>
      <c r="AV13" s="194"/>
      <c r="AW13" s="194"/>
      <c r="AX13" s="194"/>
      <c r="AY13" s="194"/>
      <c r="AZ13" s="194"/>
      <c r="BA13" s="194"/>
      <c r="BB13" s="194"/>
      <c r="BC13" s="195"/>
      <c r="BD13" s="195"/>
      <c r="BE13" s="195"/>
      <c r="BF13" s="195"/>
      <c r="BG13" s="195"/>
      <c r="BH13" s="195"/>
      <c r="BI13" s="195"/>
      <c r="BJ13" s="194"/>
      <c r="BK13" s="195"/>
      <c r="BL13" s="195"/>
      <c r="BM13" s="195"/>
      <c r="BN13" s="195"/>
      <c r="BO13" s="195"/>
      <c r="BP13" s="195"/>
      <c r="BQ13" s="195"/>
      <c r="BR13" s="195"/>
      <c r="BS13" s="195"/>
      <c r="BT13" s="195"/>
      <c r="BU13" s="195"/>
      <c r="BV13" s="195"/>
      <c r="BW13" s="195"/>
      <c r="BX13" s="194"/>
      <c r="BY13" s="194"/>
      <c r="BZ13" s="194">
        <f t="shared" si="0"/>
        <v>1</v>
      </c>
    </row>
    <row r="14" spans="1:78">
      <c r="A14" s="39" t="s">
        <v>193</v>
      </c>
      <c r="B14" s="82" t="s">
        <v>231</v>
      </c>
      <c r="C14" s="194"/>
      <c r="D14" s="194"/>
      <c r="E14" s="194"/>
      <c r="F14" s="194"/>
      <c r="G14" s="194"/>
      <c r="H14" s="194" t="s">
        <v>342</v>
      </c>
      <c r="I14" s="194"/>
      <c r="J14" s="194"/>
      <c r="K14" s="194"/>
      <c r="L14" s="194"/>
      <c r="M14" s="194"/>
      <c r="N14" s="194"/>
      <c r="O14" s="194"/>
      <c r="P14" s="194"/>
      <c r="Q14" s="194"/>
      <c r="R14" s="194"/>
      <c r="S14" s="194"/>
      <c r="T14" s="194" t="s">
        <v>353</v>
      </c>
      <c r="U14" s="194"/>
      <c r="V14" s="194"/>
      <c r="W14" s="194"/>
      <c r="X14" s="194"/>
      <c r="Y14" s="194"/>
      <c r="Z14" s="194"/>
      <c r="AA14" s="194"/>
      <c r="AB14" s="194" t="s">
        <v>353</v>
      </c>
      <c r="AC14" s="194" t="s">
        <v>353</v>
      </c>
      <c r="AD14" s="194" t="s">
        <v>353</v>
      </c>
      <c r="AE14" s="194" t="s">
        <v>353</v>
      </c>
      <c r="AF14" s="194"/>
      <c r="AG14" s="194" t="s">
        <v>356</v>
      </c>
      <c r="AH14" s="194"/>
      <c r="AI14" s="194"/>
      <c r="AJ14" s="194"/>
      <c r="AL14" s="194" t="s">
        <v>353</v>
      </c>
      <c r="AM14" s="194" t="s">
        <v>353</v>
      </c>
      <c r="AN14" s="194"/>
      <c r="AO14" s="194"/>
      <c r="AP14" s="194"/>
      <c r="AQ14" s="194"/>
      <c r="AR14" s="194"/>
      <c r="AS14" s="194"/>
      <c r="AT14" s="194"/>
      <c r="AU14" s="194"/>
      <c r="AV14" s="194" t="s">
        <v>353</v>
      </c>
      <c r="AW14" s="194"/>
      <c r="AX14" s="194"/>
      <c r="AY14" s="194"/>
      <c r="AZ14" s="194"/>
      <c r="BA14" s="194" t="s">
        <v>353</v>
      </c>
      <c r="BB14" s="194"/>
      <c r="BC14" s="195"/>
      <c r="BD14" s="195"/>
      <c r="BE14" s="195"/>
      <c r="BF14" s="195"/>
      <c r="BG14" s="195"/>
      <c r="BH14" s="195"/>
      <c r="BI14" s="195"/>
      <c r="BJ14" s="194" t="s">
        <v>353</v>
      </c>
      <c r="BK14" s="195"/>
      <c r="BL14" s="195"/>
      <c r="BM14" s="195"/>
      <c r="BN14" s="195"/>
      <c r="BO14" s="195"/>
      <c r="BP14" s="195"/>
      <c r="BQ14" s="195"/>
      <c r="BR14" s="195"/>
      <c r="BS14" s="195"/>
      <c r="BT14" s="195"/>
      <c r="BU14" s="195"/>
      <c r="BV14" s="195"/>
      <c r="BW14" s="195"/>
      <c r="BX14" s="194" t="s">
        <v>353</v>
      </c>
      <c r="BY14" s="194"/>
      <c r="BZ14" s="194">
        <f t="shared" si="0"/>
        <v>13</v>
      </c>
    </row>
    <row r="15" spans="1:78">
      <c r="A15" s="39" t="s">
        <v>177</v>
      </c>
      <c r="B15" s="82" t="s">
        <v>215</v>
      </c>
      <c r="C15" s="194"/>
      <c r="D15" s="194"/>
      <c r="E15" s="194"/>
      <c r="F15" s="194"/>
      <c r="G15" s="194"/>
      <c r="H15" s="194" t="s">
        <v>339</v>
      </c>
      <c r="I15" s="194"/>
      <c r="J15" s="194"/>
      <c r="K15" s="194"/>
      <c r="L15" s="194"/>
      <c r="M15" s="194"/>
      <c r="N15" s="194"/>
      <c r="O15" s="194"/>
      <c r="P15" s="194"/>
      <c r="Q15" s="194"/>
      <c r="R15" s="194"/>
      <c r="S15" s="194"/>
      <c r="T15" s="194" t="s">
        <v>352</v>
      </c>
      <c r="U15" s="194"/>
      <c r="V15" s="194"/>
      <c r="W15" s="194"/>
      <c r="X15" s="194"/>
      <c r="Y15" s="194"/>
      <c r="Z15" s="194"/>
      <c r="AA15" s="194"/>
      <c r="AB15" s="194" t="s">
        <v>352</v>
      </c>
      <c r="AC15" s="194" t="s">
        <v>352</v>
      </c>
      <c r="AD15" s="194" t="s">
        <v>352</v>
      </c>
      <c r="AE15" s="194" t="s">
        <v>352</v>
      </c>
      <c r="AF15" s="194"/>
      <c r="AG15" s="194" t="s">
        <v>356</v>
      </c>
      <c r="AH15" s="194"/>
      <c r="AI15" s="194"/>
      <c r="AJ15" s="194"/>
      <c r="AL15" s="194" t="s">
        <v>352</v>
      </c>
      <c r="AM15" s="194" t="s">
        <v>352</v>
      </c>
      <c r="AN15" s="194"/>
      <c r="AO15" s="194"/>
      <c r="AP15" s="194"/>
      <c r="AQ15" s="194"/>
      <c r="AR15" s="194"/>
      <c r="AS15" s="194"/>
      <c r="AT15" s="194"/>
      <c r="AU15" s="194"/>
      <c r="AV15" s="194" t="s">
        <v>352</v>
      </c>
      <c r="AW15" s="194"/>
      <c r="AX15" s="194"/>
      <c r="AY15" s="194"/>
      <c r="AZ15" s="194"/>
      <c r="BA15" s="194" t="s">
        <v>352</v>
      </c>
      <c r="BB15" s="194"/>
      <c r="BC15" s="195"/>
      <c r="BD15" s="195"/>
      <c r="BE15" s="195"/>
      <c r="BF15" s="195"/>
      <c r="BG15" s="195"/>
      <c r="BH15" s="195"/>
      <c r="BI15" s="195"/>
      <c r="BJ15" s="194" t="s">
        <v>352</v>
      </c>
      <c r="BK15" s="195"/>
      <c r="BL15" s="195"/>
      <c r="BM15" s="195"/>
      <c r="BN15" s="195"/>
      <c r="BO15" s="195"/>
      <c r="BP15" s="195"/>
      <c r="BQ15" s="195"/>
      <c r="BR15" s="195"/>
      <c r="BS15" s="195"/>
      <c r="BT15" s="195"/>
      <c r="BU15" s="195"/>
      <c r="BV15" s="195"/>
      <c r="BW15" s="195"/>
      <c r="BX15" s="194" t="s">
        <v>352</v>
      </c>
      <c r="BY15" s="194"/>
      <c r="BZ15" s="194">
        <f t="shared" si="0"/>
        <v>13</v>
      </c>
    </row>
    <row r="16" spans="1:78">
      <c r="A16" s="39" t="s">
        <v>164</v>
      </c>
      <c r="B16" s="82" t="s">
        <v>202</v>
      </c>
      <c r="C16" s="194"/>
      <c r="D16" s="194"/>
      <c r="E16" s="194"/>
      <c r="F16" s="194"/>
      <c r="G16" s="194"/>
      <c r="H16" s="194" t="s">
        <v>335</v>
      </c>
      <c r="I16" s="194"/>
      <c r="J16" s="194"/>
      <c r="K16" s="194"/>
      <c r="L16" s="194"/>
      <c r="M16" s="194"/>
      <c r="N16" s="194"/>
      <c r="O16" s="194"/>
      <c r="P16" s="194"/>
      <c r="Q16" s="194"/>
      <c r="R16" s="194"/>
      <c r="S16" s="194"/>
      <c r="T16" s="194" t="s">
        <v>351</v>
      </c>
      <c r="U16" s="194"/>
      <c r="V16" s="194"/>
      <c r="W16" s="194"/>
      <c r="X16" s="194"/>
      <c r="Y16" s="194"/>
      <c r="Z16" s="194"/>
      <c r="AA16" s="194"/>
      <c r="AB16" s="194" t="s">
        <v>351</v>
      </c>
      <c r="AC16" s="194" t="s">
        <v>351</v>
      </c>
      <c r="AD16" s="194" t="s">
        <v>351</v>
      </c>
      <c r="AE16" s="194" t="s">
        <v>351</v>
      </c>
      <c r="AF16" s="194"/>
      <c r="AG16" s="194" t="s">
        <v>356</v>
      </c>
      <c r="AH16" s="194"/>
      <c r="AI16" s="194"/>
      <c r="AJ16" s="194"/>
      <c r="AL16" s="194" t="s">
        <v>351</v>
      </c>
      <c r="AM16" s="194" t="s">
        <v>351</v>
      </c>
      <c r="AN16" s="194"/>
      <c r="AO16" s="194"/>
      <c r="AP16" s="194"/>
      <c r="AQ16" s="194"/>
      <c r="AR16" s="194"/>
      <c r="AS16" s="194"/>
      <c r="AT16" s="194"/>
      <c r="AU16" s="194"/>
      <c r="AV16" s="194" t="s">
        <v>351</v>
      </c>
      <c r="AW16" s="194"/>
      <c r="AX16" s="194"/>
      <c r="AY16" s="194"/>
      <c r="AZ16" s="194"/>
      <c r="BA16" s="194" t="s">
        <v>351</v>
      </c>
      <c r="BB16" s="194"/>
      <c r="BC16" s="195"/>
      <c r="BD16" s="195"/>
      <c r="BE16" s="195"/>
      <c r="BF16" s="195"/>
      <c r="BG16" s="195"/>
      <c r="BH16" s="195"/>
      <c r="BI16" s="195"/>
      <c r="BJ16" s="194" t="s">
        <v>351</v>
      </c>
      <c r="BK16" s="195"/>
      <c r="BL16" s="195"/>
      <c r="BM16" s="195"/>
      <c r="BN16" s="195"/>
      <c r="BO16" s="195"/>
      <c r="BP16" s="195"/>
      <c r="BQ16" s="195"/>
      <c r="BR16" s="195"/>
      <c r="BS16" s="195"/>
      <c r="BT16" s="195"/>
      <c r="BU16" s="195"/>
      <c r="BV16" s="195"/>
      <c r="BW16" s="195"/>
      <c r="BX16" s="194" t="s">
        <v>351</v>
      </c>
      <c r="BY16" s="194"/>
      <c r="BZ16" s="194">
        <f t="shared" si="0"/>
        <v>13</v>
      </c>
    </row>
    <row r="17" spans="1:78">
      <c r="A17" s="39" t="s">
        <v>165</v>
      </c>
      <c r="B17" s="82" t="s">
        <v>203</v>
      </c>
      <c r="C17" s="194"/>
      <c r="D17" s="194"/>
      <c r="E17" s="194"/>
      <c r="F17" s="194"/>
      <c r="G17" s="194"/>
      <c r="H17" s="194" t="s">
        <v>335</v>
      </c>
      <c r="I17" s="194"/>
      <c r="J17" s="194"/>
      <c r="K17" s="194"/>
      <c r="L17" s="194"/>
      <c r="M17" s="194"/>
      <c r="N17" s="194"/>
      <c r="O17" s="194"/>
      <c r="P17" s="194"/>
      <c r="Q17" s="194"/>
      <c r="R17" s="194"/>
      <c r="S17" s="194"/>
      <c r="T17" s="194" t="s">
        <v>351</v>
      </c>
      <c r="U17" s="194"/>
      <c r="V17" s="194"/>
      <c r="W17" s="194"/>
      <c r="X17" s="194"/>
      <c r="Y17" s="194"/>
      <c r="Z17" s="194"/>
      <c r="AA17" s="194"/>
      <c r="AB17" s="194" t="s">
        <v>351</v>
      </c>
      <c r="AC17" s="194" t="s">
        <v>351</v>
      </c>
      <c r="AD17" s="194" t="s">
        <v>351</v>
      </c>
      <c r="AE17" s="194" t="s">
        <v>351</v>
      </c>
      <c r="AF17" s="194"/>
      <c r="AG17" s="194" t="s">
        <v>356</v>
      </c>
      <c r="AH17" s="194"/>
      <c r="AI17" s="194"/>
      <c r="AJ17" s="194"/>
      <c r="AL17" s="194" t="s">
        <v>351</v>
      </c>
      <c r="AM17" s="194" t="s">
        <v>351</v>
      </c>
      <c r="AN17" s="194"/>
      <c r="AO17" s="194"/>
      <c r="AP17" s="194"/>
      <c r="AQ17" s="194"/>
      <c r="AR17" s="194"/>
      <c r="AS17" s="194"/>
      <c r="AT17" s="194"/>
      <c r="AU17" s="194"/>
      <c r="AV17" s="194" t="s">
        <v>351</v>
      </c>
      <c r="AW17" s="194"/>
      <c r="AX17" s="194"/>
      <c r="AY17" s="194"/>
      <c r="AZ17" s="194"/>
      <c r="BA17" s="194" t="s">
        <v>351</v>
      </c>
      <c r="BB17" s="194"/>
      <c r="BC17" s="195"/>
      <c r="BD17" s="195"/>
      <c r="BE17" s="195"/>
      <c r="BF17" s="195"/>
      <c r="BG17" s="195"/>
      <c r="BH17" s="195"/>
      <c r="BI17" s="195"/>
      <c r="BJ17" s="194" t="s">
        <v>351</v>
      </c>
      <c r="BK17" s="195"/>
      <c r="BL17" s="195"/>
      <c r="BM17" s="195"/>
      <c r="BN17" s="195"/>
      <c r="BO17" s="195"/>
      <c r="BP17" s="195"/>
      <c r="BQ17" s="195"/>
      <c r="BR17" s="195"/>
      <c r="BS17" s="195"/>
      <c r="BT17" s="195"/>
      <c r="BU17" s="195"/>
      <c r="BV17" s="195"/>
      <c r="BW17" s="195"/>
      <c r="BX17" s="194" t="s">
        <v>351</v>
      </c>
      <c r="BY17" s="194"/>
      <c r="BZ17" s="194">
        <f t="shared" si="0"/>
        <v>13</v>
      </c>
    </row>
    <row r="18" spans="1:78">
      <c r="A18" s="39" t="s">
        <v>178</v>
      </c>
      <c r="B18" s="82" t="s">
        <v>216</v>
      </c>
      <c r="C18" s="194"/>
      <c r="D18" s="194"/>
      <c r="E18" s="194"/>
      <c r="F18" s="194"/>
      <c r="G18" s="194"/>
      <c r="H18" s="194"/>
      <c r="I18" s="194"/>
      <c r="J18" s="194"/>
      <c r="K18" s="194"/>
      <c r="L18" s="194"/>
      <c r="M18" s="194"/>
      <c r="N18" s="194"/>
      <c r="O18" s="194"/>
      <c r="P18" s="194"/>
      <c r="Q18" s="194"/>
      <c r="R18" s="194"/>
      <c r="S18" s="194"/>
      <c r="T18" s="194" t="s">
        <v>352</v>
      </c>
      <c r="U18" s="194"/>
      <c r="V18" s="194"/>
      <c r="W18" s="194"/>
      <c r="X18" s="194"/>
      <c r="Y18" s="194"/>
      <c r="Z18" s="194"/>
      <c r="AA18" s="194"/>
      <c r="AB18" s="194" t="s">
        <v>352</v>
      </c>
      <c r="AC18" s="194" t="s">
        <v>352</v>
      </c>
      <c r="AD18" s="194" t="s">
        <v>352</v>
      </c>
      <c r="AE18" s="194" t="s">
        <v>352</v>
      </c>
      <c r="AF18" s="194"/>
      <c r="AG18" s="194" t="s">
        <v>356</v>
      </c>
      <c r="AH18" s="194"/>
      <c r="AI18" s="194"/>
      <c r="AJ18" s="194"/>
      <c r="AL18" s="194" t="s">
        <v>352</v>
      </c>
      <c r="AM18" s="194" t="s">
        <v>352</v>
      </c>
      <c r="AN18" s="194"/>
      <c r="AO18" s="194"/>
      <c r="AP18" s="194"/>
      <c r="AQ18" s="194"/>
      <c r="AR18" s="194"/>
      <c r="AS18" s="194"/>
      <c r="AT18" s="194"/>
      <c r="AU18" s="194"/>
      <c r="AV18" s="194" t="s">
        <v>352</v>
      </c>
      <c r="AW18" s="194"/>
      <c r="AX18" s="194"/>
      <c r="AY18" s="194"/>
      <c r="AZ18" s="194"/>
      <c r="BA18" s="194" t="s">
        <v>352</v>
      </c>
      <c r="BB18" s="194"/>
      <c r="BC18" s="195"/>
      <c r="BD18" s="195"/>
      <c r="BE18" s="195"/>
      <c r="BF18" s="195"/>
      <c r="BG18" s="195"/>
      <c r="BH18" s="195"/>
      <c r="BI18" s="195"/>
      <c r="BJ18" s="194" t="s">
        <v>352</v>
      </c>
      <c r="BK18" s="195"/>
      <c r="BL18" s="195"/>
      <c r="BM18" s="195"/>
      <c r="BN18" s="195"/>
      <c r="BO18" s="195"/>
      <c r="BP18" s="195"/>
      <c r="BQ18" s="195"/>
      <c r="BR18" s="195"/>
      <c r="BS18" s="195"/>
      <c r="BT18" s="195"/>
      <c r="BU18" s="195"/>
      <c r="BV18" s="195"/>
      <c r="BW18" s="195"/>
      <c r="BX18" s="194" t="s">
        <v>352</v>
      </c>
      <c r="BY18" s="194"/>
      <c r="BZ18" s="194">
        <f t="shared" si="0"/>
        <v>12</v>
      </c>
    </row>
    <row r="19" spans="1:78">
      <c r="A19" s="39" t="s">
        <v>166</v>
      </c>
      <c r="B19" s="82" t="s">
        <v>204</v>
      </c>
      <c r="C19" s="194"/>
      <c r="D19" s="194"/>
      <c r="E19" s="194"/>
      <c r="F19" s="194"/>
      <c r="G19" s="194"/>
      <c r="H19" s="194"/>
      <c r="I19" s="194"/>
      <c r="J19" s="194"/>
      <c r="K19" s="194"/>
      <c r="L19" s="194"/>
      <c r="M19" s="194"/>
      <c r="N19" s="194"/>
      <c r="O19" s="194"/>
      <c r="P19" s="194"/>
      <c r="Q19" s="194"/>
      <c r="R19" s="194"/>
      <c r="S19" s="194"/>
      <c r="T19" s="194" t="s">
        <v>351</v>
      </c>
      <c r="U19" s="194"/>
      <c r="V19" s="194"/>
      <c r="W19" s="194"/>
      <c r="X19" s="194"/>
      <c r="Y19" s="194"/>
      <c r="Z19" s="194"/>
      <c r="AA19" s="194"/>
      <c r="AB19" s="194" t="s">
        <v>351</v>
      </c>
      <c r="AC19" s="194" t="s">
        <v>351</v>
      </c>
      <c r="AD19" s="194" t="s">
        <v>351</v>
      </c>
      <c r="AE19" s="194" t="s">
        <v>351</v>
      </c>
      <c r="AF19" s="194"/>
      <c r="AG19" s="194" t="s">
        <v>356</v>
      </c>
      <c r="AH19" s="194"/>
      <c r="AI19" s="194"/>
      <c r="AJ19" s="194"/>
      <c r="AL19" s="194" t="s">
        <v>351</v>
      </c>
      <c r="AM19" s="194" t="s">
        <v>351</v>
      </c>
      <c r="AN19" s="194"/>
      <c r="AO19" s="194"/>
      <c r="AP19" s="194"/>
      <c r="AQ19" s="194"/>
      <c r="AR19" s="194"/>
      <c r="AS19" s="194"/>
      <c r="AT19" s="194"/>
      <c r="AU19" s="194"/>
      <c r="AV19" s="194" t="s">
        <v>351</v>
      </c>
      <c r="AW19" s="194"/>
      <c r="AX19" s="194"/>
      <c r="AY19" s="194"/>
      <c r="AZ19" s="194"/>
      <c r="BA19" s="194" t="s">
        <v>351</v>
      </c>
      <c r="BB19" s="194"/>
      <c r="BC19" s="195"/>
      <c r="BD19" s="195"/>
      <c r="BE19" s="195"/>
      <c r="BF19" s="195"/>
      <c r="BG19" s="195"/>
      <c r="BH19" s="195"/>
      <c r="BI19" s="195"/>
      <c r="BJ19" s="194" t="s">
        <v>351</v>
      </c>
      <c r="BK19" s="195"/>
      <c r="BL19" s="195"/>
      <c r="BM19" s="195"/>
      <c r="BN19" s="195"/>
      <c r="BO19" s="195"/>
      <c r="BP19" s="195"/>
      <c r="BQ19" s="195"/>
      <c r="BR19" s="195"/>
      <c r="BS19" s="195"/>
      <c r="BT19" s="195"/>
      <c r="BU19" s="195"/>
      <c r="BV19" s="195"/>
      <c r="BW19" s="195"/>
      <c r="BX19" s="194" t="s">
        <v>351</v>
      </c>
      <c r="BY19" s="194"/>
      <c r="BZ19" s="194">
        <f t="shared" si="0"/>
        <v>12</v>
      </c>
    </row>
    <row r="20" spans="1:78">
      <c r="A20" s="39" t="s">
        <v>167</v>
      </c>
      <c r="B20" s="82" t="s">
        <v>205</v>
      </c>
      <c r="C20" s="194"/>
      <c r="D20" s="194"/>
      <c r="E20" s="194"/>
      <c r="F20" s="194"/>
      <c r="G20" s="194"/>
      <c r="H20" s="194" t="s">
        <v>336</v>
      </c>
      <c r="I20" s="194"/>
      <c r="J20" s="194"/>
      <c r="K20" s="194"/>
      <c r="L20" s="194"/>
      <c r="M20" s="194"/>
      <c r="N20" s="194"/>
      <c r="O20" s="194"/>
      <c r="P20" s="194"/>
      <c r="Q20" s="194"/>
      <c r="R20" s="194"/>
      <c r="S20" s="194"/>
      <c r="T20" s="194" t="s">
        <v>351</v>
      </c>
      <c r="U20" s="194"/>
      <c r="V20" s="194"/>
      <c r="W20" s="194"/>
      <c r="X20" s="194"/>
      <c r="Y20" s="194"/>
      <c r="Z20" s="194"/>
      <c r="AA20" s="194"/>
      <c r="AB20" s="194" t="s">
        <v>351</v>
      </c>
      <c r="AC20" s="194" t="s">
        <v>351</v>
      </c>
      <c r="AD20" s="194" t="s">
        <v>351</v>
      </c>
      <c r="AE20" s="194" t="s">
        <v>351</v>
      </c>
      <c r="AF20" s="194"/>
      <c r="AG20" s="194" t="s">
        <v>356</v>
      </c>
      <c r="AH20" s="194"/>
      <c r="AI20" s="194"/>
      <c r="AJ20" s="194"/>
      <c r="AL20" s="194" t="s">
        <v>351</v>
      </c>
      <c r="AM20" s="194" t="s">
        <v>351</v>
      </c>
      <c r="AN20" s="194"/>
      <c r="AO20" s="194"/>
      <c r="AP20" s="194"/>
      <c r="AQ20" s="194"/>
      <c r="AR20" s="194"/>
      <c r="AS20" s="194"/>
      <c r="AT20" s="194"/>
      <c r="AU20" s="194"/>
      <c r="AV20" s="194" t="s">
        <v>351</v>
      </c>
      <c r="AW20" s="194"/>
      <c r="AX20" s="194"/>
      <c r="AY20" s="194"/>
      <c r="AZ20" s="194"/>
      <c r="BA20" s="194" t="s">
        <v>351</v>
      </c>
      <c r="BB20" s="194"/>
      <c r="BC20" s="195"/>
      <c r="BD20" s="195"/>
      <c r="BE20" s="195"/>
      <c r="BF20" s="195"/>
      <c r="BG20" s="195"/>
      <c r="BH20" s="195"/>
      <c r="BI20" s="195"/>
      <c r="BJ20" s="194" t="s">
        <v>351</v>
      </c>
      <c r="BK20" s="195"/>
      <c r="BL20" s="195"/>
      <c r="BM20" s="195"/>
      <c r="BN20" s="195"/>
      <c r="BO20" s="195"/>
      <c r="BP20" s="195"/>
      <c r="BQ20" s="195"/>
      <c r="BR20" s="195"/>
      <c r="BS20" s="195"/>
      <c r="BT20" s="195"/>
      <c r="BU20" s="195"/>
      <c r="BV20" s="195"/>
      <c r="BW20" s="195"/>
      <c r="BX20" s="194" t="s">
        <v>351</v>
      </c>
      <c r="BY20" s="194"/>
      <c r="BZ20" s="194">
        <f t="shared" si="0"/>
        <v>13</v>
      </c>
    </row>
    <row r="21" spans="1:78" ht="15.75" customHeight="1">
      <c r="A21" s="39" t="s">
        <v>168</v>
      </c>
      <c r="B21" s="82" t="s">
        <v>206</v>
      </c>
      <c r="C21" s="194"/>
      <c r="D21" s="194"/>
      <c r="E21" s="194"/>
      <c r="F21" s="194"/>
      <c r="G21" s="194"/>
      <c r="H21" s="194" t="s">
        <v>336</v>
      </c>
      <c r="I21" s="194"/>
      <c r="J21" s="194"/>
      <c r="K21" s="194"/>
      <c r="L21" s="194"/>
      <c r="M21" s="194"/>
      <c r="N21" s="194"/>
      <c r="O21" s="194"/>
      <c r="P21" s="194"/>
      <c r="Q21" s="194"/>
      <c r="R21" s="194"/>
      <c r="S21" s="194"/>
      <c r="T21" s="194" t="s">
        <v>351</v>
      </c>
      <c r="U21" s="194"/>
      <c r="V21" s="194"/>
      <c r="W21" s="194"/>
      <c r="X21" s="194"/>
      <c r="Y21" s="194"/>
      <c r="Z21" s="194"/>
      <c r="AA21" s="194"/>
      <c r="AB21" s="194" t="s">
        <v>351</v>
      </c>
      <c r="AC21" s="194" t="s">
        <v>351</v>
      </c>
      <c r="AD21" s="194" t="s">
        <v>351</v>
      </c>
      <c r="AE21" s="194" t="s">
        <v>351</v>
      </c>
      <c r="AF21" s="194"/>
      <c r="AG21" s="194" t="s">
        <v>356</v>
      </c>
      <c r="AH21" s="194"/>
      <c r="AI21" s="194"/>
      <c r="AJ21" s="194"/>
      <c r="AL21" s="194" t="s">
        <v>351</v>
      </c>
      <c r="AM21" s="194" t="s">
        <v>351</v>
      </c>
      <c r="AN21" s="194"/>
      <c r="AO21" s="194"/>
      <c r="AP21" s="194"/>
      <c r="AQ21" s="194"/>
      <c r="AR21" s="194"/>
      <c r="AS21" s="194"/>
      <c r="AT21" s="194"/>
      <c r="AU21" s="194"/>
      <c r="AV21" s="194" t="s">
        <v>351</v>
      </c>
      <c r="AW21" s="194"/>
      <c r="AX21" s="194"/>
      <c r="AY21" s="194"/>
      <c r="AZ21" s="194"/>
      <c r="BA21" s="194" t="s">
        <v>351</v>
      </c>
      <c r="BB21" s="194"/>
      <c r="BC21" s="195"/>
      <c r="BD21" s="195"/>
      <c r="BE21" s="195"/>
      <c r="BF21" s="195"/>
      <c r="BG21" s="195"/>
      <c r="BH21" s="195"/>
      <c r="BI21" s="195"/>
      <c r="BJ21" s="194" t="s">
        <v>351</v>
      </c>
      <c r="BK21" s="195"/>
      <c r="BL21" s="195"/>
      <c r="BM21" s="195"/>
      <c r="BN21" s="195"/>
      <c r="BO21" s="195"/>
      <c r="BP21" s="195"/>
      <c r="BQ21" s="195"/>
      <c r="BR21" s="195"/>
      <c r="BS21" s="195"/>
      <c r="BT21" s="195"/>
      <c r="BU21" s="195"/>
      <c r="BV21" s="195"/>
      <c r="BW21" s="195"/>
      <c r="BX21" s="194" t="s">
        <v>351</v>
      </c>
      <c r="BY21" s="194"/>
      <c r="BZ21" s="194">
        <f t="shared" si="0"/>
        <v>13</v>
      </c>
    </row>
    <row r="22" spans="1:78" ht="15.75" customHeight="1">
      <c r="A22" s="39" t="s">
        <v>197</v>
      </c>
      <c r="B22" s="82" t="s">
        <v>235</v>
      </c>
      <c r="C22" s="194"/>
      <c r="D22" s="194"/>
      <c r="E22" s="194"/>
      <c r="F22" s="194"/>
      <c r="G22" s="194"/>
      <c r="H22" s="194"/>
      <c r="I22" s="194"/>
      <c r="J22" s="194"/>
      <c r="K22" s="194"/>
      <c r="L22" s="194"/>
      <c r="M22" s="194"/>
      <c r="N22" s="194"/>
      <c r="O22" s="194"/>
      <c r="P22" s="194"/>
      <c r="Q22" s="194"/>
      <c r="R22" s="194"/>
      <c r="S22" s="194"/>
      <c r="T22" s="194" t="s">
        <v>353</v>
      </c>
      <c r="U22" s="194"/>
      <c r="V22" s="194"/>
      <c r="W22" s="194"/>
      <c r="X22" s="194"/>
      <c r="Y22" s="194"/>
      <c r="Z22" s="194"/>
      <c r="AA22" s="194"/>
      <c r="AB22" s="194" t="s">
        <v>353</v>
      </c>
      <c r="AC22" s="194" t="s">
        <v>353</v>
      </c>
      <c r="AD22" s="194" t="s">
        <v>353</v>
      </c>
      <c r="AE22" s="194" t="s">
        <v>353</v>
      </c>
      <c r="AF22" s="194"/>
      <c r="AG22" s="194" t="s">
        <v>356</v>
      </c>
      <c r="AH22" s="194"/>
      <c r="AI22" s="194"/>
      <c r="AJ22" s="194"/>
      <c r="AL22" s="194" t="s">
        <v>353</v>
      </c>
      <c r="AM22" s="194" t="s">
        <v>353</v>
      </c>
      <c r="AN22" s="194"/>
      <c r="AO22" s="194"/>
      <c r="AP22" s="194"/>
      <c r="AQ22" s="194"/>
      <c r="AR22" s="194"/>
      <c r="AS22" s="194"/>
      <c r="AT22" s="194"/>
      <c r="AU22" s="194"/>
      <c r="AV22" s="194" t="s">
        <v>353</v>
      </c>
      <c r="AW22" s="194"/>
      <c r="AX22" s="194"/>
      <c r="AY22" s="194"/>
      <c r="AZ22" s="194"/>
      <c r="BA22" s="194" t="s">
        <v>353</v>
      </c>
      <c r="BB22" s="194"/>
      <c r="BC22" s="195"/>
      <c r="BD22" s="195"/>
      <c r="BE22" s="195"/>
      <c r="BF22" s="195"/>
      <c r="BG22" s="195"/>
      <c r="BH22" s="195"/>
      <c r="BI22" s="195"/>
      <c r="BJ22" s="194" t="s">
        <v>353</v>
      </c>
      <c r="BK22" s="195"/>
      <c r="BL22" s="194"/>
      <c r="BM22" s="194"/>
      <c r="BN22" s="194"/>
      <c r="BO22" s="195"/>
      <c r="BP22" s="195"/>
      <c r="BQ22" s="195"/>
      <c r="BR22" s="195"/>
      <c r="BS22" s="195"/>
      <c r="BT22" s="195"/>
      <c r="BU22" s="195"/>
      <c r="BV22" s="195"/>
      <c r="BW22" s="195"/>
      <c r="BX22" s="194" t="s">
        <v>353</v>
      </c>
      <c r="BY22" s="194"/>
      <c r="BZ22" s="194">
        <f t="shared" si="0"/>
        <v>12</v>
      </c>
    </row>
    <row r="23" spans="1:78" ht="15.75" customHeight="1">
      <c r="A23" s="39" t="s">
        <v>169</v>
      </c>
      <c r="B23" s="82" t="s">
        <v>207</v>
      </c>
      <c r="C23" s="194"/>
      <c r="D23" s="194"/>
      <c r="E23" s="194"/>
      <c r="F23" s="194"/>
      <c r="G23" s="194"/>
      <c r="H23" s="194" t="s">
        <v>336</v>
      </c>
      <c r="I23" s="194"/>
      <c r="J23" s="194"/>
      <c r="K23" s="194"/>
      <c r="L23" s="194"/>
      <c r="M23" s="194"/>
      <c r="N23" s="194"/>
      <c r="O23" s="194"/>
      <c r="P23" s="194"/>
      <c r="Q23" s="194"/>
      <c r="R23" s="194"/>
      <c r="S23" s="194"/>
      <c r="T23" s="194" t="s">
        <v>351</v>
      </c>
      <c r="U23" s="194"/>
      <c r="V23" s="194"/>
      <c r="W23" s="194"/>
      <c r="X23" s="194"/>
      <c r="Y23" s="194"/>
      <c r="Z23" s="194"/>
      <c r="AA23" s="194"/>
      <c r="AB23" s="194" t="s">
        <v>351</v>
      </c>
      <c r="AC23" s="194" t="s">
        <v>351</v>
      </c>
      <c r="AD23" s="194" t="s">
        <v>351</v>
      </c>
      <c r="AE23" s="194" t="s">
        <v>351</v>
      </c>
      <c r="AF23" s="194"/>
      <c r="AG23" s="194" t="s">
        <v>356</v>
      </c>
      <c r="AH23" s="194"/>
      <c r="AI23" s="194"/>
      <c r="AJ23" s="194"/>
      <c r="AL23" s="194" t="s">
        <v>351</v>
      </c>
      <c r="AM23" s="194" t="s">
        <v>351</v>
      </c>
      <c r="AN23" s="194"/>
      <c r="AO23" s="194"/>
      <c r="AP23" s="194"/>
      <c r="AQ23" s="194"/>
      <c r="AR23" s="194"/>
      <c r="AS23" s="194"/>
      <c r="AT23" s="194"/>
      <c r="AU23" s="194"/>
      <c r="AV23" s="194" t="s">
        <v>351</v>
      </c>
      <c r="AW23" s="194"/>
      <c r="AX23" s="194"/>
      <c r="AY23" s="194"/>
      <c r="AZ23" s="194"/>
      <c r="BA23" s="194" t="s">
        <v>351</v>
      </c>
      <c r="BB23" s="194"/>
      <c r="BC23" s="195"/>
      <c r="BD23" s="195"/>
      <c r="BE23" s="195"/>
      <c r="BF23" s="195"/>
      <c r="BG23" s="195"/>
      <c r="BH23" s="195"/>
      <c r="BI23" s="195"/>
      <c r="BJ23" s="194" t="s">
        <v>351</v>
      </c>
      <c r="BK23" s="195"/>
      <c r="BL23" s="195"/>
      <c r="BM23" s="195"/>
      <c r="BN23" s="195"/>
      <c r="BO23" s="195"/>
      <c r="BP23" s="195"/>
      <c r="BQ23" s="195"/>
      <c r="BR23" s="195"/>
      <c r="BS23" s="195"/>
      <c r="BT23" s="195"/>
      <c r="BU23" s="195"/>
      <c r="BV23" s="195"/>
      <c r="BW23" s="195"/>
      <c r="BX23" s="194" t="s">
        <v>351</v>
      </c>
      <c r="BY23" s="194"/>
      <c r="BZ23" s="194">
        <f t="shared" si="0"/>
        <v>13</v>
      </c>
    </row>
    <row r="24" spans="1:78" ht="15.75" customHeight="1">
      <c r="A24" s="39" t="s">
        <v>179</v>
      </c>
      <c r="B24" s="82" t="s">
        <v>217</v>
      </c>
      <c r="C24" s="194"/>
      <c r="D24" s="194"/>
      <c r="E24" s="194"/>
      <c r="F24" s="194"/>
      <c r="G24" s="194"/>
      <c r="H24" s="194" t="s">
        <v>340</v>
      </c>
      <c r="I24" s="194"/>
      <c r="J24" s="194"/>
      <c r="K24" s="194"/>
      <c r="L24" s="194"/>
      <c r="M24" s="194"/>
      <c r="N24" s="194"/>
      <c r="O24" s="194"/>
      <c r="P24" s="194"/>
      <c r="Q24" s="194"/>
      <c r="R24" s="194"/>
      <c r="S24" s="194"/>
      <c r="T24" s="194" t="s">
        <v>352</v>
      </c>
      <c r="U24" s="194"/>
      <c r="V24" s="194"/>
      <c r="W24" s="194"/>
      <c r="X24" s="194"/>
      <c r="Y24" s="194"/>
      <c r="Z24" s="194"/>
      <c r="AA24" s="194"/>
      <c r="AB24" s="194" t="s">
        <v>352</v>
      </c>
      <c r="AC24" s="194" t="s">
        <v>352</v>
      </c>
      <c r="AD24" s="194" t="s">
        <v>352</v>
      </c>
      <c r="AE24" s="194" t="s">
        <v>352</v>
      </c>
      <c r="AF24" s="194"/>
      <c r="AG24" s="194" t="s">
        <v>356</v>
      </c>
      <c r="AH24" s="194"/>
      <c r="AI24" s="194"/>
      <c r="AJ24" s="194"/>
      <c r="AL24" s="194" t="s">
        <v>352</v>
      </c>
      <c r="AM24" s="194" t="s">
        <v>352</v>
      </c>
      <c r="AN24" s="194"/>
      <c r="AO24" s="194"/>
      <c r="AP24" s="194"/>
      <c r="AQ24" s="194"/>
      <c r="AR24" s="194"/>
      <c r="AS24" s="194"/>
      <c r="AT24" s="194"/>
      <c r="AU24" s="194"/>
      <c r="AV24" s="194" t="s">
        <v>352</v>
      </c>
      <c r="AW24" s="194"/>
      <c r="AX24" s="194"/>
      <c r="AY24" s="194"/>
      <c r="AZ24" s="194"/>
      <c r="BA24" s="194" t="s">
        <v>352</v>
      </c>
      <c r="BB24" s="194"/>
      <c r="BC24" s="195"/>
      <c r="BD24" s="195"/>
      <c r="BE24" s="195"/>
      <c r="BF24" s="195"/>
      <c r="BG24" s="195"/>
      <c r="BH24" s="195"/>
      <c r="BI24" s="195"/>
      <c r="BJ24" s="194" t="s">
        <v>352</v>
      </c>
      <c r="BK24" s="195"/>
      <c r="BL24" s="195"/>
      <c r="BM24" s="195"/>
      <c r="BN24" s="195"/>
      <c r="BO24" s="195"/>
      <c r="BP24" s="195"/>
      <c r="BQ24" s="195"/>
      <c r="BR24" s="195"/>
      <c r="BS24" s="195"/>
      <c r="BT24" s="195"/>
      <c r="BU24" s="195"/>
      <c r="BV24" s="195"/>
      <c r="BW24" s="195"/>
      <c r="BX24" s="194" t="s">
        <v>352</v>
      </c>
      <c r="BY24" s="194"/>
      <c r="BZ24" s="194">
        <f t="shared" si="0"/>
        <v>13</v>
      </c>
    </row>
    <row r="25" spans="1:78" ht="15.75" customHeight="1">
      <c r="A25" s="39" t="s">
        <v>180</v>
      </c>
      <c r="B25" s="82" t="s">
        <v>218</v>
      </c>
      <c r="C25" s="194"/>
      <c r="D25" s="194"/>
      <c r="E25" s="194"/>
      <c r="F25" s="194"/>
      <c r="G25" s="194"/>
      <c r="H25" s="194" t="s">
        <v>339</v>
      </c>
      <c r="I25" s="194"/>
      <c r="J25" s="194"/>
      <c r="K25" s="194"/>
      <c r="L25" s="194"/>
      <c r="M25" s="194"/>
      <c r="N25" s="194"/>
      <c r="O25" s="194"/>
      <c r="P25" s="194"/>
      <c r="Q25" s="194"/>
      <c r="R25" s="194"/>
      <c r="S25" s="194"/>
      <c r="T25" s="194" t="s">
        <v>352</v>
      </c>
      <c r="U25" s="194"/>
      <c r="V25" s="194"/>
      <c r="W25" s="194"/>
      <c r="X25" s="194"/>
      <c r="Y25" s="194"/>
      <c r="Z25" s="194"/>
      <c r="AA25" s="194"/>
      <c r="AB25" s="194" t="s">
        <v>352</v>
      </c>
      <c r="AC25" s="194" t="s">
        <v>352</v>
      </c>
      <c r="AD25" s="194" t="s">
        <v>352</v>
      </c>
      <c r="AE25" s="194" t="s">
        <v>352</v>
      </c>
      <c r="AF25" s="194"/>
      <c r="AG25" s="194" t="s">
        <v>356</v>
      </c>
      <c r="AH25" s="194"/>
      <c r="AI25" s="194"/>
      <c r="AJ25" s="194"/>
      <c r="AL25" s="194" t="s">
        <v>352</v>
      </c>
      <c r="AM25" s="194" t="s">
        <v>352</v>
      </c>
      <c r="AN25" s="194"/>
      <c r="AO25" s="194"/>
      <c r="AP25" s="194"/>
      <c r="AQ25" s="194"/>
      <c r="AR25" s="194"/>
      <c r="AS25" s="194"/>
      <c r="AT25" s="194"/>
      <c r="AU25" s="194"/>
      <c r="AV25" s="194" t="s">
        <v>352</v>
      </c>
      <c r="AW25" s="194"/>
      <c r="AX25" s="194"/>
      <c r="AY25" s="194"/>
      <c r="AZ25" s="194"/>
      <c r="BA25" s="194" t="s">
        <v>352</v>
      </c>
      <c r="BB25" s="194"/>
      <c r="BC25" s="195"/>
      <c r="BD25" s="195"/>
      <c r="BE25" s="195"/>
      <c r="BF25" s="195"/>
      <c r="BG25" s="195"/>
      <c r="BH25" s="195"/>
      <c r="BI25" s="195"/>
      <c r="BJ25" s="194" t="s">
        <v>352</v>
      </c>
      <c r="BK25" s="195"/>
      <c r="BL25" s="195"/>
      <c r="BM25" s="195"/>
      <c r="BN25" s="195"/>
      <c r="BO25" s="195"/>
      <c r="BP25" s="195"/>
      <c r="BQ25" s="195"/>
      <c r="BR25" s="195"/>
      <c r="BS25" s="195"/>
      <c r="BT25" s="195"/>
      <c r="BU25" s="195"/>
      <c r="BV25" s="195"/>
      <c r="BW25" s="195"/>
      <c r="BX25" s="194" t="s">
        <v>352</v>
      </c>
      <c r="BY25" s="194"/>
      <c r="BZ25" s="194">
        <f t="shared" si="0"/>
        <v>13</v>
      </c>
    </row>
    <row r="26" spans="1:78" ht="15.75" customHeight="1">
      <c r="A26" s="39" t="s">
        <v>198</v>
      </c>
      <c r="B26" s="82" t="s">
        <v>236</v>
      </c>
      <c r="C26" s="194"/>
      <c r="D26" s="194"/>
      <c r="E26" s="194"/>
      <c r="F26" s="194"/>
      <c r="G26" s="194"/>
      <c r="H26" s="194" t="s">
        <v>337</v>
      </c>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t="s">
        <v>356</v>
      </c>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5"/>
      <c r="BD26" s="195"/>
      <c r="BE26" s="195"/>
      <c r="BF26" s="195"/>
      <c r="BG26" s="195"/>
      <c r="BH26" s="195"/>
      <c r="BI26" s="195"/>
      <c r="BJ26" s="194"/>
      <c r="BK26" s="195"/>
      <c r="BL26" s="195"/>
      <c r="BM26" s="195"/>
      <c r="BN26" s="195"/>
      <c r="BO26" s="195"/>
      <c r="BP26" s="195"/>
      <c r="BQ26" s="195"/>
      <c r="BR26" s="195"/>
      <c r="BS26" s="195"/>
      <c r="BT26" s="195"/>
      <c r="BU26" s="195"/>
      <c r="BV26" s="195"/>
      <c r="BW26" s="195"/>
      <c r="BX26" s="195"/>
      <c r="BY26" s="195"/>
      <c r="BZ26" s="195"/>
    </row>
    <row r="27" spans="1:78" ht="15.75" customHeight="1">
      <c r="A27" s="39" t="s">
        <v>194</v>
      </c>
      <c r="B27" s="82" t="s">
        <v>232</v>
      </c>
      <c r="C27" s="194"/>
      <c r="D27" s="194"/>
      <c r="E27" s="194"/>
      <c r="F27" s="194"/>
      <c r="G27" s="194"/>
      <c r="H27" s="194" t="s">
        <v>342</v>
      </c>
      <c r="I27" s="194"/>
      <c r="J27" s="194"/>
      <c r="K27" s="194"/>
      <c r="L27" s="194"/>
      <c r="M27" s="194"/>
      <c r="N27" s="194"/>
      <c r="O27" s="194"/>
      <c r="P27" s="194"/>
      <c r="Q27" s="194"/>
      <c r="R27" s="194"/>
      <c r="S27" s="194"/>
      <c r="T27" s="194" t="s">
        <v>353</v>
      </c>
      <c r="U27" s="194"/>
      <c r="V27" s="194"/>
      <c r="W27" s="194"/>
      <c r="X27" s="194"/>
      <c r="Y27" s="194"/>
      <c r="Z27" s="194"/>
      <c r="AA27" s="194"/>
      <c r="AB27" s="194" t="s">
        <v>353</v>
      </c>
      <c r="AC27" s="194" t="s">
        <v>353</v>
      </c>
      <c r="AD27" s="194" t="s">
        <v>353</v>
      </c>
      <c r="AE27" s="194" t="s">
        <v>353</v>
      </c>
      <c r="AF27" s="194"/>
      <c r="AG27" s="194" t="s">
        <v>356</v>
      </c>
      <c r="AH27" s="194"/>
      <c r="AI27" s="194"/>
      <c r="AJ27" s="194"/>
      <c r="AL27" s="194" t="s">
        <v>353</v>
      </c>
      <c r="AM27" s="194" t="s">
        <v>353</v>
      </c>
      <c r="AN27" s="194"/>
      <c r="AO27" s="194"/>
      <c r="AP27" s="194"/>
      <c r="AQ27" s="194"/>
      <c r="AR27" s="194"/>
      <c r="AS27" s="194"/>
      <c r="AT27" s="194"/>
      <c r="AU27" s="194"/>
      <c r="AV27" s="194" t="s">
        <v>353</v>
      </c>
      <c r="AW27" s="194"/>
      <c r="AX27" s="194"/>
      <c r="AY27" s="194"/>
      <c r="AZ27" s="194"/>
      <c r="BA27" s="194" t="s">
        <v>353</v>
      </c>
      <c r="BB27" s="194"/>
      <c r="BC27" s="195"/>
      <c r="BD27" s="195"/>
      <c r="BE27" s="195"/>
      <c r="BF27" s="195"/>
      <c r="BG27" s="195"/>
      <c r="BH27" s="195"/>
      <c r="BI27" s="195"/>
      <c r="BJ27" s="194" t="s">
        <v>353</v>
      </c>
      <c r="BK27" s="195"/>
      <c r="BL27" s="195"/>
      <c r="BM27" s="195"/>
      <c r="BN27" s="195"/>
      <c r="BO27" s="195"/>
      <c r="BP27" s="195"/>
      <c r="BQ27" s="195"/>
      <c r="BR27" s="195"/>
      <c r="BS27" s="195"/>
      <c r="BT27" s="195"/>
      <c r="BU27" s="195"/>
      <c r="BV27" s="195"/>
      <c r="BW27" s="195"/>
      <c r="BX27" s="194" t="s">
        <v>353</v>
      </c>
      <c r="BY27" s="194"/>
      <c r="BZ27" s="194">
        <f t="shared" ref="BZ27:BZ41" si="1">COUNTA(C27:BY27)</f>
        <v>13</v>
      </c>
    </row>
    <row r="28" spans="1:78" ht="15.75" customHeight="1">
      <c r="A28" s="39" t="s">
        <v>181</v>
      </c>
      <c r="B28" s="82" t="s">
        <v>219</v>
      </c>
      <c r="C28" s="194"/>
      <c r="D28" s="194"/>
      <c r="E28" s="194"/>
      <c r="F28" s="194"/>
      <c r="G28" s="194"/>
      <c r="H28" s="194" t="s">
        <v>338</v>
      </c>
      <c r="I28" s="194"/>
      <c r="J28" s="194"/>
      <c r="K28" s="194"/>
      <c r="L28" s="194"/>
      <c r="M28" s="194"/>
      <c r="N28" s="194"/>
      <c r="O28" s="194"/>
      <c r="P28" s="194"/>
      <c r="Q28" s="194"/>
      <c r="R28" s="194"/>
      <c r="S28" s="194"/>
      <c r="T28" s="194" t="s">
        <v>352</v>
      </c>
      <c r="U28" s="194"/>
      <c r="V28" s="194"/>
      <c r="W28" s="194"/>
      <c r="X28" s="194"/>
      <c r="Y28" s="194"/>
      <c r="Z28" s="194"/>
      <c r="AA28" s="194"/>
      <c r="AB28" s="194" t="s">
        <v>352</v>
      </c>
      <c r="AC28" s="194" t="s">
        <v>352</v>
      </c>
      <c r="AD28" s="194" t="s">
        <v>352</v>
      </c>
      <c r="AE28" s="194" t="s">
        <v>352</v>
      </c>
      <c r="AF28" s="194"/>
      <c r="AG28" s="194" t="s">
        <v>356</v>
      </c>
      <c r="AH28" s="194"/>
      <c r="AI28" s="194"/>
      <c r="AJ28" s="194"/>
      <c r="AL28" s="194" t="s">
        <v>352</v>
      </c>
      <c r="AM28" s="194" t="s">
        <v>352</v>
      </c>
      <c r="AN28" s="194"/>
      <c r="AO28" s="194"/>
      <c r="AP28" s="194"/>
      <c r="AQ28" s="194"/>
      <c r="AR28" s="194"/>
      <c r="AS28" s="194"/>
      <c r="AT28" s="194"/>
      <c r="AU28" s="194"/>
      <c r="AV28" s="194" t="s">
        <v>352</v>
      </c>
      <c r="AW28" s="194"/>
      <c r="AX28" s="194"/>
      <c r="AY28" s="194"/>
      <c r="AZ28" s="194"/>
      <c r="BA28" s="194" t="s">
        <v>352</v>
      </c>
      <c r="BB28" s="194"/>
      <c r="BC28" s="195"/>
      <c r="BD28" s="195"/>
      <c r="BE28" s="195"/>
      <c r="BF28" s="195"/>
      <c r="BG28" s="195"/>
      <c r="BH28" s="195"/>
      <c r="BI28" s="195"/>
      <c r="BJ28" s="194" t="s">
        <v>352</v>
      </c>
      <c r="BK28" s="195"/>
      <c r="BL28" s="195"/>
      <c r="BM28" s="195"/>
      <c r="BN28" s="195"/>
      <c r="BO28" s="195"/>
      <c r="BP28" s="195"/>
      <c r="BQ28" s="195"/>
      <c r="BR28" s="195"/>
      <c r="BS28" s="195"/>
      <c r="BT28" s="195"/>
      <c r="BU28" s="195"/>
      <c r="BV28" s="195"/>
      <c r="BW28" s="195"/>
      <c r="BX28" s="194" t="s">
        <v>352</v>
      </c>
      <c r="BY28" s="194"/>
      <c r="BZ28" s="194">
        <f t="shared" si="1"/>
        <v>13</v>
      </c>
    </row>
    <row r="29" spans="1:78" ht="15.75" customHeight="1">
      <c r="A29" s="39" t="s">
        <v>170</v>
      </c>
      <c r="B29" s="82" t="s">
        <v>208</v>
      </c>
      <c r="C29" s="194"/>
      <c r="D29" s="194"/>
      <c r="E29" s="194"/>
      <c r="F29" s="194"/>
      <c r="G29" s="194"/>
      <c r="H29" s="194" t="s">
        <v>335</v>
      </c>
      <c r="I29" s="194"/>
      <c r="J29" s="194"/>
      <c r="K29" s="194"/>
      <c r="L29" s="194"/>
      <c r="M29" s="194"/>
      <c r="N29" s="194"/>
      <c r="O29" s="194"/>
      <c r="P29" s="194"/>
      <c r="Q29" s="194"/>
      <c r="R29" s="194"/>
      <c r="S29" s="194"/>
      <c r="T29" s="194" t="s">
        <v>351</v>
      </c>
      <c r="U29" s="194"/>
      <c r="V29" s="194"/>
      <c r="W29" s="194"/>
      <c r="X29" s="194"/>
      <c r="Y29" s="194"/>
      <c r="Z29" s="194"/>
      <c r="AA29" s="194"/>
      <c r="AB29" s="194" t="s">
        <v>351</v>
      </c>
      <c r="AC29" s="194" t="s">
        <v>351</v>
      </c>
      <c r="AD29" s="194" t="s">
        <v>351</v>
      </c>
      <c r="AE29" s="194" t="s">
        <v>351</v>
      </c>
      <c r="AF29" s="194"/>
      <c r="AG29" s="194" t="s">
        <v>356</v>
      </c>
      <c r="AH29" s="194"/>
      <c r="AI29" s="194"/>
      <c r="AJ29" s="194"/>
      <c r="AL29" s="194" t="s">
        <v>351</v>
      </c>
      <c r="AM29" s="194" t="s">
        <v>351</v>
      </c>
      <c r="AN29" s="194"/>
      <c r="AO29" s="194"/>
      <c r="AP29" s="194"/>
      <c r="AQ29" s="194"/>
      <c r="AR29" s="194"/>
      <c r="AS29" s="194"/>
      <c r="AT29" s="194"/>
      <c r="AU29" s="194"/>
      <c r="AV29" s="194" t="s">
        <v>351</v>
      </c>
      <c r="AW29" s="194"/>
      <c r="AX29" s="194"/>
      <c r="AY29" s="194"/>
      <c r="AZ29" s="194"/>
      <c r="BA29" s="194" t="s">
        <v>351</v>
      </c>
      <c r="BB29" s="194"/>
      <c r="BC29" s="195"/>
      <c r="BD29" s="195"/>
      <c r="BE29" s="195"/>
      <c r="BF29" s="195"/>
      <c r="BG29" s="195"/>
      <c r="BH29" s="195"/>
      <c r="BI29" s="195"/>
      <c r="BJ29" s="194" t="s">
        <v>351</v>
      </c>
      <c r="BK29" s="195"/>
      <c r="BL29" s="195"/>
      <c r="BM29" s="195"/>
      <c r="BN29" s="195"/>
      <c r="BO29" s="195"/>
      <c r="BP29" s="195"/>
      <c r="BQ29" s="195"/>
      <c r="BR29" s="195"/>
      <c r="BS29" s="195"/>
      <c r="BT29" s="195"/>
      <c r="BU29" s="195"/>
      <c r="BV29" s="195"/>
      <c r="BW29" s="195"/>
      <c r="BX29" s="194" t="s">
        <v>351</v>
      </c>
      <c r="BY29" s="194"/>
      <c r="BZ29" s="194">
        <f t="shared" si="1"/>
        <v>13</v>
      </c>
    </row>
    <row r="30" spans="1:78" ht="15.75" customHeight="1">
      <c r="A30" s="39" t="s">
        <v>182</v>
      </c>
      <c r="B30" s="82" t="s">
        <v>220</v>
      </c>
      <c r="C30" s="194"/>
      <c r="D30" s="194"/>
      <c r="E30" s="194"/>
      <c r="F30" s="194"/>
      <c r="G30" s="194"/>
      <c r="H30" s="194"/>
      <c r="I30" s="194"/>
      <c r="J30" s="194"/>
      <c r="K30" s="194"/>
      <c r="L30" s="194"/>
      <c r="M30" s="194"/>
      <c r="N30" s="194"/>
      <c r="O30" s="194"/>
      <c r="P30" s="194"/>
      <c r="Q30" s="194"/>
      <c r="R30" s="194"/>
      <c r="S30" s="194"/>
      <c r="T30" s="194" t="s">
        <v>352</v>
      </c>
      <c r="U30" s="194"/>
      <c r="V30" s="194"/>
      <c r="W30" s="194"/>
      <c r="X30" s="194"/>
      <c r="Y30" s="194"/>
      <c r="Z30" s="194"/>
      <c r="AA30" s="194"/>
      <c r="AB30" s="194" t="s">
        <v>352</v>
      </c>
      <c r="AC30" s="194" t="s">
        <v>352</v>
      </c>
      <c r="AD30" s="194" t="s">
        <v>352</v>
      </c>
      <c r="AE30" s="194" t="s">
        <v>352</v>
      </c>
      <c r="AF30" s="194"/>
      <c r="AG30" s="194" t="s">
        <v>356</v>
      </c>
      <c r="AH30" s="194"/>
      <c r="AI30" s="194"/>
      <c r="AJ30" s="194"/>
      <c r="AL30" s="194" t="s">
        <v>352</v>
      </c>
      <c r="AM30" s="194" t="s">
        <v>352</v>
      </c>
      <c r="AN30" s="194"/>
      <c r="AO30" s="194"/>
      <c r="AP30" s="194"/>
      <c r="AQ30" s="194"/>
      <c r="AR30" s="194"/>
      <c r="AS30" s="194"/>
      <c r="AT30" s="194"/>
      <c r="AU30" s="194"/>
      <c r="AV30" s="194" t="s">
        <v>352</v>
      </c>
      <c r="AW30" s="194"/>
      <c r="AX30" s="194"/>
      <c r="AY30" s="194"/>
      <c r="AZ30" s="194"/>
      <c r="BA30" s="194" t="s">
        <v>352</v>
      </c>
      <c r="BB30" s="194"/>
      <c r="BC30" s="195"/>
      <c r="BD30" s="195"/>
      <c r="BE30" s="195"/>
      <c r="BF30" s="195"/>
      <c r="BG30" s="195"/>
      <c r="BH30" s="195"/>
      <c r="BI30" s="195"/>
      <c r="BJ30" s="194" t="s">
        <v>352</v>
      </c>
      <c r="BK30" s="195"/>
      <c r="BL30" s="195"/>
      <c r="BM30" s="195"/>
      <c r="BN30" s="195"/>
      <c r="BO30" s="195"/>
      <c r="BP30" s="195"/>
      <c r="BQ30" s="195"/>
      <c r="BR30" s="195"/>
      <c r="BS30" s="195"/>
      <c r="BT30" s="195"/>
      <c r="BU30" s="195"/>
      <c r="BV30" s="195"/>
      <c r="BW30" s="195"/>
      <c r="BX30" s="194" t="s">
        <v>352</v>
      </c>
      <c r="BY30" s="194"/>
      <c r="BZ30" s="194">
        <f t="shared" si="1"/>
        <v>12</v>
      </c>
    </row>
    <row r="31" spans="1:78" ht="15.75" customHeight="1">
      <c r="A31" s="39" t="s">
        <v>183</v>
      </c>
      <c r="B31" s="82" t="s">
        <v>221</v>
      </c>
      <c r="C31" s="194"/>
      <c r="D31" s="194"/>
      <c r="E31" s="194"/>
      <c r="F31" s="194"/>
      <c r="G31" s="194"/>
      <c r="H31" s="194" t="s">
        <v>341</v>
      </c>
      <c r="I31" s="194"/>
      <c r="J31" s="194"/>
      <c r="K31" s="194"/>
      <c r="L31" s="194"/>
      <c r="M31" s="194"/>
      <c r="N31" s="194"/>
      <c r="O31" s="194"/>
      <c r="P31" s="194"/>
      <c r="Q31" s="194"/>
      <c r="R31" s="194"/>
      <c r="S31" s="194"/>
      <c r="T31" s="194" t="s">
        <v>352</v>
      </c>
      <c r="U31" s="194"/>
      <c r="V31" s="194"/>
      <c r="W31" s="194"/>
      <c r="X31" s="194"/>
      <c r="Y31" s="194"/>
      <c r="Z31" s="194"/>
      <c r="AA31" s="194"/>
      <c r="AB31" s="194" t="s">
        <v>352</v>
      </c>
      <c r="AC31" s="194" t="s">
        <v>352</v>
      </c>
      <c r="AD31" s="194" t="s">
        <v>352</v>
      </c>
      <c r="AE31" s="194" t="s">
        <v>352</v>
      </c>
      <c r="AF31" s="194"/>
      <c r="AG31" s="194" t="s">
        <v>356</v>
      </c>
      <c r="AH31" s="194"/>
      <c r="AI31" s="194"/>
      <c r="AJ31" s="194"/>
      <c r="AL31" s="194" t="s">
        <v>352</v>
      </c>
      <c r="AM31" s="194" t="s">
        <v>352</v>
      </c>
      <c r="AN31" s="194"/>
      <c r="AO31" s="194"/>
      <c r="AP31" s="194"/>
      <c r="AQ31" s="194"/>
      <c r="AR31" s="194"/>
      <c r="AS31" s="194"/>
      <c r="AT31" s="194"/>
      <c r="AU31" s="194"/>
      <c r="AV31" s="194" t="s">
        <v>352</v>
      </c>
      <c r="AW31" s="194"/>
      <c r="AX31" s="194"/>
      <c r="AY31" s="194"/>
      <c r="AZ31" s="194"/>
      <c r="BA31" s="194" t="s">
        <v>352</v>
      </c>
      <c r="BB31" s="194"/>
      <c r="BC31" s="195"/>
      <c r="BD31" s="195"/>
      <c r="BE31" s="195"/>
      <c r="BF31" s="195"/>
      <c r="BG31" s="195"/>
      <c r="BH31" s="195"/>
      <c r="BI31" s="195"/>
      <c r="BJ31" s="194" t="s">
        <v>352</v>
      </c>
      <c r="BK31" s="195"/>
      <c r="BL31" s="195"/>
      <c r="BM31" s="195"/>
      <c r="BN31" s="195"/>
      <c r="BO31" s="195"/>
      <c r="BP31" s="195"/>
      <c r="BQ31" s="195"/>
      <c r="BR31" s="195"/>
      <c r="BS31" s="195"/>
      <c r="BT31" s="195"/>
      <c r="BU31" s="195"/>
      <c r="BV31" s="195"/>
      <c r="BW31" s="195"/>
      <c r="BX31" s="194" t="s">
        <v>352</v>
      </c>
      <c r="BY31" s="194"/>
      <c r="BZ31" s="194">
        <f t="shared" si="1"/>
        <v>13</v>
      </c>
    </row>
    <row r="32" spans="1:78" ht="15.75" customHeight="1">
      <c r="A32" s="39" t="s">
        <v>171</v>
      </c>
      <c r="B32" s="82" t="s">
        <v>209</v>
      </c>
      <c r="C32" s="194"/>
      <c r="D32" s="194"/>
      <c r="E32" s="194"/>
      <c r="F32" s="194"/>
      <c r="G32" s="194"/>
      <c r="H32" s="194" t="s">
        <v>336</v>
      </c>
      <c r="I32" s="194"/>
      <c r="J32" s="194"/>
      <c r="K32" s="194"/>
      <c r="L32" s="194"/>
      <c r="M32" s="194"/>
      <c r="N32" s="194"/>
      <c r="O32" s="194"/>
      <c r="P32" s="194"/>
      <c r="Q32" s="194"/>
      <c r="R32" s="194"/>
      <c r="S32" s="194"/>
      <c r="T32" s="194" t="s">
        <v>351</v>
      </c>
      <c r="U32" s="194"/>
      <c r="V32" s="194"/>
      <c r="W32" s="194"/>
      <c r="X32" s="194"/>
      <c r="Y32" s="194"/>
      <c r="Z32" s="194"/>
      <c r="AA32" s="194"/>
      <c r="AB32" s="194" t="s">
        <v>351</v>
      </c>
      <c r="AC32" s="194" t="s">
        <v>351</v>
      </c>
      <c r="AD32" s="194" t="s">
        <v>351</v>
      </c>
      <c r="AE32" s="194" t="s">
        <v>351</v>
      </c>
      <c r="AF32" s="194"/>
      <c r="AG32" s="194" t="s">
        <v>356</v>
      </c>
      <c r="AH32" s="194"/>
      <c r="AI32" s="194"/>
      <c r="AJ32" s="194"/>
      <c r="AL32" s="194" t="s">
        <v>351</v>
      </c>
      <c r="AM32" s="194" t="s">
        <v>351</v>
      </c>
      <c r="AN32" s="194"/>
      <c r="AO32" s="194"/>
      <c r="AP32" s="194"/>
      <c r="AQ32" s="194"/>
      <c r="AR32" s="194"/>
      <c r="AS32" s="194"/>
      <c r="AT32" s="194"/>
      <c r="AU32" s="194"/>
      <c r="AV32" s="194" t="s">
        <v>351</v>
      </c>
      <c r="AW32" s="194"/>
      <c r="AX32" s="194"/>
      <c r="AY32" s="194"/>
      <c r="AZ32" s="194"/>
      <c r="BA32" s="194" t="s">
        <v>351</v>
      </c>
      <c r="BB32" s="194"/>
      <c r="BC32" s="195"/>
      <c r="BD32" s="195"/>
      <c r="BE32" s="195"/>
      <c r="BF32" s="195"/>
      <c r="BG32" s="195"/>
      <c r="BH32" s="195"/>
      <c r="BI32" s="195"/>
      <c r="BJ32" s="194" t="s">
        <v>351</v>
      </c>
      <c r="BK32" s="195"/>
      <c r="BL32" s="195"/>
      <c r="BM32" s="195"/>
      <c r="BN32" s="195"/>
      <c r="BO32" s="195"/>
      <c r="BP32" s="195"/>
      <c r="BQ32" s="195"/>
      <c r="BR32" s="195"/>
      <c r="BS32" s="195"/>
      <c r="BT32" s="195"/>
      <c r="BU32" s="195"/>
      <c r="BV32" s="195"/>
      <c r="BW32" s="195"/>
      <c r="BX32" s="194" t="s">
        <v>351</v>
      </c>
      <c r="BY32" s="194"/>
      <c r="BZ32" s="194">
        <f t="shared" si="1"/>
        <v>13</v>
      </c>
    </row>
    <row r="33" spans="1:78" ht="15.75" customHeight="1">
      <c r="A33" s="39" t="s">
        <v>172</v>
      </c>
      <c r="B33" s="82" t="s">
        <v>210</v>
      </c>
      <c r="C33" s="194"/>
      <c r="D33" s="194"/>
      <c r="E33" s="194"/>
      <c r="F33" s="194"/>
      <c r="G33" s="194"/>
      <c r="H33" s="194" t="s">
        <v>336</v>
      </c>
      <c r="I33" s="194"/>
      <c r="J33" s="194"/>
      <c r="K33" s="194"/>
      <c r="L33" s="194"/>
      <c r="M33" s="194"/>
      <c r="N33" s="194"/>
      <c r="O33" s="194"/>
      <c r="P33" s="194"/>
      <c r="Q33" s="194"/>
      <c r="R33" s="194"/>
      <c r="S33" s="194"/>
      <c r="T33" s="194" t="s">
        <v>351</v>
      </c>
      <c r="U33" s="194"/>
      <c r="V33" s="194"/>
      <c r="W33" s="194"/>
      <c r="X33" s="194"/>
      <c r="Y33" s="194"/>
      <c r="Z33" s="194"/>
      <c r="AA33" s="194"/>
      <c r="AB33" s="194" t="s">
        <v>351</v>
      </c>
      <c r="AC33" s="194" t="s">
        <v>351</v>
      </c>
      <c r="AD33" s="194" t="s">
        <v>351</v>
      </c>
      <c r="AE33" s="194" t="s">
        <v>351</v>
      </c>
      <c r="AF33" s="194"/>
      <c r="AG33" s="194" t="s">
        <v>356</v>
      </c>
      <c r="AH33" s="194"/>
      <c r="AI33" s="194"/>
      <c r="AJ33" s="194"/>
      <c r="AL33" s="194" t="s">
        <v>351</v>
      </c>
      <c r="AM33" s="194" t="s">
        <v>351</v>
      </c>
      <c r="AN33" s="194"/>
      <c r="AO33" s="194"/>
      <c r="AP33" s="194"/>
      <c r="AQ33" s="194"/>
      <c r="AR33" s="194"/>
      <c r="AS33" s="194"/>
      <c r="AT33" s="194"/>
      <c r="AU33" s="194"/>
      <c r="AV33" s="194" t="s">
        <v>351</v>
      </c>
      <c r="AW33" s="194"/>
      <c r="AX33" s="194"/>
      <c r="AY33" s="194"/>
      <c r="AZ33" s="194"/>
      <c r="BA33" s="194" t="s">
        <v>351</v>
      </c>
      <c r="BB33" s="194"/>
      <c r="BC33" s="195"/>
      <c r="BD33" s="195"/>
      <c r="BE33" s="195"/>
      <c r="BF33" s="195"/>
      <c r="BG33" s="195"/>
      <c r="BH33" s="195"/>
      <c r="BI33" s="195"/>
      <c r="BJ33" s="194" t="s">
        <v>351</v>
      </c>
      <c r="BK33" s="195"/>
      <c r="BL33" s="195"/>
      <c r="BM33" s="195"/>
      <c r="BN33" s="195"/>
      <c r="BO33" s="195"/>
      <c r="BP33" s="195"/>
      <c r="BQ33" s="195"/>
      <c r="BR33" s="195"/>
      <c r="BS33" s="195"/>
      <c r="BT33" s="195"/>
      <c r="BU33" s="195"/>
      <c r="BV33" s="195"/>
      <c r="BW33" s="195"/>
      <c r="BX33" s="194" t="s">
        <v>351</v>
      </c>
      <c r="BY33" s="194"/>
      <c r="BZ33" s="194">
        <f t="shared" si="1"/>
        <v>13</v>
      </c>
    </row>
    <row r="34" spans="1:78" ht="15.75" customHeight="1">
      <c r="A34" s="39" t="s">
        <v>184</v>
      </c>
      <c r="B34" s="82" t="s">
        <v>222</v>
      </c>
      <c r="C34" s="194"/>
      <c r="D34" s="194"/>
      <c r="E34" s="194"/>
      <c r="F34" s="194"/>
      <c r="G34" s="194"/>
      <c r="H34" s="194" t="s">
        <v>341</v>
      </c>
      <c r="I34" s="194"/>
      <c r="J34" s="194"/>
      <c r="K34" s="194"/>
      <c r="L34" s="194"/>
      <c r="M34" s="194"/>
      <c r="N34" s="194"/>
      <c r="O34" s="194"/>
      <c r="P34" s="194"/>
      <c r="Q34" s="194"/>
      <c r="R34" s="194"/>
      <c r="S34" s="194"/>
      <c r="T34" s="194" t="s">
        <v>352</v>
      </c>
      <c r="U34" s="194"/>
      <c r="V34" s="194"/>
      <c r="W34" s="194"/>
      <c r="X34" s="194"/>
      <c r="Y34" s="194"/>
      <c r="Z34" s="194"/>
      <c r="AA34" s="194"/>
      <c r="AB34" s="194" t="s">
        <v>352</v>
      </c>
      <c r="AC34" s="194" t="s">
        <v>352</v>
      </c>
      <c r="AD34" s="194" t="s">
        <v>352</v>
      </c>
      <c r="AE34" s="194" t="s">
        <v>352</v>
      </c>
      <c r="AF34" s="194"/>
      <c r="AG34" s="194" t="s">
        <v>356</v>
      </c>
      <c r="AH34" s="194"/>
      <c r="AI34" s="194"/>
      <c r="AJ34" s="194"/>
      <c r="AL34" s="194" t="s">
        <v>352</v>
      </c>
      <c r="AM34" s="194" t="s">
        <v>352</v>
      </c>
      <c r="AN34" s="194"/>
      <c r="AO34" s="194"/>
      <c r="AP34" s="194"/>
      <c r="AQ34" s="194"/>
      <c r="AR34" s="194"/>
      <c r="AS34" s="194"/>
      <c r="AT34" s="194"/>
      <c r="AU34" s="194"/>
      <c r="AV34" s="194" t="s">
        <v>352</v>
      </c>
      <c r="AW34" s="194"/>
      <c r="AX34" s="194"/>
      <c r="AY34" s="194"/>
      <c r="AZ34" s="194"/>
      <c r="BA34" s="194" t="s">
        <v>352</v>
      </c>
      <c r="BB34" s="194"/>
      <c r="BC34" s="195"/>
      <c r="BD34" s="195"/>
      <c r="BE34" s="195"/>
      <c r="BF34" s="195"/>
      <c r="BG34" s="195"/>
      <c r="BH34" s="195"/>
      <c r="BI34" s="195"/>
      <c r="BJ34" s="194" t="s">
        <v>352</v>
      </c>
      <c r="BK34" s="195"/>
      <c r="BL34" s="195"/>
      <c r="BM34" s="195"/>
      <c r="BN34" s="195"/>
      <c r="BO34" s="195"/>
      <c r="BP34" s="195"/>
      <c r="BQ34" s="195"/>
      <c r="BR34" s="195"/>
      <c r="BS34" s="195"/>
      <c r="BT34" s="195"/>
      <c r="BU34" s="195"/>
      <c r="BV34" s="195"/>
      <c r="BW34" s="195"/>
      <c r="BX34" s="194" t="s">
        <v>352</v>
      </c>
      <c r="BY34" s="194"/>
      <c r="BZ34" s="194">
        <f t="shared" si="1"/>
        <v>13</v>
      </c>
    </row>
    <row r="35" spans="1:78" ht="15.75" customHeight="1">
      <c r="A35" s="39" t="s">
        <v>173</v>
      </c>
      <c r="B35" s="82" t="s">
        <v>211</v>
      </c>
      <c r="C35" s="194"/>
      <c r="D35" s="194"/>
      <c r="E35" s="194"/>
      <c r="F35" s="194"/>
      <c r="G35" s="194"/>
      <c r="H35" s="194"/>
      <c r="I35" s="194"/>
      <c r="J35" s="194"/>
      <c r="K35" s="194"/>
      <c r="L35" s="194"/>
      <c r="M35" s="194"/>
      <c r="N35" s="194"/>
      <c r="O35" s="194"/>
      <c r="P35" s="194"/>
      <c r="Q35" s="194"/>
      <c r="R35" s="194"/>
      <c r="S35" s="194"/>
      <c r="T35" s="194" t="s">
        <v>351</v>
      </c>
      <c r="U35" s="194"/>
      <c r="V35" s="194"/>
      <c r="W35" s="194"/>
      <c r="X35" s="194"/>
      <c r="Y35" s="194"/>
      <c r="Z35" s="194"/>
      <c r="AA35" s="194"/>
      <c r="AB35" s="194" t="s">
        <v>351</v>
      </c>
      <c r="AC35" s="194" t="s">
        <v>351</v>
      </c>
      <c r="AD35" s="194" t="s">
        <v>351</v>
      </c>
      <c r="AE35" s="194" t="s">
        <v>351</v>
      </c>
      <c r="AF35" s="194"/>
      <c r="AG35" s="194" t="s">
        <v>356</v>
      </c>
      <c r="AH35" s="194"/>
      <c r="AI35" s="194"/>
      <c r="AJ35" s="194"/>
      <c r="AL35" s="194" t="s">
        <v>351</v>
      </c>
      <c r="AM35" s="194" t="s">
        <v>351</v>
      </c>
      <c r="AN35" s="194"/>
      <c r="AO35" s="194"/>
      <c r="AP35" s="194"/>
      <c r="AQ35" s="194"/>
      <c r="AR35" s="194"/>
      <c r="AS35" s="194"/>
      <c r="AT35" s="194"/>
      <c r="AU35" s="194"/>
      <c r="AV35" s="194" t="s">
        <v>351</v>
      </c>
      <c r="AW35" s="194"/>
      <c r="AX35" s="194"/>
      <c r="AY35" s="194"/>
      <c r="AZ35" s="194"/>
      <c r="BA35" s="194" t="s">
        <v>351</v>
      </c>
      <c r="BB35" s="194"/>
      <c r="BC35" s="195"/>
      <c r="BD35" s="195"/>
      <c r="BE35" s="195"/>
      <c r="BF35" s="195"/>
      <c r="BG35" s="195"/>
      <c r="BH35" s="195"/>
      <c r="BI35" s="195"/>
      <c r="BJ35" s="194" t="s">
        <v>351</v>
      </c>
      <c r="BK35" s="195"/>
      <c r="BL35" s="195"/>
      <c r="BM35" s="195"/>
      <c r="BN35" s="195"/>
      <c r="BO35" s="195"/>
      <c r="BP35" s="195"/>
      <c r="BQ35" s="195"/>
      <c r="BR35" s="195"/>
      <c r="BS35" s="195"/>
      <c r="BT35" s="195"/>
      <c r="BU35" s="195"/>
      <c r="BV35" s="195"/>
      <c r="BW35" s="195"/>
      <c r="BX35" s="194" t="s">
        <v>351</v>
      </c>
      <c r="BY35" s="194"/>
      <c r="BZ35" s="194">
        <f t="shared" si="1"/>
        <v>12</v>
      </c>
    </row>
    <row r="36" spans="1:78" ht="15.75" customHeight="1">
      <c r="A36" s="39" t="s">
        <v>195</v>
      </c>
      <c r="B36" s="82" t="s">
        <v>233</v>
      </c>
      <c r="C36" s="194"/>
      <c r="D36" s="194"/>
      <c r="E36" s="194"/>
      <c r="F36" s="194"/>
      <c r="G36" s="194"/>
      <c r="H36" s="194" t="s">
        <v>342</v>
      </c>
      <c r="I36" s="194"/>
      <c r="J36" s="194"/>
      <c r="K36" s="194"/>
      <c r="L36" s="194"/>
      <c r="M36" s="194"/>
      <c r="N36" s="194"/>
      <c r="O36" s="194"/>
      <c r="P36" s="194"/>
      <c r="Q36" s="194"/>
      <c r="R36" s="194"/>
      <c r="S36" s="194"/>
      <c r="T36" s="194" t="s">
        <v>353</v>
      </c>
      <c r="U36" s="194"/>
      <c r="V36" s="194"/>
      <c r="W36" s="194"/>
      <c r="X36" s="194"/>
      <c r="Y36" s="194"/>
      <c r="Z36" s="194"/>
      <c r="AA36" s="194"/>
      <c r="AB36" s="194" t="s">
        <v>353</v>
      </c>
      <c r="AC36" s="194" t="s">
        <v>353</v>
      </c>
      <c r="AD36" s="194" t="s">
        <v>353</v>
      </c>
      <c r="AE36" s="194" t="s">
        <v>353</v>
      </c>
      <c r="AF36" s="194"/>
      <c r="AG36" s="194" t="s">
        <v>356</v>
      </c>
      <c r="AH36" s="194"/>
      <c r="AI36" s="194"/>
      <c r="AJ36" s="194"/>
      <c r="AL36" s="194" t="s">
        <v>353</v>
      </c>
      <c r="AM36" s="194" t="s">
        <v>353</v>
      </c>
      <c r="AN36" s="194"/>
      <c r="AO36" s="194"/>
      <c r="AP36" s="194"/>
      <c r="AQ36" s="194"/>
      <c r="AR36" s="194"/>
      <c r="AS36" s="194"/>
      <c r="AT36" s="194"/>
      <c r="AU36" s="194"/>
      <c r="AV36" s="194" t="s">
        <v>353</v>
      </c>
      <c r="AW36" s="194"/>
      <c r="AX36" s="194"/>
      <c r="AY36" s="194"/>
      <c r="AZ36" s="194"/>
      <c r="BA36" s="194" t="s">
        <v>353</v>
      </c>
      <c r="BB36" s="194"/>
      <c r="BC36" s="195"/>
      <c r="BD36" s="195"/>
      <c r="BE36" s="195"/>
      <c r="BF36" s="195"/>
      <c r="BG36" s="195"/>
      <c r="BH36" s="195"/>
      <c r="BI36" s="195"/>
      <c r="BJ36" s="194" t="s">
        <v>353</v>
      </c>
      <c r="BK36" s="195"/>
      <c r="BL36" s="194"/>
      <c r="BM36" s="194"/>
      <c r="BN36" s="194"/>
      <c r="BO36" s="195"/>
      <c r="BP36" s="195"/>
      <c r="BQ36" s="195"/>
      <c r="BR36" s="195"/>
      <c r="BS36" s="195"/>
      <c r="BT36" s="195"/>
      <c r="BU36" s="195"/>
      <c r="BV36" s="195"/>
      <c r="BW36" s="195"/>
      <c r="BX36" s="194" t="s">
        <v>353</v>
      </c>
      <c r="BY36" s="194"/>
      <c r="BZ36" s="194">
        <f t="shared" si="1"/>
        <v>13</v>
      </c>
    </row>
    <row r="37" spans="1:78" ht="15.75" customHeight="1">
      <c r="A37" s="39" t="s">
        <v>185</v>
      </c>
      <c r="B37" s="82" t="s">
        <v>223</v>
      </c>
      <c r="C37" s="194"/>
      <c r="D37" s="194"/>
      <c r="E37" s="194"/>
      <c r="F37" s="194"/>
      <c r="G37" s="194"/>
      <c r="H37" s="194" t="s">
        <v>339</v>
      </c>
      <c r="I37" s="194"/>
      <c r="J37" s="194"/>
      <c r="K37" s="194"/>
      <c r="L37" s="194"/>
      <c r="M37" s="194"/>
      <c r="N37" s="194"/>
      <c r="O37" s="194"/>
      <c r="P37" s="194"/>
      <c r="Q37" s="194"/>
      <c r="R37" s="194"/>
      <c r="S37" s="194"/>
      <c r="T37" s="194" t="s">
        <v>352</v>
      </c>
      <c r="U37" s="194"/>
      <c r="V37" s="194"/>
      <c r="W37" s="194"/>
      <c r="X37" s="194"/>
      <c r="Y37" s="194"/>
      <c r="Z37" s="194"/>
      <c r="AA37" s="194"/>
      <c r="AB37" s="194" t="s">
        <v>352</v>
      </c>
      <c r="AC37" s="194" t="s">
        <v>352</v>
      </c>
      <c r="AD37" s="194" t="s">
        <v>352</v>
      </c>
      <c r="AE37" s="194" t="s">
        <v>352</v>
      </c>
      <c r="AF37" s="194"/>
      <c r="AG37" s="194" t="s">
        <v>356</v>
      </c>
      <c r="AH37" s="194"/>
      <c r="AI37" s="194"/>
      <c r="AJ37" s="194"/>
      <c r="AL37" s="194" t="s">
        <v>352</v>
      </c>
      <c r="AM37" s="194" t="s">
        <v>352</v>
      </c>
      <c r="AN37" s="194"/>
      <c r="AO37" s="194"/>
      <c r="AP37" s="194"/>
      <c r="AQ37" s="194"/>
      <c r="AR37" s="194"/>
      <c r="AS37" s="194"/>
      <c r="AT37" s="194"/>
      <c r="AU37" s="194"/>
      <c r="AV37" s="194" t="s">
        <v>352</v>
      </c>
      <c r="AW37" s="194"/>
      <c r="AX37" s="194"/>
      <c r="AY37" s="194"/>
      <c r="AZ37" s="194"/>
      <c r="BA37" s="194" t="s">
        <v>352</v>
      </c>
      <c r="BB37" s="194"/>
      <c r="BC37" s="195"/>
      <c r="BD37" s="195"/>
      <c r="BE37" s="195"/>
      <c r="BF37" s="195"/>
      <c r="BG37" s="195"/>
      <c r="BH37" s="195"/>
      <c r="BI37" s="195"/>
      <c r="BJ37" s="194" t="s">
        <v>352</v>
      </c>
      <c r="BK37" s="195"/>
      <c r="BL37" s="195"/>
      <c r="BM37" s="195"/>
      <c r="BN37" s="195"/>
      <c r="BO37" s="195"/>
      <c r="BP37" s="195"/>
      <c r="BQ37" s="195"/>
      <c r="BR37" s="195"/>
      <c r="BS37" s="195"/>
      <c r="BT37" s="195"/>
      <c r="BU37" s="195"/>
      <c r="BV37" s="195"/>
      <c r="BW37" s="195"/>
      <c r="BX37" s="194" t="s">
        <v>352</v>
      </c>
      <c r="BY37" s="194"/>
      <c r="BZ37" s="194">
        <f t="shared" si="1"/>
        <v>13</v>
      </c>
    </row>
    <row r="38" spans="1:78" ht="15.75" customHeight="1">
      <c r="A38" s="39" t="s">
        <v>196</v>
      </c>
      <c r="B38" s="82" t="s">
        <v>234</v>
      </c>
      <c r="C38" s="194"/>
      <c r="D38" s="194"/>
      <c r="E38" s="194"/>
      <c r="F38" s="194"/>
      <c r="G38" s="194"/>
      <c r="H38" s="194" t="s">
        <v>342</v>
      </c>
      <c r="I38" s="194"/>
      <c r="J38" s="194"/>
      <c r="K38" s="194"/>
      <c r="L38" s="194"/>
      <c r="M38" s="194"/>
      <c r="N38" s="194"/>
      <c r="O38" s="194"/>
      <c r="P38" s="194"/>
      <c r="Q38" s="194"/>
      <c r="R38" s="194"/>
      <c r="S38" s="194"/>
      <c r="T38" s="194" t="s">
        <v>353</v>
      </c>
      <c r="U38" s="194"/>
      <c r="V38" s="194"/>
      <c r="W38" s="194"/>
      <c r="X38" s="194"/>
      <c r="Y38" s="194"/>
      <c r="Z38" s="194"/>
      <c r="AA38" s="194"/>
      <c r="AB38" s="194" t="s">
        <v>353</v>
      </c>
      <c r="AC38" s="194" t="s">
        <v>353</v>
      </c>
      <c r="AD38" s="194" t="s">
        <v>353</v>
      </c>
      <c r="AE38" s="194" t="s">
        <v>353</v>
      </c>
      <c r="AF38" s="194"/>
      <c r="AG38" s="194" t="s">
        <v>356</v>
      </c>
      <c r="AH38" s="194"/>
      <c r="AI38" s="194"/>
      <c r="AJ38" s="194"/>
      <c r="AL38" s="194" t="s">
        <v>353</v>
      </c>
      <c r="AM38" s="194" t="s">
        <v>353</v>
      </c>
      <c r="AN38" s="194"/>
      <c r="AO38" s="194"/>
      <c r="AP38" s="194"/>
      <c r="AQ38" s="194"/>
      <c r="AR38" s="194"/>
      <c r="AS38" s="194"/>
      <c r="AT38" s="194"/>
      <c r="AU38" s="194"/>
      <c r="AV38" s="194" t="s">
        <v>353</v>
      </c>
      <c r="AW38" s="194"/>
      <c r="AX38" s="194"/>
      <c r="AY38" s="194"/>
      <c r="AZ38" s="194"/>
      <c r="BA38" s="194" t="s">
        <v>353</v>
      </c>
      <c r="BB38" s="194"/>
      <c r="BC38" s="195"/>
      <c r="BD38" s="195"/>
      <c r="BE38" s="195"/>
      <c r="BF38" s="195"/>
      <c r="BG38" s="195"/>
      <c r="BH38" s="195"/>
      <c r="BI38" s="195"/>
      <c r="BJ38" s="194" t="s">
        <v>353</v>
      </c>
      <c r="BK38" s="195"/>
      <c r="BL38" s="194"/>
      <c r="BM38" s="194"/>
      <c r="BN38" s="194"/>
      <c r="BO38" s="195"/>
      <c r="BP38" s="195"/>
      <c r="BQ38" s="195"/>
      <c r="BR38" s="195"/>
      <c r="BS38" s="195"/>
      <c r="BT38" s="195"/>
      <c r="BU38" s="195"/>
      <c r="BV38" s="195"/>
      <c r="BW38" s="195"/>
      <c r="BX38" s="194" t="s">
        <v>353</v>
      </c>
      <c r="BY38" s="194"/>
      <c r="BZ38" s="194">
        <f t="shared" si="1"/>
        <v>13</v>
      </c>
    </row>
    <row r="39" spans="1:78" ht="15.75" customHeight="1">
      <c r="A39" s="39" t="s">
        <v>187</v>
      </c>
      <c r="B39" s="82" t="s">
        <v>225</v>
      </c>
      <c r="C39" s="194"/>
      <c r="D39" s="194"/>
      <c r="E39" s="194"/>
      <c r="F39" s="194"/>
      <c r="G39" s="194"/>
      <c r="H39" s="194" t="s">
        <v>341</v>
      </c>
      <c r="I39" s="194"/>
      <c r="J39" s="194"/>
      <c r="K39" s="194"/>
      <c r="L39" s="194"/>
      <c r="M39" s="194"/>
      <c r="N39" s="194"/>
      <c r="O39" s="194"/>
      <c r="P39" s="194"/>
      <c r="Q39" s="194"/>
      <c r="R39" s="194"/>
      <c r="S39" s="194"/>
      <c r="T39" s="194" t="s">
        <v>352</v>
      </c>
      <c r="U39" s="194"/>
      <c r="V39" s="194"/>
      <c r="W39" s="194"/>
      <c r="X39" s="194"/>
      <c r="Y39" s="194"/>
      <c r="Z39" s="194"/>
      <c r="AA39" s="194"/>
      <c r="AB39" s="194" t="s">
        <v>352</v>
      </c>
      <c r="AC39" s="194" t="s">
        <v>352</v>
      </c>
      <c r="AD39" s="194" t="s">
        <v>352</v>
      </c>
      <c r="AE39" s="194" t="s">
        <v>352</v>
      </c>
      <c r="AF39" s="194"/>
      <c r="AG39" s="194" t="s">
        <v>356</v>
      </c>
      <c r="AH39" s="194"/>
      <c r="AI39" s="194"/>
      <c r="AJ39" s="194"/>
      <c r="AL39" s="194" t="s">
        <v>352</v>
      </c>
      <c r="AM39" s="194" t="s">
        <v>352</v>
      </c>
      <c r="AN39" s="194"/>
      <c r="AO39" s="194"/>
      <c r="AP39" s="194"/>
      <c r="AQ39" s="194"/>
      <c r="AR39" s="194"/>
      <c r="AS39" s="194"/>
      <c r="AT39" s="194"/>
      <c r="AU39" s="194"/>
      <c r="AV39" s="194" t="s">
        <v>352</v>
      </c>
      <c r="AW39" s="194"/>
      <c r="AX39" s="194"/>
      <c r="AY39" s="194"/>
      <c r="AZ39" s="194"/>
      <c r="BA39" s="194" t="s">
        <v>352</v>
      </c>
      <c r="BB39" s="194"/>
      <c r="BC39" s="195"/>
      <c r="BD39" s="195"/>
      <c r="BE39" s="195"/>
      <c r="BF39" s="195"/>
      <c r="BG39" s="195"/>
      <c r="BH39" s="195"/>
      <c r="BI39" s="195"/>
      <c r="BJ39" s="194" t="s">
        <v>352</v>
      </c>
      <c r="BK39" s="195"/>
      <c r="BL39" s="195"/>
      <c r="BM39" s="195"/>
      <c r="BN39" s="195"/>
      <c r="BO39" s="195"/>
      <c r="BP39" s="195"/>
      <c r="BQ39" s="195"/>
      <c r="BR39" s="195"/>
      <c r="BS39" s="195"/>
      <c r="BT39" s="195"/>
      <c r="BU39" s="195"/>
      <c r="BV39" s="195"/>
      <c r="BW39" s="195"/>
      <c r="BX39" s="194" t="s">
        <v>352</v>
      </c>
      <c r="BY39" s="194"/>
      <c r="BZ39" s="194">
        <f t="shared" si="1"/>
        <v>13</v>
      </c>
    </row>
    <row r="40" spans="1:78" ht="15.75" customHeight="1">
      <c r="A40" s="39" t="s">
        <v>186</v>
      </c>
      <c r="B40" s="82" t="s">
        <v>224</v>
      </c>
      <c r="C40" s="194"/>
      <c r="D40" s="194"/>
      <c r="E40" s="194"/>
      <c r="F40" s="194"/>
      <c r="G40" s="194"/>
      <c r="H40" s="194"/>
      <c r="I40" s="194"/>
      <c r="J40" s="194"/>
      <c r="K40" s="194"/>
      <c r="L40" s="194"/>
      <c r="M40" s="194"/>
      <c r="N40" s="194"/>
      <c r="O40" s="194"/>
      <c r="P40" s="194"/>
      <c r="Q40" s="194"/>
      <c r="R40" s="194"/>
      <c r="S40" s="194"/>
      <c r="T40" s="194" t="s">
        <v>352</v>
      </c>
      <c r="U40" s="194"/>
      <c r="V40" s="194"/>
      <c r="W40" s="194"/>
      <c r="X40" s="194"/>
      <c r="Y40" s="194"/>
      <c r="Z40" s="194"/>
      <c r="AA40" s="194"/>
      <c r="AB40" s="194" t="s">
        <v>352</v>
      </c>
      <c r="AC40" s="194" t="s">
        <v>352</v>
      </c>
      <c r="AD40" s="194" t="s">
        <v>352</v>
      </c>
      <c r="AE40" s="194" t="s">
        <v>352</v>
      </c>
      <c r="AF40" s="194"/>
      <c r="AG40" s="194" t="s">
        <v>357</v>
      </c>
      <c r="AH40" s="194"/>
      <c r="AI40" s="194"/>
      <c r="AJ40" s="194"/>
      <c r="AL40" s="194" t="s">
        <v>352</v>
      </c>
      <c r="AM40" s="194" t="s">
        <v>352</v>
      </c>
      <c r="AN40" s="194"/>
      <c r="AO40" s="194"/>
      <c r="AP40" s="194"/>
      <c r="AQ40" s="194"/>
      <c r="AR40" s="194"/>
      <c r="AS40" s="194"/>
      <c r="AT40" s="194"/>
      <c r="AU40" s="194"/>
      <c r="AV40" s="194" t="s">
        <v>352</v>
      </c>
      <c r="AW40" s="194"/>
      <c r="AX40" s="194"/>
      <c r="AY40" s="194"/>
      <c r="AZ40" s="194"/>
      <c r="BA40" s="194" t="s">
        <v>352</v>
      </c>
      <c r="BB40" s="194"/>
      <c r="BC40" s="195"/>
      <c r="BD40" s="195"/>
      <c r="BE40" s="195"/>
      <c r="BF40" s="195"/>
      <c r="BG40" s="195"/>
      <c r="BH40" s="195"/>
      <c r="BI40" s="195"/>
      <c r="BJ40" s="194" t="s">
        <v>352</v>
      </c>
      <c r="BK40" s="195"/>
      <c r="BL40" s="194"/>
      <c r="BM40" s="194"/>
      <c r="BN40" s="194"/>
      <c r="BO40" s="195"/>
      <c r="BP40" s="195"/>
      <c r="BQ40" s="195"/>
      <c r="BR40" s="195"/>
      <c r="BS40" s="195"/>
      <c r="BT40" s="195"/>
      <c r="BU40" s="195"/>
      <c r="BV40" s="195"/>
      <c r="BW40" s="195"/>
      <c r="BX40" s="194" t="s">
        <v>352</v>
      </c>
      <c r="BY40" s="194"/>
      <c r="BZ40" s="194">
        <f t="shared" si="1"/>
        <v>12</v>
      </c>
    </row>
    <row r="41" spans="1:78" ht="15.75" customHeight="1">
      <c r="A41" s="39" t="s">
        <v>188</v>
      </c>
      <c r="B41" s="82" t="s">
        <v>226</v>
      </c>
      <c r="C41" s="194"/>
      <c r="D41" s="194"/>
      <c r="E41" s="194"/>
      <c r="F41" s="194"/>
      <c r="G41" s="194"/>
      <c r="H41" s="194"/>
      <c r="I41" s="194"/>
      <c r="J41" s="194"/>
      <c r="K41" s="194"/>
      <c r="L41" s="194"/>
      <c r="M41" s="194"/>
      <c r="N41" s="194"/>
      <c r="O41" s="194"/>
      <c r="P41" s="194"/>
      <c r="Q41" s="194"/>
      <c r="R41" s="194"/>
      <c r="S41" s="194"/>
      <c r="T41" s="194" t="s">
        <v>352</v>
      </c>
      <c r="U41" s="194"/>
      <c r="V41" s="194"/>
      <c r="W41" s="194"/>
      <c r="X41" s="194"/>
      <c r="Y41" s="194"/>
      <c r="Z41" s="194"/>
      <c r="AA41" s="194"/>
      <c r="AB41" s="194" t="s">
        <v>352</v>
      </c>
      <c r="AC41" s="194" t="s">
        <v>352</v>
      </c>
      <c r="AD41" s="194" t="s">
        <v>352</v>
      </c>
      <c r="AE41" s="194" t="s">
        <v>352</v>
      </c>
      <c r="AF41" s="194"/>
      <c r="AG41" s="194" t="s">
        <v>356</v>
      </c>
      <c r="AH41" s="194"/>
      <c r="AI41" s="194"/>
      <c r="AJ41" s="194"/>
      <c r="AL41" s="194" t="s">
        <v>352</v>
      </c>
      <c r="AM41" s="194" t="s">
        <v>352</v>
      </c>
      <c r="AN41" s="194"/>
      <c r="AO41" s="194"/>
      <c r="AP41" s="194"/>
      <c r="AQ41" s="194"/>
      <c r="AR41" s="194"/>
      <c r="AS41" s="194"/>
      <c r="AT41" s="194"/>
      <c r="AU41" s="194"/>
      <c r="AV41" s="194" t="s">
        <v>352</v>
      </c>
      <c r="AW41" s="194"/>
      <c r="AX41" s="194"/>
      <c r="AY41" s="194"/>
      <c r="AZ41" s="194"/>
      <c r="BA41" s="194" t="s">
        <v>352</v>
      </c>
      <c r="BB41" s="194"/>
      <c r="BC41" s="195"/>
      <c r="BD41" s="195"/>
      <c r="BE41" s="195"/>
      <c r="BF41" s="195"/>
      <c r="BG41" s="195"/>
      <c r="BH41" s="195"/>
      <c r="BI41" s="195"/>
      <c r="BJ41" s="194" t="s">
        <v>352</v>
      </c>
      <c r="BK41" s="195"/>
      <c r="BL41" s="195"/>
      <c r="BM41" s="195"/>
      <c r="BN41" s="195"/>
      <c r="BO41" s="195"/>
      <c r="BP41" s="195"/>
      <c r="BQ41" s="195"/>
      <c r="BR41" s="195"/>
      <c r="BS41" s="195"/>
      <c r="BT41" s="195"/>
      <c r="BU41" s="195"/>
      <c r="BV41" s="195"/>
      <c r="BW41" s="195"/>
      <c r="BX41" s="194" t="s">
        <v>352</v>
      </c>
      <c r="BY41" s="194"/>
      <c r="BZ41" s="194">
        <f t="shared" si="1"/>
        <v>12</v>
      </c>
    </row>
    <row r="42" spans="1:78" ht="15.75" customHeight="1">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row>
    <row r="43" spans="1:78" ht="15.7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row>
    <row r="44" spans="1:78" ht="15.7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row>
    <row r="45" spans="1:78" ht="15.7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row>
    <row r="46" spans="1:78" ht="15.75"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row>
    <row r="47" spans="1:78" ht="15.75" customHeight="1">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row>
    <row r="48" spans="1:78" ht="15.75"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row>
    <row r="49" spans="1:78" ht="15.75" customHeight="1">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row>
    <row r="50" spans="1:78" ht="15.75" customHeight="1">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row>
    <row r="51" spans="1:78" ht="15.75" customHeight="1">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row>
    <row r="52" spans="1:78" ht="15.75" customHeight="1">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row>
    <row r="53" spans="1:78" ht="15.75" customHeight="1">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row>
    <row r="54" spans="1:78" ht="15.75" customHeight="1">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row>
    <row r="55" spans="1:78" ht="15.75" customHeight="1">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row>
    <row r="56" spans="1:78" ht="15.75" customHeight="1">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row>
    <row r="57" spans="1:78"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row>
    <row r="58" spans="1:78" ht="15.75" customHeight="1">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row>
    <row r="59" spans="1:78" ht="15.75" customHeight="1">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row>
    <row r="60" spans="1:78" ht="15.75" customHeight="1">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row>
    <row r="61" spans="1:78" ht="15.75" customHeight="1">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row>
    <row r="62" spans="1:78" ht="15.75" customHeight="1">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row>
    <row r="63" spans="1:78" ht="15.75" customHeight="1">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row>
    <row r="64" spans="1:78" ht="15.75" customHeight="1">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row>
    <row r="65" spans="1:78" ht="15.75" customHeight="1">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row>
    <row r="66" spans="1:78" ht="15.75" customHeight="1">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row>
    <row r="67" spans="1:78" ht="15.75" customHeight="1">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row>
    <row r="68" spans="1:78" ht="15.75" customHeight="1">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row>
    <row r="69" spans="1:78" ht="15.75" customHeight="1">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row>
    <row r="70" spans="1:78" ht="15.75" customHeight="1">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row>
    <row r="71" spans="1:78" ht="15.75" customHeight="1">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row>
    <row r="72" spans="1:78" ht="15.75" customHeight="1">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row>
    <row r="73" spans="1:78" ht="15.75" customHeight="1">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row>
    <row r="74" spans="1:78" ht="15.75" customHeight="1">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row>
    <row r="75" spans="1:78" ht="15.75" customHeight="1">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row>
    <row r="76" spans="1:78" ht="15.75" customHeight="1">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row>
    <row r="77" spans="1:78" ht="15.75" customHeight="1">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row>
    <row r="78" spans="1:78" ht="15.75" customHeight="1">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row>
    <row r="79" spans="1:78" ht="15.75" customHeight="1">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row>
    <row r="80" spans="1:78" ht="15.75" customHeight="1">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row>
    <row r="81" spans="1:78" ht="15.75" customHeight="1">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row>
    <row r="82" spans="1:78" ht="15.75" customHeight="1">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row>
    <row r="83" spans="1:78" ht="15.75" customHeight="1">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row>
    <row r="84" spans="1:78" ht="15.75" customHeight="1">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row>
    <row r="85" spans="1:78" ht="15.75" customHeight="1">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row>
    <row r="86" spans="1:78" ht="15.75" customHeight="1">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row>
    <row r="87" spans="1:78" ht="15.75" customHeight="1">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row>
    <row r="88" spans="1:78" ht="15.75" customHeight="1">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row>
    <row r="89" spans="1:78" ht="15.75" customHeight="1">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row>
    <row r="90" spans="1:78" ht="15.75" customHeight="1">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row>
    <row r="91" spans="1:78" ht="15.75" customHeight="1">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row>
    <row r="92" spans="1:78" ht="15.75" customHeight="1">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row>
    <row r="93" spans="1:78" ht="15.75" customHeight="1">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row>
    <row r="94" spans="1:78" ht="15.75" customHeight="1">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row>
    <row r="95" spans="1:78" ht="15.75" customHeight="1">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row>
    <row r="96" spans="1:78" ht="15.75" customHeight="1">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row>
    <row r="97" spans="1:78" ht="15.75" customHeight="1">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row>
    <row r="98" spans="1:78" ht="15.75" customHeight="1">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row>
    <row r="99" spans="1:78" ht="15.75" customHeight="1">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row>
    <row r="100" spans="1:78" ht="15.75" customHeight="1">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row>
    <row r="101" spans="1:78" ht="15.75" customHeight="1">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row>
    <row r="102" spans="1:78" ht="15.75" customHeight="1">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row>
    <row r="103" spans="1:78" ht="15.75" customHeight="1">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row>
    <row r="104" spans="1:78" ht="15.75" customHeight="1">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5"/>
      <c r="BV104" s="195"/>
      <c r="BW104" s="195"/>
      <c r="BX104" s="195"/>
      <c r="BY104" s="195"/>
      <c r="BZ104" s="195"/>
    </row>
    <row r="105" spans="1:78" ht="15.75" customHeight="1">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5"/>
      <c r="BV105" s="195"/>
      <c r="BW105" s="195"/>
      <c r="BX105" s="195"/>
      <c r="BY105" s="195"/>
      <c r="BZ105" s="195"/>
    </row>
    <row r="106" spans="1:78" ht="15.75" customHeight="1">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row>
    <row r="107" spans="1:78" ht="15.75" customHeight="1">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row>
    <row r="108" spans="1:78" ht="15.75" customHeight="1">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row>
    <row r="109" spans="1:78" ht="15.75" customHeight="1">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row>
    <row r="110" spans="1:78" ht="15.75" customHeight="1">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row>
    <row r="111" spans="1:78" ht="15.75" customHeight="1">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row>
    <row r="112" spans="1:78" ht="15.75" customHeight="1">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row>
    <row r="113" spans="1:78" ht="15.75" customHeight="1">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row>
    <row r="114" spans="1:78" ht="15.75" customHeight="1">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row>
    <row r="115" spans="1:78" ht="15.75" customHeight="1">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row>
    <row r="116" spans="1:78" ht="15.75" customHeight="1">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row>
    <row r="117" spans="1:78" ht="15.75" customHeight="1">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row>
    <row r="118" spans="1:78" ht="15.75" customHeight="1">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row>
    <row r="119" spans="1:78" ht="15.75" customHeight="1">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row>
    <row r="120" spans="1:78" ht="15.75" customHeight="1">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row>
    <row r="121" spans="1:78" ht="15.75" customHeight="1">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row>
    <row r="122" spans="1:78" ht="15.75" customHeight="1">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row>
    <row r="123" spans="1:78" ht="15.75" customHeight="1">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row>
    <row r="124" spans="1:78" ht="15.75" customHeight="1">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row>
    <row r="125" spans="1:78" ht="15.75" customHeight="1">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row>
    <row r="126" spans="1:78" ht="15.75" customHeight="1">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row>
    <row r="127" spans="1:78" ht="15.75" customHeight="1">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row>
    <row r="128" spans="1:78" ht="15.75" customHeight="1">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row>
    <row r="129" spans="1:78" ht="15.75" customHeight="1">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row>
    <row r="130" spans="1:78" ht="15.75" customHeight="1">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row>
    <row r="131" spans="1:78" ht="15.75" customHeight="1">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row>
    <row r="132" spans="1:78" ht="15.75" customHeight="1">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row>
    <row r="133" spans="1:78" ht="15.75" customHeight="1">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row>
    <row r="134" spans="1:78" ht="15.75" customHeight="1">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row>
    <row r="135" spans="1:78" ht="15.75" customHeight="1">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row>
    <row r="136" spans="1:78" ht="15.75" customHeight="1">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row>
    <row r="137" spans="1:78" ht="15.75" customHeight="1">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row>
    <row r="138" spans="1:78" ht="15.75" customHeight="1">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row>
    <row r="139" spans="1:78" ht="15.75" customHeight="1">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row>
    <row r="140" spans="1:78" ht="15.75" customHeight="1">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row>
    <row r="141" spans="1:78" ht="15.75" customHeight="1">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row>
    <row r="142" spans="1:78" ht="15.75" customHeight="1">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row>
    <row r="143" spans="1:78" ht="15.75" customHeight="1">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row>
    <row r="144" spans="1:78" ht="15.75" customHeight="1">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row>
    <row r="145" spans="1:78" ht="15.75" customHeight="1">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row>
    <row r="146" spans="1:78" ht="15.75" customHeight="1">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5"/>
    </row>
    <row r="147" spans="1:78" ht="15.75" customHeight="1">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5"/>
    </row>
    <row r="148" spans="1:78" ht="15.75" customHeight="1">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row>
    <row r="149" spans="1:78" ht="15.75" customHeight="1">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row>
    <row r="150" spans="1:78" ht="15.75" customHeight="1">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5"/>
    </row>
    <row r="151" spans="1:78" ht="15.75" customHeight="1">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row>
    <row r="152" spans="1:78" ht="15.75" customHeight="1">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row>
    <row r="153" spans="1:78" ht="15.75" customHeight="1">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5"/>
    </row>
    <row r="154" spans="1:78" ht="15.75" customHeight="1">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c r="BD154" s="195"/>
      <c r="BE154" s="195"/>
      <c r="BF154" s="195"/>
      <c r="BG154" s="195"/>
      <c r="BH154" s="195"/>
      <c r="BI154" s="195"/>
      <c r="BJ154" s="195"/>
      <c r="BK154" s="195"/>
      <c r="BL154" s="195"/>
      <c r="BM154" s="195"/>
      <c r="BN154" s="195"/>
      <c r="BO154" s="195"/>
      <c r="BP154" s="195"/>
      <c r="BQ154" s="195"/>
      <c r="BR154" s="195"/>
      <c r="BS154" s="195"/>
      <c r="BT154" s="195"/>
      <c r="BU154" s="195"/>
      <c r="BV154" s="195"/>
      <c r="BW154" s="195"/>
      <c r="BX154" s="195"/>
      <c r="BY154" s="195"/>
      <c r="BZ154" s="195"/>
    </row>
    <row r="155" spans="1:78" ht="15.75" customHeight="1">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195"/>
      <c r="BE155" s="195"/>
      <c r="BF155" s="195"/>
      <c r="BG155" s="195"/>
      <c r="BH155" s="195"/>
      <c r="BI155" s="195"/>
      <c r="BJ155" s="195"/>
      <c r="BK155" s="195"/>
      <c r="BL155" s="195"/>
      <c r="BM155" s="195"/>
      <c r="BN155" s="195"/>
      <c r="BO155" s="195"/>
      <c r="BP155" s="195"/>
      <c r="BQ155" s="195"/>
      <c r="BR155" s="195"/>
      <c r="BS155" s="195"/>
      <c r="BT155" s="195"/>
      <c r="BU155" s="195"/>
      <c r="BV155" s="195"/>
      <c r="BW155" s="195"/>
      <c r="BX155" s="195"/>
      <c r="BY155" s="195"/>
      <c r="BZ155" s="195"/>
    </row>
    <row r="156" spans="1:78" ht="15.75" customHeight="1">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195"/>
      <c r="BE156" s="195"/>
      <c r="BF156" s="195"/>
      <c r="BG156" s="195"/>
      <c r="BH156" s="195"/>
      <c r="BI156" s="195"/>
      <c r="BJ156" s="195"/>
      <c r="BK156" s="195"/>
      <c r="BL156" s="195"/>
      <c r="BM156" s="195"/>
      <c r="BN156" s="195"/>
      <c r="BO156" s="195"/>
      <c r="BP156" s="195"/>
      <c r="BQ156" s="195"/>
      <c r="BR156" s="195"/>
      <c r="BS156" s="195"/>
      <c r="BT156" s="195"/>
      <c r="BU156" s="195"/>
      <c r="BV156" s="195"/>
      <c r="BW156" s="195"/>
      <c r="BX156" s="195"/>
      <c r="BY156" s="195"/>
      <c r="BZ156" s="195"/>
    </row>
    <row r="157" spans="1:78" ht="15.75" customHeight="1">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195"/>
      <c r="BE157" s="195"/>
      <c r="BF157" s="195"/>
      <c r="BG157" s="195"/>
      <c r="BH157" s="195"/>
      <c r="BI157" s="195"/>
      <c r="BJ157" s="195"/>
      <c r="BK157" s="195"/>
      <c r="BL157" s="195"/>
      <c r="BM157" s="195"/>
      <c r="BN157" s="195"/>
      <c r="BO157" s="195"/>
      <c r="BP157" s="195"/>
      <c r="BQ157" s="195"/>
      <c r="BR157" s="195"/>
      <c r="BS157" s="195"/>
      <c r="BT157" s="195"/>
      <c r="BU157" s="195"/>
      <c r="BV157" s="195"/>
      <c r="BW157" s="195"/>
      <c r="BX157" s="195"/>
      <c r="BY157" s="195"/>
      <c r="BZ157" s="195"/>
    </row>
    <row r="158" spans="1:78" ht="15.75" customHeight="1">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195"/>
      <c r="BU158" s="195"/>
      <c r="BV158" s="195"/>
      <c r="BW158" s="195"/>
      <c r="BX158" s="195"/>
      <c r="BY158" s="195"/>
      <c r="BZ158" s="195"/>
    </row>
    <row r="159" spans="1:78" ht="15.75" customHeight="1">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195"/>
      <c r="BU159" s="195"/>
      <c r="BV159" s="195"/>
      <c r="BW159" s="195"/>
      <c r="BX159" s="195"/>
      <c r="BY159" s="195"/>
      <c r="BZ159" s="195"/>
    </row>
    <row r="160" spans="1:78" ht="15.75" customHeight="1">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195"/>
      <c r="BU160" s="195"/>
      <c r="BV160" s="195"/>
      <c r="BW160" s="195"/>
      <c r="BX160" s="195"/>
      <c r="BY160" s="195"/>
      <c r="BZ160" s="195"/>
    </row>
    <row r="161" spans="1:78" ht="15.75" customHeight="1">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195"/>
      <c r="BU161" s="195"/>
      <c r="BV161" s="195"/>
      <c r="BW161" s="195"/>
      <c r="BX161" s="195"/>
      <c r="BY161" s="195"/>
      <c r="BZ161" s="195"/>
    </row>
    <row r="162" spans="1:78" ht="15.75" customHeight="1">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c r="BQ162" s="195"/>
      <c r="BR162" s="195"/>
      <c r="BS162" s="195"/>
      <c r="BT162" s="195"/>
      <c r="BU162" s="195"/>
      <c r="BV162" s="195"/>
      <c r="BW162" s="195"/>
      <c r="BX162" s="195"/>
      <c r="BY162" s="195"/>
      <c r="BZ162" s="195"/>
    </row>
    <row r="163" spans="1:78" ht="15.75" customHeight="1">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c r="BP163" s="195"/>
      <c r="BQ163" s="195"/>
      <c r="BR163" s="195"/>
      <c r="BS163" s="195"/>
      <c r="BT163" s="195"/>
      <c r="BU163" s="195"/>
      <c r="BV163" s="195"/>
      <c r="BW163" s="195"/>
      <c r="BX163" s="195"/>
      <c r="BY163" s="195"/>
      <c r="BZ163" s="195"/>
    </row>
    <row r="164" spans="1:78" ht="15.75" customHeight="1">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c r="AQ164" s="195"/>
      <c r="AR164" s="195"/>
      <c r="AS164" s="195"/>
      <c r="AT164" s="195"/>
      <c r="AU164" s="195"/>
      <c r="AV164" s="195"/>
      <c r="AW164" s="195"/>
      <c r="AX164" s="195"/>
      <c r="AY164" s="195"/>
      <c r="AZ164" s="195"/>
      <c r="BA164" s="195"/>
      <c r="BB164" s="195"/>
      <c r="BC164" s="195"/>
      <c r="BD164" s="195"/>
      <c r="BE164" s="195"/>
      <c r="BF164" s="195"/>
      <c r="BG164" s="195"/>
      <c r="BH164" s="195"/>
      <c r="BI164" s="195"/>
      <c r="BJ164" s="195"/>
      <c r="BK164" s="195"/>
      <c r="BL164" s="195"/>
      <c r="BM164" s="195"/>
      <c r="BN164" s="195"/>
      <c r="BO164" s="195"/>
      <c r="BP164" s="195"/>
      <c r="BQ164" s="195"/>
      <c r="BR164" s="195"/>
      <c r="BS164" s="195"/>
      <c r="BT164" s="195"/>
      <c r="BU164" s="195"/>
      <c r="BV164" s="195"/>
      <c r="BW164" s="195"/>
      <c r="BX164" s="195"/>
      <c r="BY164" s="195"/>
      <c r="BZ164" s="195"/>
    </row>
    <row r="165" spans="1:78" ht="15.75" customHeight="1">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c r="BN165" s="195"/>
      <c r="BO165" s="195"/>
      <c r="BP165" s="195"/>
      <c r="BQ165" s="195"/>
      <c r="BR165" s="195"/>
      <c r="BS165" s="195"/>
      <c r="BT165" s="195"/>
      <c r="BU165" s="195"/>
      <c r="BV165" s="195"/>
      <c r="BW165" s="195"/>
      <c r="BX165" s="195"/>
      <c r="BY165" s="195"/>
      <c r="BZ165" s="195"/>
    </row>
    <row r="166" spans="1:78" ht="15.75" customHeight="1">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c r="BN166" s="195"/>
      <c r="BO166" s="195"/>
      <c r="BP166" s="195"/>
      <c r="BQ166" s="195"/>
      <c r="BR166" s="195"/>
      <c r="BS166" s="195"/>
      <c r="BT166" s="195"/>
      <c r="BU166" s="195"/>
      <c r="BV166" s="195"/>
      <c r="BW166" s="195"/>
      <c r="BX166" s="195"/>
      <c r="BY166" s="195"/>
      <c r="BZ166" s="195"/>
    </row>
    <row r="167" spans="1:78" ht="15.75" customHeight="1">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c r="BN167" s="195"/>
      <c r="BO167" s="195"/>
      <c r="BP167" s="195"/>
      <c r="BQ167" s="195"/>
      <c r="BR167" s="195"/>
      <c r="BS167" s="195"/>
      <c r="BT167" s="195"/>
      <c r="BU167" s="195"/>
      <c r="BV167" s="195"/>
      <c r="BW167" s="195"/>
      <c r="BX167" s="195"/>
      <c r="BY167" s="195"/>
      <c r="BZ167" s="195"/>
    </row>
    <row r="168" spans="1:78" ht="15.75" customHeight="1">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c r="BN168" s="195"/>
      <c r="BO168" s="195"/>
      <c r="BP168" s="195"/>
      <c r="BQ168" s="195"/>
      <c r="BR168" s="195"/>
      <c r="BS168" s="195"/>
      <c r="BT168" s="195"/>
      <c r="BU168" s="195"/>
      <c r="BV168" s="195"/>
      <c r="BW168" s="195"/>
      <c r="BX168" s="195"/>
      <c r="BY168" s="195"/>
      <c r="BZ168" s="195"/>
    </row>
    <row r="169" spans="1:78" ht="15.75" customHeight="1">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c r="BX169" s="195"/>
      <c r="BY169" s="195"/>
      <c r="BZ169" s="195"/>
    </row>
    <row r="170" spans="1:78" ht="15.75" customHeight="1">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c r="BY170" s="195"/>
      <c r="BZ170" s="195"/>
    </row>
    <row r="171" spans="1:78" ht="15.75" customHeight="1">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c r="BZ171" s="195"/>
    </row>
    <row r="172" spans="1:78" ht="15.75" customHeight="1">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row>
    <row r="173" spans="1:78" ht="15.75" customHeight="1">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row>
    <row r="174" spans="1:78" ht="15.75" customHeight="1">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row>
    <row r="175" spans="1:78" ht="15.75" customHeight="1">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row>
    <row r="176" spans="1:78" ht="15.75" customHeight="1">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row>
    <row r="177" spans="1:78" ht="15.75" customHeight="1">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row>
    <row r="178" spans="1:78" ht="15.75" customHeight="1">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row>
    <row r="179" spans="1:78" ht="15.75" customHeight="1">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row>
    <row r="180" spans="1:78" ht="15.75" customHeight="1">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195"/>
      <c r="BW180" s="195"/>
      <c r="BX180" s="195"/>
      <c r="BY180" s="195"/>
      <c r="BZ180" s="195"/>
    </row>
    <row r="181" spans="1:78" ht="15.75" customHeight="1">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row>
    <row r="182" spans="1:78" ht="15.75" customHeight="1">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row>
    <row r="183" spans="1:78" ht="15.75" customHeight="1">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row>
    <row r="184" spans="1:78" ht="15.75" customHeight="1">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c r="BN184" s="195"/>
      <c r="BO184" s="195"/>
      <c r="BP184" s="195"/>
      <c r="BQ184" s="195"/>
      <c r="BR184" s="195"/>
      <c r="BS184" s="195"/>
      <c r="BT184" s="195"/>
      <c r="BU184" s="195"/>
      <c r="BV184" s="195"/>
      <c r="BW184" s="195"/>
      <c r="BX184" s="195"/>
      <c r="BY184" s="195"/>
      <c r="BZ184" s="195"/>
    </row>
    <row r="185" spans="1:78" ht="15.75" customHeight="1">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c r="BN185" s="195"/>
      <c r="BO185" s="195"/>
      <c r="BP185" s="195"/>
      <c r="BQ185" s="195"/>
      <c r="BR185" s="195"/>
      <c r="BS185" s="195"/>
      <c r="BT185" s="195"/>
      <c r="BU185" s="195"/>
      <c r="BV185" s="195"/>
      <c r="BW185" s="195"/>
      <c r="BX185" s="195"/>
      <c r="BY185" s="195"/>
      <c r="BZ185" s="195"/>
    </row>
    <row r="186" spans="1:78" ht="15.75" customHeight="1">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row>
    <row r="187" spans="1:78" ht="15.75" customHeight="1">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c r="AY187" s="195"/>
      <c r="AZ187" s="195"/>
      <c r="BA187" s="195"/>
      <c r="BB187" s="195"/>
      <c r="BC187" s="195"/>
      <c r="BD187" s="195"/>
      <c r="BE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row>
    <row r="188" spans="1:78" ht="15.75" customHeight="1">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c r="AY188" s="195"/>
      <c r="AZ188" s="195"/>
      <c r="BA188" s="195"/>
      <c r="BB188" s="195"/>
      <c r="BC188" s="195"/>
      <c r="BD188" s="195"/>
      <c r="BE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row>
    <row r="189" spans="1:78" ht="15.75" customHeight="1">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c r="BA189" s="195"/>
      <c r="BB189" s="195"/>
      <c r="BC189" s="195"/>
      <c r="BD189" s="195"/>
      <c r="BE189" s="195"/>
      <c r="BF189" s="195"/>
      <c r="BG189" s="195"/>
      <c r="BH189" s="195"/>
      <c r="BI189" s="195"/>
      <c r="BJ189" s="195"/>
      <c r="BK189" s="195"/>
      <c r="BL189" s="195"/>
      <c r="BM189" s="195"/>
      <c r="BN189" s="195"/>
      <c r="BO189" s="195"/>
      <c r="BP189" s="195"/>
      <c r="BQ189" s="195"/>
      <c r="BR189" s="195"/>
      <c r="BS189" s="195"/>
      <c r="BT189" s="195"/>
      <c r="BU189" s="195"/>
      <c r="BV189" s="195"/>
      <c r="BW189" s="195"/>
      <c r="BX189" s="195"/>
      <c r="BY189" s="195"/>
      <c r="BZ189" s="195"/>
    </row>
    <row r="190" spans="1:78" ht="15.75" customHeight="1">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195"/>
      <c r="BU190" s="195"/>
      <c r="BV190" s="195"/>
      <c r="BW190" s="195"/>
      <c r="BX190" s="195"/>
      <c r="BY190" s="195"/>
      <c r="BZ190" s="195"/>
    </row>
    <row r="191" spans="1:78" ht="15.75" customHeight="1">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c r="AY191" s="195"/>
      <c r="AZ191" s="195"/>
      <c r="BA191" s="195"/>
      <c r="BB191" s="195"/>
      <c r="BC191" s="195"/>
      <c r="BD191" s="195"/>
      <c r="BE191" s="195"/>
      <c r="BF191" s="195"/>
      <c r="BG191" s="195"/>
      <c r="BH191" s="195"/>
      <c r="BI191" s="195"/>
      <c r="BJ191" s="195"/>
      <c r="BK191" s="195"/>
      <c r="BL191" s="195"/>
      <c r="BM191" s="195"/>
      <c r="BN191" s="195"/>
      <c r="BO191" s="195"/>
      <c r="BP191" s="195"/>
      <c r="BQ191" s="195"/>
      <c r="BR191" s="195"/>
      <c r="BS191" s="195"/>
      <c r="BT191" s="195"/>
      <c r="BU191" s="195"/>
      <c r="BV191" s="195"/>
      <c r="BW191" s="195"/>
      <c r="BX191" s="195"/>
      <c r="BY191" s="195"/>
      <c r="BZ191" s="195"/>
    </row>
    <row r="192" spans="1:78" ht="15.75" customHeight="1">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195"/>
      <c r="BU192" s="195"/>
      <c r="BV192" s="195"/>
      <c r="BW192" s="195"/>
      <c r="BX192" s="195"/>
      <c r="BY192" s="195"/>
      <c r="BZ192" s="195"/>
    </row>
    <row r="193" spans="1:78" ht="15.75" customHeight="1">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c r="AY193" s="195"/>
      <c r="AZ193" s="195"/>
      <c r="BA193" s="195"/>
      <c r="BB193" s="195"/>
      <c r="BC193" s="195"/>
      <c r="BD193" s="195"/>
      <c r="BE193" s="195"/>
      <c r="BF193" s="195"/>
      <c r="BG193" s="195"/>
      <c r="BH193" s="195"/>
      <c r="BI193" s="195"/>
      <c r="BJ193" s="195"/>
      <c r="BK193" s="195"/>
      <c r="BL193" s="195"/>
      <c r="BM193" s="195"/>
      <c r="BN193" s="195"/>
      <c r="BO193" s="195"/>
      <c r="BP193" s="195"/>
      <c r="BQ193" s="195"/>
      <c r="BR193" s="195"/>
      <c r="BS193" s="195"/>
      <c r="BT193" s="195"/>
      <c r="BU193" s="195"/>
      <c r="BV193" s="195"/>
      <c r="BW193" s="195"/>
      <c r="BX193" s="195"/>
      <c r="BY193" s="195"/>
      <c r="BZ193" s="195"/>
    </row>
    <row r="194" spans="1:78" ht="15.75" customHeight="1">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c r="AY194" s="195"/>
      <c r="AZ194" s="195"/>
      <c r="BA194" s="195"/>
      <c r="BB194" s="195"/>
      <c r="BC194" s="195"/>
      <c r="BD194" s="195"/>
      <c r="BE194" s="195"/>
      <c r="BF194" s="195"/>
      <c r="BG194" s="195"/>
      <c r="BH194" s="195"/>
      <c r="BI194" s="195"/>
      <c r="BJ194" s="195"/>
      <c r="BK194" s="195"/>
      <c r="BL194" s="195"/>
      <c r="BM194" s="195"/>
      <c r="BN194" s="195"/>
      <c r="BO194" s="195"/>
      <c r="BP194" s="195"/>
      <c r="BQ194" s="195"/>
      <c r="BR194" s="195"/>
      <c r="BS194" s="195"/>
      <c r="BT194" s="195"/>
      <c r="BU194" s="195"/>
      <c r="BV194" s="195"/>
      <c r="BW194" s="195"/>
      <c r="BX194" s="195"/>
      <c r="BY194" s="195"/>
      <c r="BZ194" s="195"/>
    </row>
    <row r="195" spans="1:78" ht="15.75" customHeight="1">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c r="BA195" s="195"/>
      <c r="BB195" s="195"/>
      <c r="BC195" s="195"/>
      <c r="BD195" s="195"/>
      <c r="BE195" s="195"/>
      <c r="BF195" s="195"/>
      <c r="BG195" s="195"/>
      <c r="BH195" s="195"/>
      <c r="BI195" s="195"/>
      <c r="BJ195" s="195"/>
      <c r="BK195" s="195"/>
      <c r="BL195" s="195"/>
      <c r="BM195" s="195"/>
      <c r="BN195" s="195"/>
      <c r="BO195" s="195"/>
      <c r="BP195" s="195"/>
      <c r="BQ195" s="195"/>
      <c r="BR195" s="195"/>
      <c r="BS195" s="195"/>
      <c r="BT195" s="195"/>
      <c r="BU195" s="195"/>
      <c r="BV195" s="195"/>
      <c r="BW195" s="195"/>
      <c r="BX195" s="195"/>
      <c r="BY195" s="195"/>
      <c r="BZ195" s="195"/>
    </row>
    <row r="196" spans="1:78" ht="15.75" customHeight="1">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195"/>
      <c r="BC196" s="195"/>
      <c r="BD196" s="195"/>
      <c r="BE196" s="195"/>
      <c r="BF196" s="195"/>
      <c r="BG196" s="195"/>
      <c r="BH196" s="195"/>
      <c r="BI196" s="195"/>
      <c r="BJ196" s="195"/>
      <c r="BK196" s="195"/>
      <c r="BL196" s="195"/>
      <c r="BM196" s="195"/>
      <c r="BN196" s="195"/>
      <c r="BO196" s="195"/>
      <c r="BP196" s="195"/>
      <c r="BQ196" s="195"/>
      <c r="BR196" s="195"/>
      <c r="BS196" s="195"/>
      <c r="BT196" s="195"/>
      <c r="BU196" s="195"/>
      <c r="BV196" s="195"/>
      <c r="BW196" s="195"/>
      <c r="BX196" s="195"/>
      <c r="BY196" s="195"/>
      <c r="BZ196" s="195"/>
    </row>
    <row r="197" spans="1:78" ht="15.75" customHeight="1">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c r="AY197" s="195"/>
      <c r="AZ197" s="195"/>
      <c r="BA197" s="195"/>
      <c r="BB197" s="195"/>
      <c r="BC197" s="195"/>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95"/>
    </row>
    <row r="198" spans="1:78" ht="15.75" customHeight="1">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c r="AY198" s="195"/>
      <c r="AZ198" s="195"/>
      <c r="BA198" s="195"/>
      <c r="BB198" s="195"/>
      <c r="BC198" s="195"/>
      <c r="BD198" s="195"/>
      <c r="BE198" s="195"/>
      <c r="BF198" s="195"/>
      <c r="BG198" s="195"/>
      <c r="BH198" s="195"/>
      <c r="BI198" s="195"/>
      <c r="BJ198" s="195"/>
      <c r="BK198" s="195"/>
      <c r="BL198" s="195"/>
      <c r="BM198" s="195"/>
      <c r="BN198" s="195"/>
      <c r="BO198" s="195"/>
      <c r="BP198" s="195"/>
      <c r="BQ198" s="195"/>
      <c r="BR198" s="195"/>
      <c r="BS198" s="195"/>
      <c r="BT198" s="195"/>
      <c r="BU198" s="195"/>
      <c r="BV198" s="195"/>
      <c r="BW198" s="195"/>
      <c r="BX198" s="195"/>
      <c r="BY198" s="195"/>
      <c r="BZ198" s="195"/>
    </row>
    <row r="199" spans="1:78" ht="15.75" customHeight="1">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c r="BD199" s="195"/>
      <c r="BE199" s="195"/>
      <c r="BF199" s="195"/>
      <c r="BG199" s="195"/>
      <c r="BH199" s="195"/>
      <c r="BI199" s="195"/>
      <c r="BJ199" s="195"/>
      <c r="BK199" s="195"/>
      <c r="BL199" s="195"/>
      <c r="BM199" s="195"/>
      <c r="BN199" s="195"/>
      <c r="BO199" s="195"/>
      <c r="BP199" s="195"/>
      <c r="BQ199" s="195"/>
      <c r="BR199" s="195"/>
      <c r="BS199" s="195"/>
      <c r="BT199" s="195"/>
      <c r="BU199" s="195"/>
      <c r="BV199" s="195"/>
      <c r="BW199" s="195"/>
      <c r="BX199" s="195"/>
      <c r="BY199" s="195"/>
      <c r="BZ199" s="195"/>
    </row>
    <row r="200" spans="1:78" ht="15.75" customHeight="1">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c r="BD200" s="195"/>
      <c r="BE200" s="195"/>
      <c r="BF200" s="195"/>
      <c r="BG200" s="195"/>
      <c r="BH200" s="195"/>
      <c r="BI200" s="195"/>
      <c r="BJ200" s="195"/>
      <c r="BK200" s="195"/>
      <c r="BL200" s="195"/>
      <c r="BM200" s="195"/>
      <c r="BN200" s="195"/>
      <c r="BO200" s="195"/>
      <c r="BP200" s="195"/>
      <c r="BQ200" s="195"/>
      <c r="BR200" s="195"/>
      <c r="BS200" s="195"/>
      <c r="BT200" s="195"/>
      <c r="BU200" s="195"/>
      <c r="BV200" s="195"/>
      <c r="BW200" s="195"/>
      <c r="BX200" s="195"/>
      <c r="BY200" s="195"/>
      <c r="BZ200" s="195"/>
    </row>
    <row r="201" spans="1:78" ht="15.75" customHeight="1">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c r="AY201" s="195"/>
      <c r="AZ201" s="195"/>
      <c r="BA201" s="195"/>
      <c r="BB201" s="195"/>
      <c r="BC201" s="195"/>
      <c r="BD201" s="195"/>
      <c r="BE201" s="195"/>
      <c r="BF201" s="195"/>
      <c r="BG201" s="195"/>
      <c r="BH201" s="195"/>
      <c r="BI201" s="195"/>
      <c r="BJ201" s="195"/>
      <c r="BK201" s="195"/>
      <c r="BL201" s="195"/>
      <c r="BM201" s="195"/>
      <c r="BN201" s="195"/>
      <c r="BO201" s="195"/>
      <c r="BP201" s="195"/>
      <c r="BQ201" s="195"/>
      <c r="BR201" s="195"/>
      <c r="BS201" s="195"/>
      <c r="BT201" s="195"/>
      <c r="BU201" s="195"/>
      <c r="BV201" s="195"/>
      <c r="BW201" s="195"/>
      <c r="BX201" s="195"/>
      <c r="BY201" s="195"/>
      <c r="BZ201" s="195"/>
    </row>
    <row r="202" spans="1:78" ht="15.75" customHeight="1">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c r="BD202" s="195"/>
      <c r="BE202" s="195"/>
      <c r="BF202" s="195"/>
      <c r="BG202" s="195"/>
      <c r="BH202" s="195"/>
      <c r="BI202" s="195"/>
      <c r="BJ202" s="195"/>
      <c r="BK202" s="195"/>
      <c r="BL202" s="195"/>
      <c r="BM202" s="195"/>
      <c r="BN202" s="195"/>
      <c r="BO202" s="195"/>
      <c r="BP202" s="195"/>
      <c r="BQ202" s="195"/>
      <c r="BR202" s="195"/>
      <c r="BS202" s="195"/>
      <c r="BT202" s="195"/>
      <c r="BU202" s="195"/>
      <c r="BV202" s="195"/>
      <c r="BW202" s="195"/>
      <c r="BX202" s="195"/>
      <c r="BY202" s="195"/>
      <c r="BZ202" s="195"/>
    </row>
    <row r="203" spans="1:78" ht="15.75" customHeight="1">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195"/>
      <c r="BY203" s="195"/>
      <c r="BZ203" s="195"/>
    </row>
    <row r="204" spans="1:78" ht="15.75" customHeight="1">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c r="AY204" s="195"/>
      <c r="AZ204" s="195"/>
      <c r="BA204" s="195"/>
      <c r="BB204" s="195"/>
      <c r="BC204" s="195"/>
      <c r="BD204" s="195"/>
      <c r="BE204" s="195"/>
      <c r="BF204" s="195"/>
      <c r="BG204" s="195"/>
      <c r="BH204" s="195"/>
      <c r="BI204" s="195"/>
      <c r="BJ204" s="195"/>
      <c r="BK204" s="195"/>
      <c r="BL204" s="195"/>
      <c r="BM204" s="195"/>
      <c r="BN204" s="195"/>
      <c r="BO204" s="195"/>
      <c r="BP204" s="195"/>
      <c r="BQ204" s="195"/>
      <c r="BR204" s="195"/>
      <c r="BS204" s="195"/>
      <c r="BT204" s="195"/>
      <c r="BU204" s="195"/>
      <c r="BV204" s="195"/>
      <c r="BW204" s="195"/>
      <c r="BX204" s="195"/>
      <c r="BY204" s="195"/>
      <c r="BZ204" s="195"/>
    </row>
    <row r="205" spans="1:78" ht="15.75" customHeight="1">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195"/>
      <c r="BY205" s="195"/>
      <c r="BZ205" s="195"/>
    </row>
    <row r="206" spans="1:78" ht="15.75" customHeight="1">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c r="AY206" s="195"/>
      <c r="AZ206" s="195"/>
      <c r="BA206" s="195"/>
      <c r="BB206" s="195"/>
      <c r="BC206" s="195"/>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195"/>
      <c r="BZ206" s="195"/>
    </row>
    <row r="207" spans="1:78" ht="15.75" customHeight="1">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row>
    <row r="208" spans="1:78" ht="15.75" customHeight="1">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95"/>
      <c r="BS208" s="195"/>
      <c r="BT208" s="195"/>
      <c r="BU208" s="195"/>
      <c r="BV208" s="195"/>
      <c r="BW208" s="195"/>
      <c r="BX208" s="195"/>
      <c r="BY208" s="195"/>
      <c r="BZ208" s="195"/>
    </row>
    <row r="209" spans="1:78" ht="15.75" customHeight="1">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c r="BN209" s="195"/>
      <c r="BO209" s="195"/>
      <c r="BP209" s="195"/>
      <c r="BQ209" s="195"/>
      <c r="BR209" s="195"/>
      <c r="BS209" s="195"/>
      <c r="BT209" s="195"/>
      <c r="BU209" s="195"/>
      <c r="BV209" s="195"/>
      <c r="BW209" s="195"/>
      <c r="BX209" s="195"/>
      <c r="BY209" s="195"/>
      <c r="BZ209" s="195"/>
    </row>
    <row r="210" spans="1:78" ht="15.75" customHeight="1">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c r="BN210" s="195"/>
      <c r="BO210" s="195"/>
      <c r="BP210" s="195"/>
      <c r="BQ210" s="195"/>
      <c r="BR210" s="195"/>
      <c r="BS210" s="195"/>
      <c r="BT210" s="195"/>
      <c r="BU210" s="195"/>
      <c r="BV210" s="195"/>
      <c r="BW210" s="195"/>
      <c r="BX210" s="195"/>
      <c r="BY210" s="195"/>
      <c r="BZ210" s="195"/>
    </row>
    <row r="211" spans="1:78" ht="15.75" customHeight="1">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c r="AQ211" s="195"/>
      <c r="AR211" s="195"/>
      <c r="AS211" s="195"/>
      <c r="AT211" s="195"/>
      <c r="AU211" s="195"/>
      <c r="AV211" s="195"/>
      <c r="AW211" s="195"/>
      <c r="AX211" s="195"/>
      <c r="AY211" s="195"/>
      <c r="AZ211" s="195"/>
      <c r="BA211" s="195"/>
      <c r="BB211" s="195"/>
      <c r="BC211" s="195"/>
      <c r="BD211" s="195"/>
      <c r="BE211" s="195"/>
      <c r="BF211" s="195"/>
      <c r="BG211" s="195"/>
      <c r="BH211" s="195"/>
      <c r="BI211" s="195"/>
      <c r="BJ211" s="195"/>
      <c r="BK211" s="195"/>
      <c r="BL211" s="195"/>
      <c r="BM211" s="195"/>
      <c r="BN211" s="195"/>
      <c r="BO211" s="195"/>
      <c r="BP211" s="195"/>
      <c r="BQ211" s="195"/>
      <c r="BR211" s="195"/>
      <c r="BS211" s="195"/>
      <c r="BT211" s="195"/>
      <c r="BU211" s="195"/>
      <c r="BV211" s="195"/>
      <c r="BW211" s="195"/>
      <c r="BX211" s="195"/>
      <c r="BY211" s="195"/>
      <c r="BZ211" s="195"/>
    </row>
    <row r="212" spans="1:78" ht="15.75" customHeight="1">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row>
    <row r="213" spans="1:78" ht="15.75" customHeight="1">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c r="BN213" s="195"/>
      <c r="BO213" s="195"/>
      <c r="BP213" s="195"/>
      <c r="BQ213" s="195"/>
      <c r="BR213" s="195"/>
      <c r="BS213" s="195"/>
      <c r="BT213" s="195"/>
      <c r="BU213" s="195"/>
      <c r="BV213" s="195"/>
      <c r="BW213" s="195"/>
      <c r="BX213" s="195"/>
      <c r="BY213" s="195"/>
      <c r="BZ213" s="195"/>
    </row>
    <row r="214" spans="1:78" ht="15.75" customHeight="1">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5"/>
      <c r="AY214" s="195"/>
      <c r="AZ214" s="195"/>
      <c r="BA214" s="195"/>
      <c r="BB214" s="195"/>
      <c r="BC214" s="195"/>
      <c r="BD214" s="195"/>
      <c r="BE214" s="195"/>
      <c r="BF214" s="195"/>
      <c r="BG214" s="195"/>
      <c r="BH214" s="195"/>
      <c r="BI214" s="195"/>
      <c r="BJ214" s="195"/>
      <c r="BK214" s="195"/>
      <c r="BL214" s="195"/>
      <c r="BM214" s="195"/>
      <c r="BN214" s="195"/>
      <c r="BO214" s="195"/>
      <c r="BP214" s="195"/>
      <c r="BQ214" s="195"/>
      <c r="BR214" s="195"/>
      <c r="BS214" s="195"/>
      <c r="BT214" s="195"/>
      <c r="BU214" s="195"/>
      <c r="BV214" s="195"/>
      <c r="BW214" s="195"/>
      <c r="BX214" s="195"/>
      <c r="BY214" s="195"/>
      <c r="BZ214" s="195"/>
    </row>
    <row r="215" spans="1:78" ht="15.75" customHeight="1">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c r="BN215" s="195"/>
      <c r="BO215" s="195"/>
      <c r="BP215" s="195"/>
      <c r="BQ215" s="195"/>
      <c r="BR215" s="195"/>
      <c r="BS215" s="195"/>
      <c r="BT215" s="195"/>
      <c r="BU215" s="195"/>
      <c r="BV215" s="195"/>
      <c r="BW215" s="195"/>
      <c r="BX215" s="195"/>
      <c r="BY215" s="195"/>
      <c r="BZ215" s="195"/>
    </row>
    <row r="216" spans="1:78" ht="15.75" customHeight="1">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195"/>
      <c r="BR216" s="195"/>
      <c r="BS216" s="195"/>
      <c r="BT216" s="195"/>
      <c r="BU216" s="195"/>
      <c r="BV216" s="195"/>
      <c r="BW216" s="195"/>
      <c r="BX216" s="195"/>
      <c r="BY216" s="195"/>
      <c r="BZ216" s="195"/>
    </row>
    <row r="217" spans="1:78" ht="15.75" customHeight="1">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c r="BN217" s="195"/>
      <c r="BO217" s="195"/>
      <c r="BP217" s="195"/>
      <c r="BQ217" s="195"/>
      <c r="BR217" s="195"/>
      <c r="BS217" s="195"/>
      <c r="BT217" s="195"/>
      <c r="BU217" s="195"/>
      <c r="BV217" s="195"/>
      <c r="BW217" s="195"/>
      <c r="BX217" s="195"/>
      <c r="BY217" s="195"/>
      <c r="BZ217" s="195"/>
    </row>
    <row r="218" spans="1:78" ht="15.75" customHeight="1">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row>
    <row r="219" spans="1:78" ht="15.75" customHeight="1">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195"/>
      <c r="BR219" s="195"/>
      <c r="BS219" s="195"/>
      <c r="BT219" s="195"/>
      <c r="BU219" s="195"/>
      <c r="BV219" s="195"/>
      <c r="BW219" s="195"/>
      <c r="BX219" s="195"/>
      <c r="BY219" s="195"/>
      <c r="BZ219" s="195"/>
    </row>
    <row r="220" spans="1:78" ht="15.75" customHeight="1">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row>
    <row r="221" spans="1:78" ht="15.75" customHeight="1">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c r="AQ221" s="195"/>
      <c r="AR221" s="195"/>
      <c r="AS221" s="195"/>
      <c r="AT221" s="195"/>
      <c r="AU221" s="195"/>
      <c r="AV221" s="195"/>
      <c r="AW221" s="195"/>
      <c r="AX221" s="195"/>
      <c r="AY221" s="195"/>
      <c r="AZ221" s="195"/>
      <c r="BA221" s="195"/>
      <c r="BB221" s="195"/>
      <c r="BC221" s="195"/>
      <c r="BD221" s="195"/>
      <c r="BE221" s="195"/>
      <c r="BF221" s="195"/>
      <c r="BG221" s="195"/>
      <c r="BH221" s="195"/>
      <c r="BI221" s="195"/>
      <c r="BJ221" s="195"/>
      <c r="BK221" s="195"/>
      <c r="BL221" s="195"/>
      <c r="BM221" s="195"/>
      <c r="BN221" s="195"/>
      <c r="BO221" s="195"/>
      <c r="BP221" s="195"/>
      <c r="BQ221" s="195"/>
      <c r="BR221" s="195"/>
      <c r="BS221" s="195"/>
      <c r="BT221" s="195"/>
      <c r="BU221" s="195"/>
      <c r="BV221" s="195"/>
      <c r="BW221" s="195"/>
      <c r="BX221" s="195"/>
      <c r="BY221" s="195"/>
      <c r="BZ221" s="195"/>
    </row>
    <row r="222" spans="1:78" ht="15.75" customHeight="1">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row>
    <row r="223" spans="1:78" ht="15.75" customHeight="1">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c r="BD223" s="195"/>
      <c r="BE223" s="195"/>
      <c r="BF223" s="195"/>
      <c r="BG223" s="195"/>
      <c r="BH223" s="195"/>
      <c r="BI223" s="195"/>
      <c r="BJ223" s="195"/>
      <c r="BK223" s="195"/>
      <c r="BL223" s="195"/>
      <c r="BM223" s="195"/>
      <c r="BN223" s="195"/>
      <c r="BO223" s="195"/>
      <c r="BP223" s="195"/>
      <c r="BQ223" s="195"/>
      <c r="BR223" s="195"/>
      <c r="BS223" s="195"/>
      <c r="BT223" s="195"/>
      <c r="BU223" s="195"/>
      <c r="BV223" s="195"/>
      <c r="BW223" s="195"/>
      <c r="BX223" s="195"/>
      <c r="BY223" s="195"/>
      <c r="BZ223" s="195"/>
    </row>
    <row r="224" spans="1:78" ht="15.75" customHeight="1">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row>
    <row r="225" spans="1:78" ht="15.75" customHeight="1">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row>
    <row r="226" spans="1:78" ht="15.75" customHeight="1">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row>
    <row r="227" spans="1:78" ht="15.75" customHeight="1">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5"/>
      <c r="AY227" s="195"/>
      <c r="AZ227" s="195"/>
      <c r="BA227" s="195"/>
      <c r="BB227" s="195"/>
      <c r="BC227" s="195"/>
      <c r="BD227" s="195"/>
      <c r="BE227" s="195"/>
      <c r="BF227" s="195"/>
      <c r="BG227" s="195"/>
      <c r="BH227" s="195"/>
      <c r="BI227" s="195"/>
      <c r="BJ227" s="195"/>
      <c r="BK227" s="195"/>
      <c r="BL227" s="195"/>
      <c r="BM227" s="195"/>
      <c r="BN227" s="195"/>
      <c r="BO227" s="195"/>
      <c r="BP227" s="195"/>
      <c r="BQ227" s="195"/>
      <c r="BR227" s="195"/>
      <c r="BS227" s="195"/>
      <c r="BT227" s="195"/>
      <c r="BU227" s="195"/>
      <c r="BV227" s="195"/>
      <c r="BW227" s="195"/>
      <c r="BX227" s="195"/>
      <c r="BY227" s="195"/>
      <c r="BZ227" s="195"/>
    </row>
    <row r="228" spans="1:78" ht="15.75" customHeight="1">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row>
    <row r="229" spans="1:78" ht="15.75" customHeight="1">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row>
    <row r="230" spans="1:78" ht="15.75" customHeight="1">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row>
    <row r="231" spans="1:78" ht="15.75" customHeight="1">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row>
    <row r="232" spans="1:78" ht="15.75" customHeight="1">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5"/>
      <c r="AY232" s="195"/>
      <c r="AZ232" s="195"/>
      <c r="BA232" s="195"/>
      <c r="BB232" s="195"/>
      <c r="BC232" s="195"/>
      <c r="BD232" s="195"/>
      <c r="BE232" s="195"/>
      <c r="BF232" s="195"/>
      <c r="BG232" s="195"/>
      <c r="BH232" s="195"/>
      <c r="BI232" s="195"/>
      <c r="BJ232" s="195"/>
      <c r="BK232" s="195"/>
      <c r="BL232" s="195"/>
      <c r="BM232" s="195"/>
      <c r="BN232" s="195"/>
      <c r="BO232" s="195"/>
      <c r="BP232" s="195"/>
      <c r="BQ232" s="195"/>
      <c r="BR232" s="195"/>
      <c r="BS232" s="195"/>
      <c r="BT232" s="195"/>
      <c r="BU232" s="195"/>
      <c r="BV232" s="195"/>
      <c r="BW232" s="195"/>
      <c r="BX232" s="195"/>
      <c r="BY232" s="195"/>
      <c r="BZ232" s="195"/>
    </row>
    <row r="233" spans="1:78" ht="15.75" customHeight="1">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c r="BD233" s="195"/>
      <c r="BE233" s="195"/>
      <c r="BF233" s="195"/>
      <c r="BG233" s="195"/>
      <c r="BH233" s="195"/>
      <c r="BI233" s="195"/>
      <c r="BJ233" s="195"/>
      <c r="BK233" s="195"/>
      <c r="BL233" s="195"/>
      <c r="BM233" s="195"/>
      <c r="BN233" s="195"/>
      <c r="BO233" s="195"/>
      <c r="BP233" s="195"/>
      <c r="BQ233" s="195"/>
      <c r="BR233" s="195"/>
      <c r="BS233" s="195"/>
      <c r="BT233" s="195"/>
      <c r="BU233" s="195"/>
      <c r="BV233" s="195"/>
      <c r="BW233" s="195"/>
      <c r="BX233" s="195"/>
      <c r="BY233" s="195"/>
      <c r="BZ233" s="195"/>
    </row>
    <row r="234" spans="1:78" ht="15.75" customHeight="1">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c r="BY234" s="195"/>
      <c r="BZ234" s="195"/>
    </row>
    <row r="235" spans="1:78" ht="15.75" customHeight="1">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c r="BY235" s="195"/>
      <c r="BZ235" s="195"/>
    </row>
    <row r="236" spans="1:78" ht="15.75" customHeight="1">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c r="BD236" s="195"/>
      <c r="BE236" s="195"/>
      <c r="BF236" s="195"/>
      <c r="BG236" s="195"/>
      <c r="BH236" s="195"/>
      <c r="BI236" s="195"/>
      <c r="BJ236" s="195"/>
      <c r="BK236" s="195"/>
      <c r="BL236" s="195"/>
      <c r="BM236" s="195"/>
      <c r="BN236" s="195"/>
      <c r="BO236" s="195"/>
      <c r="BP236" s="195"/>
      <c r="BQ236" s="195"/>
      <c r="BR236" s="195"/>
      <c r="BS236" s="195"/>
      <c r="BT236" s="195"/>
      <c r="BU236" s="195"/>
      <c r="BV236" s="195"/>
      <c r="BW236" s="195"/>
      <c r="BX236" s="195"/>
      <c r="BY236" s="195"/>
      <c r="BZ236" s="195"/>
    </row>
    <row r="237" spans="1:78" ht="15.75" customHeight="1">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c r="BD237" s="195"/>
      <c r="BE237" s="195"/>
      <c r="BF237" s="195"/>
      <c r="BG237" s="195"/>
      <c r="BH237" s="195"/>
      <c r="BI237" s="195"/>
      <c r="BJ237" s="195"/>
      <c r="BK237" s="195"/>
      <c r="BL237" s="195"/>
      <c r="BM237" s="195"/>
      <c r="BN237" s="195"/>
      <c r="BO237" s="195"/>
      <c r="BP237" s="195"/>
      <c r="BQ237" s="195"/>
      <c r="BR237" s="195"/>
      <c r="BS237" s="195"/>
      <c r="BT237" s="195"/>
      <c r="BU237" s="195"/>
      <c r="BV237" s="195"/>
      <c r="BW237" s="195"/>
      <c r="BX237" s="195"/>
      <c r="BY237" s="195"/>
      <c r="BZ237" s="195"/>
    </row>
    <row r="238" spans="1:78" ht="15.75" customHeight="1">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195"/>
      <c r="BK238" s="195"/>
      <c r="BL238" s="195"/>
      <c r="BM238" s="195"/>
      <c r="BN238" s="195"/>
      <c r="BO238" s="195"/>
      <c r="BP238" s="195"/>
      <c r="BQ238" s="195"/>
      <c r="BR238" s="195"/>
      <c r="BS238" s="195"/>
      <c r="BT238" s="195"/>
      <c r="BU238" s="195"/>
      <c r="BV238" s="195"/>
      <c r="BW238" s="195"/>
      <c r="BX238" s="195"/>
      <c r="BY238" s="195"/>
      <c r="BZ238" s="195"/>
    </row>
    <row r="239" spans="1:78" ht="15.75" customHeight="1">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c r="AQ239" s="195"/>
      <c r="AR239" s="195"/>
      <c r="AS239" s="195"/>
      <c r="AT239" s="195"/>
      <c r="AU239" s="195"/>
      <c r="AV239" s="195"/>
      <c r="AW239" s="195"/>
      <c r="AX239" s="195"/>
      <c r="AY239" s="195"/>
      <c r="AZ239" s="195"/>
      <c r="BA239" s="195"/>
      <c r="BB239" s="195"/>
      <c r="BC239" s="195"/>
      <c r="BD239" s="195"/>
      <c r="BE239" s="195"/>
      <c r="BF239" s="195"/>
      <c r="BG239" s="195"/>
      <c r="BH239" s="195"/>
      <c r="BI239" s="195"/>
      <c r="BJ239" s="195"/>
      <c r="BK239" s="195"/>
      <c r="BL239" s="195"/>
      <c r="BM239" s="195"/>
      <c r="BN239" s="195"/>
      <c r="BO239" s="195"/>
      <c r="BP239" s="195"/>
      <c r="BQ239" s="195"/>
      <c r="BR239" s="195"/>
      <c r="BS239" s="195"/>
      <c r="BT239" s="195"/>
      <c r="BU239" s="195"/>
      <c r="BV239" s="195"/>
      <c r="BW239" s="195"/>
      <c r="BX239" s="195"/>
      <c r="BY239" s="195"/>
      <c r="BZ239" s="195"/>
    </row>
    <row r="240" spans="1:78" ht="15.75" customHeight="1">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row>
    <row r="241" spans="1:78" ht="15.75" customHeight="1">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row>
    <row r="242" spans="1:78" ht="15.75" customHeight="1"/>
    <row r="243" spans="1:78" ht="15.75" customHeight="1"/>
    <row r="244" spans="1:78" ht="15.75" customHeight="1"/>
    <row r="245" spans="1:78" ht="15.75" customHeight="1"/>
    <row r="246" spans="1:78" ht="15.75" customHeight="1"/>
    <row r="247" spans="1:78" ht="15.75" customHeight="1"/>
    <row r="248" spans="1:78" ht="15.75" customHeight="1"/>
    <row r="249" spans="1:78" ht="15.75" customHeight="1"/>
    <row r="250" spans="1:78" ht="15.75" customHeight="1"/>
    <row r="251" spans="1:78" ht="15.75" customHeight="1"/>
    <row r="252" spans="1:78" ht="15.75" customHeight="1"/>
    <row r="253" spans="1:78" ht="15.75" customHeight="1"/>
    <row r="254" spans="1:78" ht="15.75" customHeight="1"/>
    <row r="255" spans="1:78" ht="15.75" customHeight="1"/>
    <row r="256" spans="1:7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2F273-1C72-48CF-A6B7-0E562151FB8F}">
  <sheetPr codeName="Sheet12"/>
  <dimension ref="A1:BW986"/>
  <sheetViews>
    <sheetView workbookViewId="0">
      <pane xSplit="1" ySplit="2" topLeftCell="B3" activePane="bottomRight" state="frozen"/>
      <selection pane="topRight" activeCell="B1" sqref="B1"/>
      <selection pane="bottomLeft" activeCell="A3" sqref="A3"/>
      <selection pane="bottomRight" activeCell="BW1" sqref="A1:BW1048576"/>
    </sheetView>
  </sheetViews>
  <sheetFormatPr defaultColWidth="14.42578125" defaultRowHeight="15" customHeight="1"/>
  <cols>
    <col min="1" max="1" width="21.85546875" bestFit="1" customWidth="1"/>
    <col min="2" max="7" width="5.7109375" customWidth="1"/>
    <col min="8" max="13" width="8.140625" bestFit="1" customWidth="1"/>
    <col min="14" max="15" width="5.7109375" customWidth="1"/>
    <col min="16" max="16" width="8.140625" bestFit="1" customWidth="1"/>
    <col min="17" max="17" width="5.5703125" bestFit="1" customWidth="1"/>
    <col min="18" max="19" width="5.7109375" customWidth="1"/>
    <col min="20" max="20" width="13" bestFit="1" customWidth="1"/>
    <col min="21" max="22" width="5.7109375" customWidth="1"/>
    <col min="23" max="24" width="10.5703125" bestFit="1" customWidth="1"/>
    <col min="25" max="25" width="8.140625" bestFit="1" customWidth="1"/>
    <col min="26" max="26" width="10.5703125" bestFit="1" customWidth="1"/>
    <col min="27" max="27" width="8.140625" bestFit="1" customWidth="1"/>
    <col min="28" max="30" width="5.7109375" customWidth="1"/>
    <col min="31" max="31" width="13" bestFit="1" customWidth="1"/>
    <col min="32" max="33" width="10.5703125" bestFit="1" customWidth="1"/>
    <col min="34" max="34" width="5.7109375" customWidth="1"/>
    <col min="35" max="35" width="10.5703125" bestFit="1" customWidth="1"/>
    <col min="36" max="36" width="5.5703125" bestFit="1" customWidth="1"/>
    <col min="37" max="37" width="8.140625" bestFit="1" customWidth="1"/>
    <col min="38" max="38" width="13" bestFit="1" customWidth="1"/>
    <col min="39" max="40" width="5.7109375" customWidth="1"/>
    <col min="41" max="41" width="10.5703125" bestFit="1" customWidth="1"/>
    <col min="42" max="42" width="25.140625" bestFit="1" customWidth="1"/>
    <col min="43" max="43" width="10.5703125" bestFit="1" customWidth="1"/>
    <col min="44" max="45" width="8.140625" bestFit="1" customWidth="1"/>
    <col min="46" max="46" width="22.7109375" bestFit="1" customWidth="1"/>
    <col min="47" max="48" width="13" bestFit="1" customWidth="1"/>
    <col min="49" max="49" width="10.5703125" bestFit="1" customWidth="1"/>
    <col min="50" max="50" width="5.7109375" customWidth="1"/>
    <col min="51" max="51" width="8.140625" bestFit="1" customWidth="1"/>
    <col min="52" max="52" width="5.7109375" customWidth="1"/>
    <col min="53" max="54" width="8.140625" bestFit="1" customWidth="1"/>
    <col min="55" max="55" width="5.7109375" customWidth="1"/>
    <col min="56" max="56" width="10.5703125" bestFit="1" customWidth="1"/>
    <col min="57" max="57" width="8.140625" bestFit="1" customWidth="1"/>
    <col min="58" max="58" width="20.28515625" bestFit="1" customWidth="1"/>
    <col min="59" max="59" width="10.5703125" bestFit="1" customWidth="1"/>
    <col min="60" max="64" width="8.140625" bestFit="1" customWidth="1"/>
    <col min="65" max="66" width="10.5703125" bestFit="1" customWidth="1"/>
    <col min="67" max="67" width="13" bestFit="1" customWidth="1"/>
    <col min="68" max="68" width="17.85546875" bestFit="1" customWidth="1"/>
    <col min="69" max="71" width="8.140625" bestFit="1" customWidth="1"/>
    <col min="72" max="72" width="10.5703125" bestFit="1" customWidth="1"/>
    <col min="73" max="73" width="8.140625" bestFit="1" customWidth="1"/>
    <col min="74" max="75" width="5.5703125" bestFit="1" customWidth="1"/>
  </cols>
  <sheetData>
    <row r="1" spans="1:75" s="207" customFormat="1" ht="92.25" customHeight="1">
      <c r="A1" s="241" t="s">
        <v>779</v>
      </c>
      <c r="B1" s="185" t="s">
        <v>281</v>
      </c>
      <c r="C1" s="185" t="s">
        <v>282</v>
      </c>
      <c r="D1" s="185" t="s">
        <v>71</v>
      </c>
      <c r="E1" s="185" t="s">
        <v>69</v>
      </c>
      <c r="F1" s="185" t="s">
        <v>237</v>
      </c>
      <c r="G1" s="185" t="s">
        <v>146</v>
      </c>
      <c r="H1" s="185" t="s">
        <v>74</v>
      </c>
      <c r="I1" s="185" t="s">
        <v>238</v>
      </c>
      <c r="J1" s="185" t="s">
        <v>289</v>
      </c>
      <c r="K1" s="185" t="s">
        <v>290</v>
      </c>
      <c r="L1" s="185" t="s">
        <v>291</v>
      </c>
      <c r="M1" s="185" t="s">
        <v>147</v>
      </c>
      <c r="N1" s="185" t="s">
        <v>148</v>
      </c>
      <c r="O1" s="185" t="s">
        <v>149</v>
      </c>
      <c r="P1" s="185" t="s">
        <v>239</v>
      </c>
      <c r="Q1" s="185" t="s">
        <v>92</v>
      </c>
      <c r="R1" s="185" t="s">
        <v>240</v>
      </c>
      <c r="S1" s="185" t="s">
        <v>241</v>
      </c>
      <c r="T1" s="185" t="s">
        <v>150</v>
      </c>
      <c r="U1" s="185" t="s">
        <v>93</v>
      </c>
      <c r="V1" s="185" t="s">
        <v>68</v>
      </c>
      <c r="W1" s="185" t="s">
        <v>242</v>
      </c>
      <c r="X1" s="185" t="s">
        <v>243</v>
      </c>
      <c r="Y1" s="185" t="s">
        <v>244</v>
      </c>
      <c r="Z1" s="185" t="s">
        <v>245</v>
      </c>
      <c r="AA1" s="185" t="s">
        <v>246</v>
      </c>
      <c r="AB1" s="185" t="s">
        <v>247</v>
      </c>
      <c r="AC1" s="185" t="s">
        <v>293</v>
      </c>
      <c r="AD1" s="185" t="s">
        <v>793</v>
      </c>
      <c r="AE1" s="185" t="s">
        <v>248</v>
      </c>
      <c r="AF1" s="185" t="s">
        <v>249</v>
      </c>
      <c r="AG1" s="185" t="s">
        <v>250</v>
      </c>
      <c r="AH1" s="185" t="s">
        <v>251</v>
      </c>
      <c r="AI1" s="185" t="s">
        <v>252</v>
      </c>
      <c r="AJ1" s="185" t="s">
        <v>107</v>
      </c>
      <c r="AK1" s="185" t="s">
        <v>253</v>
      </c>
      <c r="AL1" s="185" t="s">
        <v>254</v>
      </c>
      <c r="AM1" s="185" t="s">
        <v>255</v>
      </c>
      <c r="AN1" s="185" t="s">
        <v>256</v>
      </c>
      <c r="AO1" s="185" t="s">
        <v>257</v>
      </c>
      <c r="AP1" s="185" t="s">
        <v>258</v>
      </c>
      <c r="AQ1" s="185" t="s">
        <v>295</v>
      </c>
      <c r="AR1" s="185" t="s">
        <v>259</v>
      </c>
      <c r="AS1" s="185" t="s">
        <v>296</v>
      </c>
      <c r="AT1" s="185" t="s">
        <v>260</v>
      </c>
      <c r="AU1" s="185" t="s">
        <v>261</v>
      </c>
      <c r="AV1" s="185" t="s">
        <v>262</v>
      </c>
      <c r="AW1" s="185" t="s">
        <v>263</v>
      </c>
      <c r="AX1" s="185" t="s">
        <v>122</v>
      </c>
      <c r="AY1" s="185" t="s">
        <v>795</v>
      </c>
      <c r="AZ1" s="185" t="s">
        <v>264</v>
      </c>
      <c r="BA1" s="185" t="s">
        <v>297</v>
      </c>
      <c r="BB1" s="185" t="s">
        <v>265</v>
      </c>
      <c r="BC1" s="185" t="s">
        <v>266</v>
      </c>
      <c r="BD1" s="185" t="s">
        <v>129</v>
      </c>
      <c r="BE1" s="185" t="s">
        <v>130</v>
      </c>
      <c r="BF1" s="185" t="s">
        <v>267</v>
      </c>
      <c r="BG1" s="185" t="s">
        <v>268</v>
      </c>
      <c r="BH1" s="185" t="s">
        <v>133</v>
      </c>
      <c r="BI1" s="185" t="s">
        <v>269</v>
      </c>
      <c r="BJ1" s="185" t="s">
        <v>270</v>
      </c>
      <c r="BK1" s="185" t="s">
        <v>367</v>
      </c>
      <c r="BL1" s="185" t="s">
        <v>272</v>
      </c>
      <c r="BM1" s="185" t="s">
        <v>151</v>
      </c>
      <c r="BN1" s="185" t="s">
        <v>152</v>
      </c>
      <c r="BO1" s="185" t="s">
        <v>273</v>
      </c>
      <c r="BP1" s="185" t="s">
        <v>274</v>
      </c>
      <c r="BQ1" s="185" t="s">
        <v>275</v>
      </c>
      <c r="BR1" s="185" t="s">
        <v>276</v>
      </c>
      <c r="BS1" s="185" t="s">
        <v>277</v>
      </c>
      <c r="BT1" s="185" t="s">
        <v>278</v>
      </c>
      <c r="BU1" s="185" t="s">
        <v>279</v>
      </c>
      <c r="BV1" s="185" t="s">
        <v>298</v>
      </c>
      <c r="BW1" s="185" t="s">
        <v>302</v>
      </c>
    </row>
    <row r="2" spans="1:75">
      <c r="A2" s="241" t="s">
        <v>315</v>
      </c>
      <c r="B2" s="83">
        <v>2015</v>
      </c>
      <c r="C2" s="83">
        <v>2015</v>
      </c>
      <c r="D2" s="83">
        <v>2015</v>
      </c>
      <c r="E2" s="83">
        <v>2022</v>
      </c>
      <c r="F2" s="83">
        <v>2022</v>
      </c>
      <c r="G2" s="83">
        <v>2021</v>
      </c>
      <c r="H2" s="83">
        <v>2022</v>
      </c>
      <c r="I2" s="83">
        <v>2021</v>
      </c>
      <c r="J2" s="83">
        <v>2020</v>
      </c>
      <c r="K2" s="83">
        <v>2020</v>
      </c>
      <c r="L2" s="83">
        <v>2020</v>
      </c>
      <c r="M2" s="83">
        <v>2023</v>
      </c>
      <c r="N2" s="83">
        <v>2023</v>
      </c>
      <c r="O2" s="83">
        <v>2023</v>
      </c>
      <c r="P2" s="83">
        <v>2014</v>
      </c>
      <c r="Q2" s="83">
        <v>2019</v>
      </c>
      <c r="R2" s="83">
        <v>2023</v>
      </c>
      <c r="S2" s="83">
        <v>2015</v>
      </c>
      <c r="T2" s="83">
        <v>2018</v>
      </c>
      <c r="U2" s="83">
        <v>2020</v>
      </c>
      <c r="V2" s="83">
        <v>2011</v>
      </c>
      <c r="W2" s="83">
        <v>2022</v>
      </c>
      <c r="X2" s="83">
        <v>2022</v>
      </c>
      <c r="Y2" s="83">
        <v>2022</v>
      </c>
      <c r="Z2" s="83">
        <v>2022</v>
      </c>
      <c r="AA2" s="83">
        <v>2017</v>
      </c>
      <c r="AB2" s="83">
        <v>2012</v>
      </c>
      <c r="AC2" s="83">
        <v>2022</v>
      </c>
      <c r="AD2" s="83">
        <v>2014</v>
      </c>
      <c r="AE2" s="83">
        <v>2022</v>
      </c>
      <c r="AF2" s="83">
        <v>2023</v>
      </c>
      <c r="AG2" s="83">
        <v>2021</v>
      </c>
      <c r="AH2" s="83">
        <v>2022</v>
      </c>
      <c r="AI2" s="83">
        <v>2022</v>
      </c>
      <c r="AJ2" s="83">
        <v>2022</v>
      </c>
      <c r="AK2" s="83">
        <v>2022</v>
      </c>
      <c r="AL2" s="83">
        <v>2023</v>
      </c>
      <c r="AM2" s="83">
        <v>2023</v>
      </c>
      <c r="AN2" s="83">
        <v>2022</v>
      </c>
      <c r="AO2" s="83">
        <v>2022</v>
      </c>
      <c r="AP2" s="83">
        <v>2022</v>
      </c>
      <c r="AQ2" s="83">
        <v>2020</v>
      </c>
      <c r="AR2" s="83">
        <v>2022</v>
      </c>
      <c r="AS2" s="83">
        <v>2021</v>
      </c>
      <c r="AT2" s="83">
        <v>2015</v>
      </c>
      <c r="AU2" s="83">
        <v>2022</v>
      </c>
      <c r="AV2" s="83">
        <v>2022</v>
      </c>
      <c r="AW2" s="83">
        <v>2022</v>
      </c>
      <c r="AX2" s="83">
        <v>2021</v>
      </c>
      <c r="AY2" s="83">
        <v>2022</v>
      </c>
      <c r="AZ2" s="83">
        <v>2023</v>
      </c>
      <c r="BA2" s="83">
        <v>2022</v>
      </c>
      <c r="BB2" s="83">
        <v>2021</v>
      </c>
      <c r="BC2" s="83">
        <v>2021</v>
      </c>
      <c r="BD2" s="83">
        <v>2023</v>
      </c>
      <c r="BE2" s="83">
        <v>2022</v>
      </c>
      <c r="BF2" s="83">
        <v>2022</v>
      </c>
      <c r="BG2" s="83">
        <v>2021</v>
      </c>
      <c r="BH2" s="83">
        <v>2022</v>
      </c>
      <c r="BI2" s="83">
        <v>2023</v>
      </c>
      <c r="BJ2" s="83">
        <v>2018</v>
      </c>
      <c r="BK2" s="83">
        <v>2023</v>
      </c>
      <c r="BL2" s="83">
        <v>2022</v>
      </c>
      <c r="BM2" s="83">
        <v>2022</v>
      </c>
      <c r="BN2" s="83">
        <v>2022</v>
      </c>
      <c r="BO2" s="83">
        <v>2020</v>
      </c>
      <c r="BP2" s="83">
        <v>2021</v>
      </c>
      <c r="BQ2" s="83">
        <v>2017</v>
      </c>
      <c r="BR2" s="83">
        <v>2017</v>
      </c>
      <c r="BS2" s="83">
        <v>2017</v>
      </c>
      <c r="BT2" s="83">
        <v>2020</v>
      </c>
      <c r="BU2" s="83">
        <v>2023</v>
      </c>
      <c r="BV2" s="83">
        <v>2020</v>
      </c>
      <c r="BW2" s="83">
        <v>2022</v>
      </c>
    </row>
    <row r="3" spans="1:75">
      <c r="A3" s="82" t="s">
        <v>175</v>
      </c>
      <c r="B3" s="205">
        <f>IF('Indicator Date'!C17="No data","x",$B$2-'Indicator Date'!C17)</f>
        <v>0</v>
      </c>
      <c r="C3" s="205">
        <f>IF('Indicator Date'!D17="No data","x",$C$2-'Indicator Date'!D17)</f>
        <v>0</v>
      </c>
      <c r="D3" s="205">
        <f>IF('Indicator Date'!E17="No data","x",$D$2-'Indicator Date'!E17)</f>
        <v>0</v>
      </c>
      <c r="E3" s="205">
        <f>IF('Indicator Date'!F17="No data","x",$E$2-'Indicator Date'!F17)</f>
        <v>0</v>
      </c>
      <c r="F3" s="205">
        <f>IF('Indicator Date'!G17="No data","x",$F$2-'Indicator Date'!G17)</f>
        <v>0</v>
      </c>
      <c r="G3" s="205">
        <f>IF('Indicator Date'!H17="No data","x",$G$2-'Indicator Date'!H17)</f>
        <v>0</v>
      </c>
      <c r="H3" s="206">
        <f>IF('Indicator Date'!I17="No data","x",$H$2-'Indicator Date'!I17)</f>
        <v>0</v>
      </c>
      <c r="I3" s="205">
        <f>IF('Indicator Date'!J17="No data","x",$I$2-'Indicator Date'!J17)</f>
        <v>0</v>
      </c>
      <c r="J3" s="205">
        <f>IF('Indicator Date'!K17="No data","x",$J$2-'Indicator Date'!K17)</f>
        <v>0</v>
      </c>
      <c r="K3" s="205">
        <f>IF('Indicator Date'!L17="No data","x",$K$2-'Indicator Date'!L17)</f>
        <v>0</v>
      </c>
      <c r="L3" s="205">
        <f>IF('Indicator Date'!M17="No data","x",$L$2-'Indicator Date'!M17)</f>
        <v>0</v>
      </c>
      <c r="M3" s="205">
        <f>IF('Indicator Date'!N17="No data","x",$M$2-'Indicator Date'!N17)</f>
        <v>0</v>
      </c>
      <c r="N3" s="205">
        <f>IF('Indicator Date'!O17="No data","x",$N$2-'Indicator Date'!O17)</f>
        <v>0</v>
      </c>
      <c r="O3" s="205">
        <f>IF('Indicator Date'!P17="No data","x",$O$2-'Indicator Date'!P17)</f>
        <v>0</v>
      </c>
      <c r="P3" s="205">
        <f>IF('Indicator Date'!Q17="No data","x",$P$2-'Indicator Date'!Q17)</f>
        <v>0</v>
      </c>
      <c r="Q3" s="205">
        <f>IF('Indicator Date'!R17="No data","x",$Q$2-'Indicator Date'!R17)</f>
        <v>0</v>
      </c>
      <c r="R3" s="205">
        <f>IF('Indicator Date'!S17="No data","x",$R$2-'Indicator Date'!S17)</f>
        <v>0</v>
      </c>
      <c r="S3" s="205">
        <f>IF('Indicator Date'!T17="No data","x",$S$2-'Indicator Date'!T17)</f>
        <v>0</v>
      </c>
      <c r="T3" s="205">
        <f>IF('Indicator Date'!U17="No data","x",$T$2-'Indicator Date'!U17)</f>
        <v>0</v>
      </c>
      <c r="U3" s="205">
        <f>IF('Indicator Date'!V17="No data","x",$U$2-'Indicator Date'!V17)</f>
        <v>0</v>
      </c>
      <c r="V3" s="205">
        <f>IF('Indicator Date'!W17="No data","x",$V$2-'Indicator Date'!W17)</f>
        <v>0</v>
      </c>
      <c r="W3" s="205">
        <f>IF('Indicator Date'!X17="No data","x",$W$2-'Indicator Date'!X17)</f>
        <v>0</v>
      </c>
      <c r="X3" s="205">
        <f>IF('Indicator Date'!Y17="No data","x",$X$2-'Indicator Date'!Y17)</f>
        <v>0</v>
      </c>
      <c r="Y3" s="205">
        <f>IF('Indicator Date'!Z17="No data","x",$Y$2-'Indicator Date'!Z17)</f>
        <v>0</v>
      </c>
      <c r="Z3" s="205">
        <f>IF('Indicator Date'!AA17="No data","x",$Z$2-'Indicator Date'!AA17)</f>
        <v>0</v>
      </c>
      <c r="AA3" s="205">
        <f>IF('Indicator Date'!AB17="No data","x",$AA$2-'Indicator Date'!AB17)</f>
        <v>0</v>
      </c>
      <c r="AB3" s="205">
        <f>IF('Indicator Date'!AC17="No data","x",$AB$2-'Indicator Date'!AC17)</f>
        <v>0</v>
      </c>
      <c r="AC3" s="205">
        <f>IF('Indicator Date'!AD17="No data","x",$AC$2-'Indicator Date'!AD17)</f>
        <v>0</v>
      </c>
      <c r="AD3" s="205">
        <f>IF('Indicator Date'!AF17="No data","x",$AD$2-'Indicator Date'!AF17)</f>
        <v>0</v>
      </c>
      <c r="AE3" s="205">
        <f>IF('Indicator Date'!AG17="No data","x",$AE$2-'Indicator Date'!AG17)</f>
        <v>0</v>
      </c>
      <c r="AF3" s="205">
        <f>IF('Indicator Date'!AH17="No data","x",$AF$2-'Indicator Date'!AH17)</f>
        <v>0</v>
      </c>
      <c r="AG3" s="205">
        <f>IF('Indicator Date'!AI17="No data","x",$AG$2-'Indicator Date'!AI17)</f>
        <v>0</v>
      </c>
      <c r="AH3" s="205">
        <f>IF('Indicator Date'!AJ17="No data","x",$AH$2-'Indicator Date'!AJ17)</f>
        <v>0</v>
      </c>
      <c r="AI3" s="205">
        <f>IF('Indicator Date'!AK17="No data","x",$AI$2-'Indicator Date'!AK17)</f>
        <v>0</v>
      </c>
      <c r="AJ3" s="205">
        <f>IF('Indicator Date'!AL17="No data","x",$AJ$2-'Indicator Date'!AL17)</f>
        <v>0</v>
      </c>
      <c r="AK3" s="205">
        <f>IF('Indicator Date'!AM17="No data","x",$AK$2-'Indicator Date'!AM17)</f>
        <v>0</v>
      </c>
      <c r="AL3" s="205">
        <f>IF('Indicator Date'!AN17="No data","x",$AL$2-'Indicator Date'!AN17)</f>
        <v>0</v>
      </c>
      <c r="AM3" s="205">
        <f>IF('Indicator Date'!AO17="No data","x",$AM$2-'Indicator Date'!AO17)</f>
        <v>0</v>
      </c>
      <c r="AN3" s="205">
        <f>IF('Indicator Date'!AP17="No data","x",$AN$2-'Indicator Date'!AP17)</f>
        <v>0</v>
      </c>
      <c r="AO3" s="205">
        <f>IF('Indicator Date'!AQ17="No data","x",$AO$2-'Indicator Date'!AQ17)</f>
        <v>0</v>
      </c>
      <c r="AP3" s="205">
        <f>IF('Indicator Date'!AR17="No data","x",$AP$2-'Indicator Date'!AR17)</f>
        <v>0</v>
      </c>
      <c r="AQ3" s="205">
        <f>IF('Indicator Date'!AS17="No data","x",$AQ$2-'Indicator Date'!AS17)</f>
        <v>0</v>
      </c>
      <c r="AR3" s="205">
        <f>IF('Indicator Date'!AT17="No data","x",$AR$2-'Indicator Date'!AT17)</f>
        <v>0</v>
      </c>
      <c r="AS3" s="205">
        <f>IF('Indicator Date'!AU17="No data","x",$AS$2-'Indicator Date'!AU17)</f>
        <v>0</v>
      </c>
      <c r="AT3" s="205">
        <f>IF('Indicator Date'!AV17="No data","x",$AT$2-'Indicator Date'!AV17)</f>
        <v>0</v>
      </c>
      <c r="AU3" s="205">
        <f>IF('Indicator Date'!AW17="No data","x",$AU$2-'Indicator Date'!AW17)</f>
        <v>0</v>
      </c>
      <c r="AV3" s="205">
        <f>IF('Indicator Date'!AX17="No data","x",$AV$2-'Indicator Date'!AX17)</f>
        <v>0</v>
      </c>
      <c r="AW3" s="205">
        <f>IF('Indicator Date'!AY17="No data","x",$AW$2-'Indicator Date'!AY17)</f>
        <v>0</v>
      </c>
      <c r="AX3" s="205">
        <f>IF('Indicator Date'!AZ17="No data","x",$AX$2-'Indicator Date'!AZ17)</f>
        <v>0</v>
      </c>
      <c r="AY3" s="205">
        <f>IF('Indicator Date'!BA17="No data","x",$AY$2-'Indicator Date'!BA17)</f>
        <v>0</v>
      </c>
      <c r="AZ3" s="205">
        <f>IF('Indicator Date'!BB17="No data","x",$AZ$2-'Indicator Date'!BB17)</f>
        <v>0</v>
      </c>
      <c r="BA3" s="205">
        <f>IF('Indicator Date'!BC17="No data","x",$BA$2-'Indicator Date'!BC17)</f>
        <v>0</v>
      </c>
      <c r="BB3" s="205">
        <f>IF('Indicator Date'!BD17="No data","x",$BB$2-'Indicator Date'!BD17)</f>
        <v>0</v>
      </c>
      <c r="BC3" s="205">
        <f>IF('Indicator Date'!BE17="No data","x",$BC$2-'Indicator Date'!BE17)</f>
        <v>0</v>
      </c>
      <c r="BD3" s="205" t="str">
        <f>IF('Indicator Date'!BF17="No data","x",$BD$2-'Indicator Date'!BF17)</f>
        <v>x</v>
      </c>
      <c r="BE3" s="205">
        <f>IF('Indicator Date'!BG17="No data","x",$BE$2-'Indicator Date'!BG17)</f>
        <v>0</v>
      </c>
      <c r="BF3" s="205">
        <f>IF('Indicator Date'!BH17="No data","x",$BF$2-'Indicator Date'!BH17)</f>
        <v>0</v>
      </c>
      <c r="BG3" s="205" t="str">
        <f>IF('Indicator Date'!BI17="No data","x",$BG$2-'Indicator Date'!BI17)</f>
        <v>x</v>
      </c>
      <c r="BH3" s="205">
        <f>IF('Indicator Date'!BJ17="No data","x",$BH$2-'Indicator Date'!BJ17)</f>
        <v>0</v>
      </c>
      <c r="BI3" s="205">
        <f>IF('Indicator Date'!BK17="No data","x",$BI$2-'Indicator Date'!BK17)</f>
        <v>0</v>
      </c>
      <c r="BJ3" s="205">
        <f>IF('Indicator Date'!BL17="No data","x",$BJ$2-'Indicator Date'!BL17)</f>
        <v>0</v>
      </c>
      <c r="BK3" s="205">
        <f>IF('Indicator Date'!BM17="No data","x",$BK$2-'Indicator Date'!BM17)</f>
        <v>0</v>
      </c>
      <c r="BL3" s="205">
        <f>IF('Indicator Date'!BN17="No data","x",$BL$2-'Indicator Date'!BN17)</f>
        <v>0</v>
      </c>
      <c r="BM3" s="205">
        <f>IF('Indicator Date'!BO17="No data","x",$BM$2-'Indicator Date'!BO17)</f>
        <v>0</v>
      </c>
      <c r="BN3" s="205">
        <f>IF('Indicator Date'!BP17="No data","x",$BN$2-'Indicator Date'!BP17)</f>
        <v>0</v>
      </c>
      <c r="BO3" s="205">
        <f>IF('Indicator Date'!BQ17="No data","x",$BO$2-'Indicator Date'!BQ17)</f>
        <v>0</v>
      </c>
      <c r="BP3" s="205">
        <f>IF('Indicator Date'!BR17="No data","x",$BP$2-'Indicator Date'!BR17)</f>
        <v>0</v>
      </c>
      <c r="BQ3" s="205">
        <f>IF('Indicator Date'!BS17="No data","x",$BQ$2-'Indicator Date'!BS17)</f>
        <v>0</v>
      </c>
      <c r="BR3" s="205">
        <f>IF('Indicator Date'!BT17="No data","x",$BR$2-'Indicator Date'!BT17)</f>
        <v>0</v>
      </c>
      <c r="BS3" s="205">
        <f>IF('Indicator Date'!BU17="No data","x",$BS$2-'Indicator Date'!BU17)</f>
        <v>0</v>
      </c>
      <c r="BT3" s="205">
        <f>IF('Indicator Date'!BV17="No data","x",$BT$2-'Indicator Date'!BV17)</f>
        <v>0</v>
      </c>
      <c r="BU3" s="205">
        <f>IF('Indicator Date'!BW17="No data","x",$BU$2-'Indicator Date'!BW17)</f>
        <v>0</v>
      </c>
      <c r="BV3" s="205">
        <f>IF('Indicator Date'!BX17="No data","x",$BV$2-'Indicator Date'!BX17)</f>
        <v>0</v>
      </c>
      <c r="BW3" s="205">
        <f>IF('Indicator Date'!BY17="No data","x",$BW$2-'Indicator Date'!BY17)</f>
        <v>0</v>
      </c>
    </row>
    <row r="4" spans="1:75">
      <c r="A4" s="82" t="s">
        <v>162</v>
      </c>
      <c r="B4" s="205">
        <f>IF('Indicator Date'!C4="No data","x",$B$2-'Indicator Date'!C4)</f>
        <v>0</v>
      </c>
      <c r="C4" s="205">
        <f>IF('Indicator Date'!D4="No data","x",$C$2-'Indicator Date'!D4)</f>
        <v>0</v>
      </c>
      <c r="D4" s="205">
        <f>IF('Indicator Date'!E4="No data","x",$D$2-'Indicator Date'!E4)</f>
        <v>0</v>
      </c>
      <c r="E4" s="205">
        <f>IF('Indicator Date'!F4="No data","x",$E$2-'Indicator Date'!F4)</f>
        <v>0</v>
      </c>
      <c r="F4" s="205">
        <f>IF('Indicator Date'!G4="No data","x",$F$2-'Indicator Date'!G4)</f>
        <v>0</v>
      </c>
      <c r="G4" s="205">
        <f>IF('Indicator Date'!H4="No data","x",$G$2-'Indicator Date'!H4)</f>
        <v>0</v>
      </c>
      <c r="H4" s="206">
        <f>IF('Indicator Date'!I4="No data","x",$H$2-'Indicator Date'!I4)</f>
        <v>0</v>
      </c>
      <c r="I4" s="205">
        <f>IF('Indicator Date'!J4="No data","x",$I$2-'Indicator Date'!J4)</f>
        <v>0</v>
      </c>
      <c r="J4" s="205">
        <f>IF('Indicator Date'!K4="No data","x",$J$2-'Indicator Date'!K4)</f>
        <v>0</v>
      </c>
      <c r="K4" s="206">
        <f>IF('Indicator Date'!L4="No data","x",$K$2-'Indicator Date'!L4)</f>
        <v>0</v>
      </c>
      <c r="L4" s="205">
        <f>IF('Indicator Date'!M4="No data","x",$L$2-'Indicator Date'!M4)</f>
        <v>0</v>
      </c>
      <c r="M4" s="205">
        <f>IF('Indicator Date'!N4="No data","x",$M$2-'Indicator Date'!N4)</f>
        <v>0</v>
      </c>
      <c r="N4" s="205">
        <f>IF('Indicator Date'!O4="No data","x",$N$2-'Indicator Date'!O4)</f>
        <v>0</v>
      </c>
      <c r="O4" s="205">
        <f>IF('Indicator Date'!P4="No data","x",$O$2-'Indicator Date'!P4)</f>
        <v>0</v>
      </c>
      <c r="P4" s="205">
        <f>IF('Indicator Date'!Q4="No data","x",$P$2-'Indicator Date'!Q4)</f>
        <v>0</v>
      </c>
      <c r="Q4" s="205">
        <f>IF('Indicator Date'!R4="No data","x",$Q$2-'Indicator Date'!R4)</f>
        <v>0</v>
      </c>
      <c r="R4" s="205">
        <f>IF('Indicator Date'!S4="No data","x",$R$2-'Indicator Date'!S4)</f>
        <v>0</v>
      </c>
      <c r="S4" s="205">
        <f>IF('Indicator Date'!T4="No data","x",$S$2-'Indicator Date'!T4)</f>
        <v>0</v>
      </c>
      <c r="T4" s="205">
        <f>IF('Indicator Date'!U4="No data","x",$T$2-'Indicator Date'!U4)</f>
        <v>0</v>
      </c>
      <c r="U4" s="205">
        <f>IF('Indicator Date'!V4="No data","x",$U$2-'Indicator Date'!V4)</f>
        <v>0</v>
      </c>
      <c r="V4" s="205">
        <f>IF('Indicator Date'!W4="No data","x",$V$2-'Indicator Date'!W4)</f>
        <v>0</v>
      </c>
      <c r="W4" s="205">
        <f>IF('Indicator Date'!X4="No data","x",$W$2-'Indicator Date'!X4)</f>
        <v>0</v>
      </c>
      <c r="X4" s="205">
        <f>IF('Indicator Date'!Y4="No data","x",$X$2-'Indicator Date'!Y4)</f>
        <v>0</v>
      </c>
      <c r="Y4" s="205">
        <f>IF('Indicator Date'!Z4="No data","x",$Y$2-'Indicator Date'!Z4)</f>
        <v>0</v>
      </c>
      <c r="Z4" s="205">
        <f>IF('Indicator Date'!AA4="No data","x",$Z$2-'Indicator Date'!AA4)</f>
        <v>0</v>
      </c>
      <c r="AA4" s="205">
        <f>IF('Indicator Date'!AB4="No data","x",$AA$2-'Indicator Date'!AB4)</f>
        <v>0</v>
      </c>
      <c r="AB4" s="205">
        <f>IF('Indicator Date'!AC4="No data","x",$AB$2-'Indicator Date'!AC4)</f>
        <v>0</v>
      </c>
      <c r="AC4" s="205">
        <f>IF('Indicator Date'!AD4="No data","x",$AC$2-'Indicator Date'!AD4)</f>
        <v>0</v>
      </c>
      <c r="AD4" s="205">
        <f>IF('Indicator Date'!AF4="No data","x",$AD$2-'Indicator Date'!AF4)</f>
        <v>0</v>
      </c>
      <c r="AE4" s="205">
        <f>IF('Indicator Date'!AG4="No data","x",$AE$2-'Indicator Date'!AG4)</f>
        <v>0</v>
      </c>
      <c r="AF4" s="205">
        <f>IF('Indicator Date'!AH4="No data","x",$AF$2-'Indicator Date'!AH4)</f>
        <v>0</v>
      </c>
      <c r="AG4" s="205">
        <f>IF('Indicator Date'!AI4="No data","x",$AG$2-'Indicator Date'!AI4)</f>
        <v>0</v>
      </c>
      <c r="AH4" s="205">
        <f>IF('Indicator Date'!AJ4="No data","x",$AH$2-'Indicator Date'!AJ4)</f>
        <v>0</v>
      </c>
      <c r="AI4" s="205">
        <f>IF('Indicator Date'!AK4="No data","x",$AI$2-'Indicator Date'!AK4)</f>
        <v>0</v>
      </c>
      <c r="AJ4" s="205">
        <f>IF('Indicator Date'!AL4="No data","x",$AJ$2-'Indicator Date'!AL4)</f>
        <v>0</v>
      </c>
      <c r="AK4" s="205">
        <f>IF('Indicator Date'!AM4="No data","x",$AK$2-'Indicator Date'!AM4)</f>
        <v>0</v>
      </c>
      <c r="AL4" s="205">
        <f>IF('Indicator Date'!AN4="No data","x",$AL$2-'Indicator Date'!AN4)</f>
        <v>0</v>
      </c>
      <c r="AM4" s="205">
        <f>IF('Indicator Date'!AO4="No data","x",$AM$2-'Indicator Date'!AO4)</f>
        <v>0</v>
      </c>
      <c r="AN4" s="205">
        <f>IF('Indicator Date'!AP4="No data","x",$AN$2-'Indicator Date'!AP4)</f>
        <v>0</v>
      </c>
      <c r="AO4" s="205">
        <f>IF('Indicator Date'!AQ4="No data","x",$AO$2-'Indicator Date'!AQ4)</f>
        <v>0</v>
      </c>
      <c r="AP4" s="205">
        <f>IF('Indicator Date'!AR4="No data","x",$AP$2-'Indicator Date'!AR4)</f>
        <v>0</v>
      </c>
      <c r="AQ4" s="205">
        <f>IF('Indicator Date'!AS4="No data","x",$AQ$2-'Indicator Date'!AS4)</f>
        <v>0</v>
      </c>
      <c r="AR4" s="205">
        <f>IF('Indicator Date'!AT4="No data","x",$AR$2-'Indicator Date'!AT4)</f>
        <v>0</v>
      </c>
      <c r="AS4" s="205">
        <f>IF('Indicator Date'!AU4="No data","x",$AS$2-'Indicator Date'!AU4)</f>
        <v>0</v>
      </c>
      <c r="AT4" s="205">
        <f>IF('Indicator Date'!AV4="No data","x",$AT$2-'Indicator Date'!AV4)</f>
        <v>0</v>
      </c>
      <c r="AU4" s="205">
        <f>IF('Indicator Date'!AW4="No data","x",$AU$2-'Indicator Date'!AW4)</f>
        <v>0</v>
      </c>
      <c r="AV4" s="205">
        <f>IF('Indicator Date'!AX4="No data","x",$AV$2-'Indicator Date'!AX4)</f>
        <v>0</v>
      </c>
      <c r="AW4" s="205">
        <f>IF('Indicator Date'!AY4="No data","x",$AW$2-'Indicator Date'!AY4)</f>
        <v>0</v>
      </c>
      <c r="AX4" s="205">
        <f>IF('Indicator Date'!AZ4="No data","x",$AX$2-'Indicator Date'!AZ4)</f>
        <v>0</v>
      </c>
      <c r="AY4" s="205">
        <f>IF('Indicator Date'!BA4="No data","x",$AY$2-'Indicator Date'!BA4)</f>
        <v>0</v>
      </c>
      <c r="AZ4" s="205">
        <f>IF('Indicator Date'!BB4="No data","x",$AZ$2-'Indicator Date'!BB4)</f>
        <v>0</v>
      </c>
      <c r="BA4" s="205">
        <f>IF('Indicator Date'!BC4="No data","x",$BA$2-'Indicator Date'!BC4)</f>
        <v>0</v>
      </c>
      <c r="BB4" s="205">
        <f>IF('Indicator Date'!BD4="No data","x",$BB$2-'Indicator Date'!BD4)</f>
        <v>0</v>
      </c>
      <c r="BC4" s="205">
        <f>IF('Indicator Date'!BE4="No data","x",$BC$2-'Indicator Date'!BE4)</f>
        <v>0</v>
      </c>
      <c r="BD4" s="205" t="str">
        <f>IF('Indicator Date'!BF4="No data","x",$BD$2-'Indicator Date'!BF4)</f>
        <v>x</v>
      </c>
      <c r="BE4" s="205">
        <f>IF('Indicator Date'!BG4="No data","x",$BE$2-'Indicator Date'!BG4)</f>
        <v>0</v>
      </c>
      <c r="BF4" s="205">
        <f>IF('Indicator Date'!BH4="No data","x",$BF$2-'Indicator Date'!BH4)</f>
        <v>0</v>
      </c>
      <c r="BG4" s="205" t="str">
        <f>IF('Indicator Date'!BI4="No data","x",$BG$2-'Indicator Date'!BI4)</f>
        <v>x</v>
      </c>
      <c r="BH4" s="205">
        <f>IF('Indicator Date'!BJ4="No data","x",$BH$2-'Indicator Date'!BJ4)</f>
        <v>0</v>
      </c>
      <c r="BI4" s="205">
        <f>IF('Indicator Date'!BK4="No data","x",$BI$2-'Indicator Date'!BK4)</f>
        <v>0</v>
      </c>
      <c r="BJ4" s="205">
        <f>IF('Indicator Date'!BL4="No data","x",$BJ$2-'Indicator Date'!BL4)</f>
        <v>0</v>
      </c>
      <c r="BK4" s="205">
        <f>IF('Indicator Date'!BM4="No data","x",$BK$2-'Indicator Date'!BM4)</f>
        <v>0</v>
      </c>
      <c r="BL4" s="205">
        <f>IF('Indicator Date'!BN4="No data","x",$BL$2-'Indicator Date'!BN4)</f>
        <v>0</v>
      </c>
      <c r="BM4" s="205">
        <f>IF('Indicator Date'!BO4="No data","x",$BM$2-'Indicator Date'!BO4)</f>
        <v>0</v>
      </c>
      <c r="BN4" s="205">
        <f>IF('Indicator Date'!BP4="No data","x",$BN$2-'Indicator Date'!BP4)</f>
        <v>0</v>
      </c>
      <c r="BO4" s="205">
        <f>IF('Indicator Date'!BQ4="No data","x",$BO$2-'Indicator Date'!BQ4)</f>
        <v>0</v>
      </c>
      <c r="BP4" s="205">
        <f>IF('Indicator Date'!BR4="No data","x",$BP$2-'Indicator Date'!BR4)</f>
        <v>0</v>
      </c>
      <c r="BQ4" s="205">
        <f>IF('Indicator Date'!BS4="No data","x",$BQ$2-'Indicator Date'!BS4)</f>
        <v>0</v>
      </c>
      <c r="BR4" s="205">
        <f>IF('Indicator Date'!BT4="No data","x",$BR$2-'Indicator Date'!BT4)</f>
        <v>0</v>
      </c>
      <c r="BS4" s="205">
        <f>IF('Indicator Date'!BU4="No data","x",$BS$2-'Indicator Date'!BU4)</f>
        <v>0</v>
      </c>
      <c r="BT4" s="205">
        <f>IF('Indicator Date'!BV4="No data","x",$BT$2-'Indicator Date'!BV4)</f>
        <v>0</v>
      </c>
      <c r="BU4" s="205">
        <f>IF('Indicator Date'!BW4="No data","x",$BU$2-'Indicator Date'!BW4)</f>
        <v>0</v>
      </c>
      <c r="BV4" s="205">
        <f>IF('Indicator Date'!BX4="No data","x",$BV$2-'Indicator Date'!BX4)</f>
        <v>0</v>
      </c>
      <c r="BW4" s="205">
        <f>IF('Indicator Date'!BY4="No data","x",$BW$2-'Indicator Date'!BY4)</f>
        <v>0</v>
      </c>
    </row>
    <row r="5" spans="1:75">
      <c r="A5" s="82" t="s">
        <v>189</v>
      </c>
      <c r="B5" s="205">
        <f>IF('Indicator Date'!C31="No data","x",$B$2-'Indicator Date'!C31)</f>
        <v>0</v>
      </c>
      <c r="C5" s="205">
        <f>IF('Indicator Date'!D31="No data","x",$C$2-'Indicator Date'!D31)</f>
        <v>0</v>
      </c>
      <c r="D5" s="205">
        <f>IF('Indicator Date'!E31="No data","x",$D$2-'Indicator Date'!E31)</f>
        <v>0</v>
      </c>
      <c r="E5" s="205">
        <f>IF('Indicator Date'!F31="No data","x",$E$2-'Indicator Date'!F31)</f>
        <v>0</v>
      </c>
      <c r="F5" s="205">
        <f>IF('Indicator Date'!G31="No data","x",$F$2-'Indicator Date'!G31)</f>
        <v>0</v>
      </c>
      <c r="G5" s="205">
        <f>IF('Indicator Date'!H31="No data","x",$G$2-'Indicator Date'!H31)</f>
        <v>0</v>
      </c>
      <c r="H5" s="206">
        <f>IF('Indicator Date'!I31="No data","x",$H$2-'Indicator Date'!I31)</f>
        <v>0</v>
      </c>
      <c r="I5" s="205">
        <f>IF('Indicator Date'!J31="No data","x",$I$2-'Indicator Date'!J31)</f>
        <v>0</v>
      </c>
      <c r="J5" s="205">
        <f>IF('Indicator Date'!K31="No data","x",$J$2-'Indicator Date'!K31)</f>
        <v>0</v>
      </c>
      <c r="K5" s="206">
        <f>IF('Indicator Date'!L31="No data","x",$K$2-'Indicator Date'!L31)</f>
        <v>0</v>
      </c>
      <c r="L5" s="205">
        <f>IF('Indicator Date'!M31="No data","x",$L$2-'Indicator Date'!M31)</f>
        <v>0</v>
      </c>
      <c r="M5" s="205">
        <f>IF('Indicator Date'!N31="No data","x",$M$2-'Indicator Date'!N31)</f>
        <v>0</v>
      </c>
      <c r="N5" s="205">
        <f>IF('Indicator Date'!O31="No data","x",$N$2-'Indicator Date'!O31)</f>
        <v>0</v>
      </c>
      <c r="O5" s="205">
        <f>IF('Indicator Date'!P31="No data","x",$O$2-'Indicator Date'!P31)</f>
        <v>0</v>
      </c>
      <c r="P5" s="205">
        <f>IF('Indicator Date'!Q31="No data","x",$P$2-'Indicator Date'!Q31)</f>
        <v>0</v>
      </c>
      <c r="Q5" s="205">
        <f>IF('Indicator Date'!R31="No data","x",$Q$2-'Indicator Date'!R31)</f>
        <v>0</v>
      </c>
      <c r="R5" s="205">
        <f>IF('Indicator Date'!S31="No data","x",$R$2-'Indicator Date'!S31)</f>
        <v>0</v>
      </c>
      <c r="S5" s="205">
        <f>IF('Indicator Date'!T31="No data","x",$S$2-'Indicator Date'!T31)</f>
        <v>0</v>
      </c>
      <c r="T5" s="205">
        <f>IF('Indicator Date'!U31="No data","x",$T$2-'Indicator Date'!U31)</f>
        <v>0</v>
      </c>
      <c r="U5" s="205">
        <f>IF('Indicator Date'!V31="No data","x",$U$2-'Indicator Date'!V31)</f>
        <v>0</v>
      </c>
      <c r="V5" s="205">
        <f>IF('Indicator Date'!W31="No data","x",$V$2-'Indicator Date'!W31)</f>
        <v>0</v>
      </c>
      <c r="W5" s="205">
        <f>IF('Indicator Date'!X31="No data","x",$W$2-'Indicator Date'!X31)</f>
        <v>0</v>
      </c>
      <c r="X5" s="205">
        <f>IF('Indicator Date'!Y31="No data","x",$X$2-'Indicator Date'!Y31)</f>
        <v>0</v>
      </c>
      <c r="Y5" s="205">
        <f>IF('Indicator Date'!Z31="No data","x",$Y$2-'Indicator Date'!Z31)</f>
        <v>0</v>
      </c>
      <c r="Z5" s="205">
        <f>IF('Indicator Date'!AA31="No data","x",$Z$2-'Indicator Date'!AA31)</f>
        <v>0</v>
      </c>
      <c r="AA5" s="205">
        <f>IF('Indicator Date'!AB31="No data","x",$AA$2-'Indicator Date'!AB31)</f>
        <v>0</v>
      </c>
      <c r="AB5" s="205">
        <f>IF('Indicator Date'!AC31="No data","x",$AB$2-'Indicator Date'!AC31)</f>
        <v>0</v>
      </c>
      <c r="AC5" s="205">
        <f>IF('Indicator Date'!AD31="No data","x",$AC$2-'Indicator Date'!AD31)</f>
        <v>0</v>
      </c>
      <c r="AD5" s="205">
        <f>IF('Indicator Date'!AF31="No data","x",$AD$2-'Indicator Date'!AF31)</f>
        <v>0</v>
      </c>
      <c r="AE5" s="205">
        <f>IF('Indicator Date'!AG31="No data","x",$AE$2-'Indicator Date'!AG31)</f>
        <v>0</v>
      </c>
      <c r="AF5" s="205">
        <f>IF('Indicator Date'!AH31="No data","x",$AF$2-'Indicator Date'!AH31)</f>
        <v>0</v>
      </c>
      <c r="AG5" s="205">
        <f>IF('Indicator Date'!AI31="No data","x",$AG$2-'Indicator Date'!AI31)</f>
        <v>0</v>
      </c>
      <c r="AH5" s="205">
        <f>IF('Indicator Date'!AJ31="No data","x",$AH$2-'Indicator Date'!AJ31)</f>
        <v>0</v>
      </c>
      <c r="AI5" s="205">
        <f>IF('Indicator Date'!AK31="No data","x",$AI$2-'Indicator Date'!AK31)</f>
        <v>0</v>
      </c>
      <c r="AJ5" s="205">
        <f>IF('Indicator Date'!AL31="No data","x",$AJ$2-'Indicator Date'!AL31)</f>
        <v>0</v>
      </c>
      <c r="AK5" s="205">
        <f>IF('Indicator Date'!AM31="No data","x",$AK$2-'Indicator Date'!AM31)</f>
        <v>0</v>
      </c>
      <c r="AL5" s="205">
        <f>IF('Indicator Date'!AN31="No data","x",$AL$2-'Indicator Date'!AN31)</f>
        <v>0</v>
      </c>
      <c r="AM5" s="205">
        <f>IF('Indicator Date'!AO31="No data","x",$AM$2-'Indicator Date'!AO31)</f>
        <v>0</v>
      </c>
      <c r="AN5" s="205">
        <f>IF('Indicator Date'!AP31="No data","x",$AN$2-'Indicator Date'!AP31)</f>
        <v>0</v>
      </c>
      <c r="AO5" s="205">
        <f>IF('Indicator Date'!AQ31="No data","x",$AO$2-'Indicator Date'!AQ31)</f>
        <v>0</v>
      </c>
      <c r="AP5" s="205">
        <f>IF('Indicator Date'!AR31="No data","x",$AP$2-'Indicator Date'!AR31)</f>
        <v>0</v>
      </c>
      <c r="AQ5" s="205">
        <f>IF('Indicator Date'!AS31="No data","x",$AQ$2-'Indicator Date'!AS31)</f>
        <v>0</v>
      </c>
      <c r="AR5" s="205">
        <f>IF('Indicator Date'!AT31="No data","x",$AR$2-'Indicator Date'!AT31)</f>
        <v>0</v>
      </c>
      <c r="AS5" s="205">
        <f>IF('Indicator Date'!AU31="No data","x",$AS$2-'Indicator Date'!AU31)</f>
        <v>0</v>
      </c>
      <c r="AT5" s="205">
        <f>IF('Indicator Date'!AV31="No data","x",$AT$2-'Indicator Date'!AV31)</f>
        <v>0</v>
      </c>
      <c r="AU5" s="205">
        <f>IF('Indicator Date'!AW31="No data","x",$AU$2-'Indicator Date'!AW31)</f>
        <v>0</v>
      </c>
      <c r="AV5" s="205">
        <f>IF('Indicator Date'!AX31="No data","x",$AV$2-'Indicator Date'!AX31)</f>
        <v>0</v>
      </c>
      <c r="AW5" s="205">
        <f>IF('Indicator Date'!AY31="No data","x",$AW$2-'Indicator Date'!AY31)</f>
        <v>0</v>
      </c>
      <c r="AX5" s="205">
        <f>IF('Indicator Date'!AZ31="No data","x",$AX$2-'Indicator Date'!AZ31)</f>
        <v>0</v>
      </c>
      <c r="AY5" s="205">
        <f>IF('Indicator Date'!BA31="No data","x",$AY$2-'Indicator Date'!BA31)</f>
        <v>0</v>
      </c>
      <c r="AZ5" s="205">
        <f>IF('Indicator Date'!BB31="No data","x",$AZ$2-'Indicator Date'!BB31)</f>
        <v>0</v>
      </c>
      <c r="BA5" s="205">
        <f>IF('Indicator Date'!BC31="No data","x",$BA$2-'Indicator Date'!BC31)</f>
        <v>0</v>
      </c>
      <c r="BB5" s="205">
        <f>IF('Indicator Date'!BD31="No data","x",$BB$2-'Indicator Date'!BD31)</f>
        <v>0</v>
      </c>
      <c r="BC5" s="205">
        <f>IF('Indicator Date'!BE31="No data","x",$BC$2-'Indicator Date'!BE31)</f>
        <v>0</v>
      </c>
      <c r="BD5" s="205" t="str">
        <f>IF('Indicator Date'!BF31="No data","x",$BD$2-'Indicator Date'!BF31)</f>
        <v>x</v>
      </c>
      <c r="BE5" s="205">
        <f>IF('Indicator Date'!BG31="No data","x",$BE$2-'Indicator Date'!BG31)</f>
        <v>0</v>
      </c>
      <c r="BF5" s="205">
        <f>IF('Indicator Date'!BH31="No data","x",$BF$2-'Indicator Date'!BH31)</f>
        <v>0</v>
      </c>
      <c r="BG5" s="205" t="str">
        <f>IF('Indicator Date'!BI31="No data","x",$BG$2-'Indicator Date'!BI31)</f>
        <v>x</v>
      </c>
      <c r="BH5" s="205">
        <f>IF('Indicator Date'!BJ31="No data","x",$BH$2-'Indicator Date'!BJ31)</f>
        <v>0</v>
      </c>
      <c r="BI5" s="205">
        <f>IF('Indicator Date'!BK31="No data","x",$BI$2-'Indicator Date'!BK31)</f>
        <v>0</v>
      </c>
      <c r="BJ5" s="205">
        <f>IF('Indicator Date'!BL31="No data","x",$BJ$2-'Indicator Date'!BL31)</f>
        <v>0</v>
      </c>
      <c r="BK5" s="205">
        <f>IF('Indicator Date'!BM31="No data","x",$BK$2-'Indicator Date'!BM31)</f>
        <v>0</v>
      </c>
      <c r="BL5" s="205">
        <f>IF('Indicator Date'!BN31="No data","x",$BL$2-'Indicator Date'!BN31)</f>
        <v>0</v>
      </c>
      <c r="BM5" s="205">
        <f>IF('Indicator Date'!BO31="No data","x",$BM$2-'Indicator Date'!BO31)</f>
        <v>0</v>
      </c>
      <c r="BN5" s="205">
        <f>IF('Indicator Date'!BP31="No data","x",$BN$2-'Indicator Date'!BP31)</f>
        <v>0</v>
      </c>
      <c r="BO5" s="205">
        <f>IF('Indicator Date'!BQ31="No data","x",$BO$2-'Indicator Date'!BQ31)</f>
        <v>0</v>
      </c>
      <c r="BP5" s="205">
        <f>IF('Indicator Date'!BR31="No data","x",$BP$2-'Indicator Date'!BR31)</f>
        <v>0</v>
      </c>
      <c r="BQ5" s="205">
        <f>IF('Indicator Date'!BS31="No data","x",$BQ$2-'Indicator Date'!BS31)</f>
        <v>0</v>
      </c>
      <c r="BR5" s="205">
        <f>IF('Indicator Date'!BT31="No data","x",$BR$2-'Indicator Date'!BT31)</f>
        <v>0</v>
      </c>
      <c r="BS5" s="205">
        <f>IF('Indicator Date'!BU31="No data","x",$BS$2-'Indicator Date'!BU31)</f>
        <v>0</v>
      </c>
      <c r="BT5" s="205">
        <f>IF('Indicator Date'!BV31="No data","x",$BT$2-'Indicator Date'!BV31)</f>
        <v>0</v>
      </c>
      <c r="BU5" s="205">
        <f>IF('Indicator Date'!BW31="No data","x",$BU$2-'Indicator Date'!BW31)</f>
        <v>0</v>
      </c>
      <c r="BV5" s="205">
        <f>IF('Indicator Date'!BX31="No data","x",$BV$2-'Indicator Date'!BX31)</f>
        <v>0</v>
      </c>
      <c r="BW5" s="205">
        <f>IF('Indicator Date'!BY31="No data","x",$BW$2-'Indicator Date'!BY31)</f>
        <v>0</v>
      </c>
    </row>
    <row r="6" spans="1:75">
      <c r="A6" s="82" t="s">
        <v>163</v>
      </c>
      <c r="B6" s="205">
        <f>IF('Indicator Date'!C5="No data","x",$B$2-'Indicator Date'!C5)</f>
        <v>0</v>
      </c>
      <c r="C6" s="205">
        <f>IF('Indicator Date'!D5="No data","x",$C$2-'Indicator Date'!D5)</f>
        <v>0</v>
      </c>
      <c r="D6" s="205">
        <f>IF('Indicator Date'!E5="No data","x",$D$2-'Indicator Date'!E5)</f>
        <v>0</v>
      </c>
      <c r="E6" s="205">
        <f>IF('Indicator Date'!F5="No data","x",$E$2-'Indicator Date'!F5)</f>
        <v>0</v>
      </c>
      <c r="F6" s="205">
        <f>IF('Indicator Date'!G5="No data","x",$F$2-'Indicator Date'!G5)</f>
        <v>0</v>
      </c>
      <c r="G6" s="205">
        <f>IF('Indicator Date'!H5="No data","x",$G$2-'Indicator Date'!H5)</f>
        <v>0</v>
      </c>
      <c r="H6" s="206">
        <f>IF('Indicator Date'!I5="No data","x",$H$2-'Indicator Date'!I5)</f>
        <v>0</v>
      </c>
      <c r="I6" s="205">
        <f>IF('Indicator Date'!J5="No data","x",$I$2-'Indicator Date'!J5)</f>
        <v>0</v>
      </c>
      <c r="J6" s="205">
        <f>IF('Indicator Date'!K5="No data","x",$J$2-'Indicator Date'!K5)</f>
        <v>0</v>
      </c>
      <c r="K6" s="206">
        <f>IF('Indicator Date'!L5="No data","x",$K$2-'Indicator Date'!L5)</f>
        <v>0</v>
      </c>
      <c r="L6" s="205">
        <f>IF('Indicator Date'!M5="No data","x",$L$2-'Indicator Date'!M5)</f>
        <v>0</v>
      </c>
      <c r="M6" s="205">
        <f>IF('Indicator Date'!N5="No data","x",$M$2-'Indicator Date'!N5)</f>
        <v>0</v>
      </c>
      <c r="N6" s="205">
        <f>IF('Indicator Date'!O5="No data","x",$N$2-'Indicator Date'!O5)</f>
        <v>0</v>
      </c>
      <c r="O6" s="205">
        <f>IF('Indicator Date'!P5="No data","x",$O$2-'Indicator Date'!P5)</f>
        <v>0</v>
      </c>
      <c r="P6" s="205">
        <f>IF('Indicator Date'!Q5="No data","x",$P$2-'Indicator Date'!Q5)</f>
        <v>0</v>
      </c>
      <c r="Q6" s="205">
        <f>IF('Indicator Date'!R5="No data","x",$Q$2-'Indicator Date'!R5)</f>
        <v>0</v>
      </c>
      <c r="R6" s="205">
        <f>IF('Indicator Date'!S5="No data","x",$R$2-'Indicator Date'!S5)</f>
        <v>0</v>
      </c>
      <c r="S6" s="205">
        <f>IF('Indicator Date'!T5="No data","x",$S$2-'Indicator Date'!T5)</f>
        <v>0</v>
      </c>
      <c r="T6" s="205">
        <f>IF('Indicator Date'!U5="No data","x",$T$2-'Indicator Date'!U5)</f>
        <v>0</v>
      </c>
      <c r="U6" s="205">
        <f>IF('Indicator Date'!V5="No data","x",$U$2-'Indicator Date'!V5)</f>
        <v>0</v>
      </c>
      <c r="V6" s="205">
        <f>IF('Indicator Date'!W5="No data","x",$V$2-'Indicator Date'!W5)</f>
        <v>0</v>
      </c>
      <c r="W6" s="205">
        <f>IF('Indicator Date'!X5="No data","x",$W$2-'Indicator Date'!X5)</f>
        <v>0</v>
      </c>
      <c r="X6" s="205">
        <f>IF('Indicator Date'!Y5="No data","x",$X$2-'Indicator Date'!Y5)</f>
        <v>0</v>
      </c>
      <c r="Y6" s="205">
        <f>IF('Indicator Date'!Z5="No data","x",$Y$2-'Indicator Date'!Z5)</f>
        <v>0</v>
      </c>
      <c r="Z6" s="205">
        <f>IF('Indicator Date'!AA5="No data","x",$Z$2-'Indicator Date'!AA5)</f>
        <v>0</v>
      </c>
      <c r="AA6" s="205">
        <f>IF('Indicator Date'!AB5="No data","x",$AA$2-'Indicator Date'!AB5)</f>
        <v>0</v>
      </c>
      <c r="AB6" s="205">
        <f>IF('Indicator Date'!AC5="No data","x",$AB$2-'Indicator Date'!AC5)</f>
        <v>0</v>
      </c>
      <c r="AC6" s="205">
        <f>IF('Indicator Date'!AD5="No data","x",$AC$2-'Indicator Date'!AD5)</f>
        <v>0</v>
      </c>
      <c r="AD6" s="205">
        <f>IF('Indicator Date'!AF5="No data","x",$AD$2-'Indicator Date'!AF5)</f>
        <v>0</v>
      </c>
      <c r="AE6" s="205">
        <f>IF('Indicator Date'!AG5="No data","x",$AE$2-'Indicator Date'!AG5)</f>
        <v>0</v>
      </c>
      <c r="AF6" s="205">
        <f>IF('Indicator Date'!AH5="No data","x",$AF$2-'Indicator Date'!AH5)</f>
        <v>0</v>
      </c>
      <c r="AG6" s="205">
        <f>IF('Indicator Date'!AI5="No data","x",$AG$2-'Indicator Date'!AI5)</f>
        <v>0</v>
      </c>
      <c r="AH6" s="205">
        <f>IF('Indicator Date'!AJ5="No data","x",$AH$2-'Indicator Date'!AJ5)</f>
        <v>0</v>
      </c>
      <c r="AI6" s="205">
        <f>IF('Indicator Date'!AK5="No data","x",$AI$2-'Indicator Date'!AK5)</f>
        <v>0</v>
      </c>
      <c r="AJ6" s="205">
        <f>IF('Indicator Date'!AL5="No data","x",$AJ$2-'Indicator Date'!AL5)</f>
        <v>0</v>
      </c>
      <c r="AK6" s="205">
        <f>IF('Indicator Date'!AM5="No data","x",$AK$2-'Indicator Date'!AM5)</f>
        <v>0</v>
      </c>
      <c r="AL6" s="205">
        <f>IF('Indicator Date'!AN5="No data","x",$AL$2-'Indicator Date'!AN5)</f>
        <v>0</v>
      </c>
      <c r="AM6" s="205">
        <f>IF('Indicator Date'!AO5="No data","x",$AM$2-'Indicator Date'!AO5)</f>
        <v>0</v>
      </c>
      <c r="AN6" s="205">
        <f>IF('Indicator Date'!AP5="No data","x",$AN$2-'Indicator Date'!AP5)</f>
        <v>0</v>
      </c>
      <c r="AO6" s="205">
        <f>IF('Indicator Date'!AQ5="No data","x",$AO$2-'Indicator Date'!AQ5)</f>
        <v>0</v>
      </c>
      <c r="AP6" s="205">
        <f>IF('Indicator Date'!AR5="No data","x",$AP$2-'Indicator Date'!AR5)</f>
        <v>0</v>
      </c>
      <c r="AQ6" s="205">
        <f>IF('Indicator Date'!AS5="No data","x",$AQ$2-'Indicator Date'!AS5)</f>
        <v>0</v>
      </c>
      <c r="AR6" s="205">
        <f>IF('Indicator Date'!AT5="No data","x",$AR$2-'Indicator Date'!AT5)</f>
        <v>0</v>
      </c>
      <c r="AS6" s="205">
        <f>IF('Indicator Date'!AU5="No data","x",$AS$2-'Indicator Date'!AU5)</f>
        <v>0</v>
      </c>
      <c r="AT6" s="205">
        <f>IF('Indicator Date'!AV5="No data","x",$AT$2-'Indicator Date'!AV5)</f>
        <v>0</v>
      </c>
      <c r="AU6" s="205">
        <f>IF('Indicator Date'!AW5="No data","x",$AU$2-'Indicator Date'!AW5)</f>
        <v>0</v>
      </c>
      <c r="AV6" s="205">
        <f>IF('Indicator Date'!AX5="No data","x",$AV$2-'Indicator Date'!AX5)</f>
        <v>0</v>
      </c>
      <c r="AW6" s="205">
        <f>IF('Indicator Date'!AY5="No data","x",$AW$2-'Indicator Date'!AY5)</f>
        <v>0</v>
      </c>
      <c r="AX6" s="205">
        <f>IF('Indicator Date'!AZ5="No data","x",$AX$2-'Indicator Date'!AZ5)</f>
        <v>0</v>
      </c>
      <c r="AY6" s="205">
        <f>IF('Indicator Date'!BA5="No data","x",$AY$2-'Indicator Date'!BA5)</f>
        <v>0</v>
      </c>
      <c r="AZ6" s="205">
        <f>IF('Indicator Date'!BB5="No data","x",$AZ$2-'Indicator Date'!BB5)</f>
        <v>0</v>
      </c>
      <c r="BA6" s="205">
        <f>IF('Indicator Date'!BC5="No data","x",$BA$2-'Indicator Date'!BC5)</f>
        <v>0</v>
      </c>
      <c r="BB6" s="205">
        <f>IF('Indicator Date'!BD5="No data","x",$BB$2-'Indicator Date'!BD5)</f>
        <v>0</v>
      </c>
      <c r="BC6" s="205">
        <f>IF('Indicator Date'!BE5="No data","x",$BC$2-'Indicator Date'!BE5)</f>
        <v>0</v>
      </c>
      <c r="BD6" s="205" t="str">
        <f>IF('Indicator Date'!BF5="No data","x",$BD$2-'Indicator Date'!BF5)</f>
        <v>x</v>
      </c>
      <c r="BE6" s="205">
        <f>IF('Indicator Date'!BG5="No data","x",$BE$2-'Indicator Date'!BG5)</f>
        <v>0</v>
      </c>
      <c r="BF6" s="205">
        <f>IF('Indicator Date'!BH5="No data","x",$BF$2-'Indicator Date'!BH5)</f>
        <v>0</v>
      </c>
      <c r="BG6" s="205" t="str">
        <f>IF('Indicator Date'!BI5="No data","x",$BG$2-'Indicator Date'!BI5)</f>
        <v>x</v>
      </c>
      <c r="BH6" s="205">
        <f>IF('Indicator Date'!BJ5="No data","x",$BH$2-'Indicator Date'!BJ5)</f>
        <v>0</v>
      </c>
      <c r="BI6" s="205">
        <f>IF('Indicator Date'!BK5="No data","x",$BI$2-'Indicator Date'!BK5)</f>
        <v>0</v>
      </c>
      <c r="BJ6" s="205">
        <f>IF('Indicator Date'!BL5="No data","x",$BJ$2-'Indicator Date'!BL5)</f>
        <v>0</v>
      </c>
      <c r="BK6" s="205">
        <f>IF('Indicator Date'!BM5="No data","x",$BK$2-'Indicator Date'!BM5)</f>
        <v>0</v>
      </c>
      <c r="BL6" s="205">
        <f>IF('Indicator Date'!BN5="No data","x",$BL$2-'Indicator Date'!BN5)</f>
        <v>0</v>
      </c>
      <c r="BM6" s="205">
        <f>IF('Indicator Date'!BO5="No data","x",$BM$2-'Indicator Date'!BO5)</f>
        <v>0</v>
      </c>
      <c r="BN6" s="205">
        <f>IF('Indicator Date'!BP5="No data","x",$BN$2-'Indicator Date'!BP5)</f>
        <v>0</v>
      </c>
      <c r="BO6" s="205">
        <f>IF('Indicator Date'!BQ5="No data","x",$BO$2-'Indicator Date'!BQ5)</f>
        <v>0</v>
      </c>
      <c r="BP6" s="205">
        <f>IF('Indicator Date'!BR5="No data","x",$BP$2-'Indicator Date'!BR5)</f>
        <v>0</v>
      </c>
      <c r="BQ6" s="205">
        <f>IF('Indicator Date'!BS5="No data","x",$BQ$2-'Indicator Date'!BS5)</f>
        <v>0</v>
      </c>
      <c r="BR6" s="205">
        <f>IF('Indicator Date'!BT5="No data","x",$BR$2-'Indicator Date'!BT5)</f>
        <v>0</v>
      </c>
      <c r="BS6" s="205">
        <f>IF('Indicator Date'!BU5="No data","x",$BS$2-'Indicator Date'!BU5)</f>
        <v>0</v>
      </c>
      <c r="BT6" s="205">
        <f>IF('Indicator Date'!BV5="No data","x",$BT$2-'Indicator Date'!BV5)</f>
        <v>0</v>
      </c>
      <c r="BU6" s="205">
        <f>IF('Indicator Date'!BW5="No data","x",$BU$2-'Indicator Date'!BW5)</f>
        <v>0</v>
      </c>
      <c r="BV6" s="205">
        <f>IF('Indicator Date'!BX5="No data","x",$BV$2-'Indicator Date'!BX5)</f>
        <v>0</v>
      </c>
      <c r="BW6" s="205">
        <f>IF('Indicator Date'!BY5="No data","x",$BW$2-'Indicator Date'!BY5)</f>
        <v>0</v>
      </c>
    </row>
    <row r="7" spans="1:75">
      <c r="A7" s="82" t="s">
        <v>190</v>
      </c>
      <c r="B7" s="205">
        <f>IF('Indicator Date'!C32="No data","x",$B$2-'Indicator Date'!C32)</f>
        <v>0</v>
      </c>
      <c r="C7" s="205">
        <f>IF('Indicator Date'!D32="No data","x",$C$2-'Indicator Date'!D32)</f>
        <v>0</v>
      </c>
      <c r="D7" s="205">
        <f>IF('Indicator Date'!E32="No data","x",$D$2-'Indicator Date'!E32)</f>
        <v>0</v>
      </c>
      <c r="E7" s="205">
        <f>IF('Indicator Date'!F32="No data","x",$E$2-'Indicator Date'!F32)</f>
        <v>0</v>
      </c>
      <c r="F7" s="205">
        <f>IF('Indicator Date'!G32="No data","x",$F$2-'Indicator Date'!G32)</f>
        <v>0</v>
      </c>
      <c r="G7" s="205">
        <f>IF('Indicator Date'!H32="No data","x",$G$2-'Indicator Date'!H32)</f>
        <v>0</v>
      </c>
      <c r="H7" s="206">
        <f>IF('Indicator Date'!I32="No data","x",$H$2-'Indicator Date'!I32)</f>
        <v>0</v>
      </c>
      <c r="I7" s="205">
        <f>IF('Indicator Date'!J32="No data","x",$I$2-'Indicator Date'!J32)</f>
        <v>0</v>
      </c>
      <c r="J7" s="205">
        <f>IF('Indicator Date'!K32="No data","x",$J$2-'Indicator Date'!K32)</f>
        <v>0</v>
      </c>
      <c r="K7" s="206">
        <f>IF('Indicator Date'!L32="No data","x",$K$2-'Indicator Date'!L32)</f>
        <v>0</v>
      </c>
      <c r="L7" s="205">
        <f>IF('Indicator Date'!M32="No data","x",$L$2-'Indicator Date'!M32)</f>
        <v>0</v>
      </c>
      <c r="M7" s="205">
        <f>IF('Indicator Date'!N32="No data","x",$M$2-'Indicator Date'!N32)</f>
        <v>0</v>
      </c>
      <c r="N7" s="205">
        <f>IF('Indicator Date'!O32="No data","x",$N$2-'Indicator Date'!O32)</f>
        <v>0</v>
      </c>
      <c r="O7" s="205">
        <f>IF('Indicator Date'!P32="No data","x",$O$2-'Indicator Date'!P32)</f>
        <v>0</v>
      </c>
      <c r="P7" s="205">
        <f>IF('Indicator Date'!Q32="No data","x",$P$2-'Indicator Date'!Q32)</f>
        <v>0</v>
      </c>
      <c r="Q7" s="205">
        <f>IF('Indicator Date'!R32="No data","x",$Q$2-'Indicator Date'!R32)</f>
        <v>0</v>
      </c>
      <c r="R7" s="205">
        <f>IF('Indicator Date'!S32="No data","x",$R$2-'Indicator Date'!S32)</f>
        <v>0</v>
      </c>
      <c r="S7" s="205">
        <f>IF('Indicator Date'!T32="No data","x",$S$2-'Indicator Date'!T32)</f>
        <v>0</v>
      </c>
      <c r="T7" s="205">
        <f>IF('Indicator Date'!U32="No data","x",$T$2-'Indicator Date'!U32)</f>
        <v>0</v>
      </c>
      <c r="U7" s="205">
        <f>IF('Indicator Date'!V32="No data","x",$U$2-'Indicator Date'!V32)</f>
        <v>0</v>
      </c>
      <c r="V7" s="205">
        <f>IF('Indicator Date'!W32="No data","x",$V$2-'Indicator Date'!W32)</f>
        <v>0</v>
      </c>
      <c r="W7" s="205">
        <f>IF('Indicator Date'!X32="No data","x",$W$2-'Indicator Date'!X32)</f>
        <v>0</v>
      </c>
      <c r="X7" s="205">
        <f>IF('Indicator Date'!Y32="No data","x",$X$2-'Indicator Date'!Y32)</f>
        <v>0</v>
      </c>
      <c r="Y7" s="205">
        <f>IF('Indicator Date'!Z32="No data","x",$Y$2-'Indicator Date'!Z32)</f>
        <v>0</v>
      </c>
      <c r="Z7" s="205">
        <f>IF('Indicator Date'!AA32="No data","x",$Z$2-'Indicator Date'!AA32)</f>
        <v>0</v>
      </c>
      <c r="AA7" s="205">
        <f>IF('Indicator Date'!AB32="No data","x",$AA$2-'Indicator Date'!AB32)</f>
        <v>0</v>
      </c>
      <c r="AB7" s="205">
        <f>IF('Indicator Date'!AC32="No data","x",$AB$2-'Indicator Date'!AC32)</f>
        <v>0</v>
      </c>
      <c r="AC7" s="205">
        <f>IF('Indicator Date'!AD32="No data","x",$AC$2-'Indicator Date'!AD32)</f>
        <v>0</v>
      </c>
      <c r="AD7" s="205">
        <f>IF('Indicator Date'!AF32="No data","x",$AD$2-'Indicator Date'!AF32)</f>
        <v>0</v>
      </c>
      <c r="AE7" s="205">
        <f>IF('Indicator Date'!AG32="No data","x",$AE$2-'Indicator Date'!AG32)</f>
        <v>0</v>
      </c>
      <c r="AF7" s="205">
        <f>IF('Indicator Date'!AH32="No data","x",$AF$2-'Indicator Date'!AH32)</f>
        <v>0</v>
      </c>
      <c r="AG7" s="205">
        <f>IF('Indicator Date'!AI32="No data","x",$AG$2-'Indicator Date'!AI32)</f>
        <v>0</v>
      </c>
      <c r="AH7" s="205">
        <f>IF('Indicator Date'!AJ32="No data","x",$AH$2-'Indicator Date'!AJ32)</f>
        <v>0</v>
      </c>
      <c r="AI7" s="205">
        <f>IF('Indicator Date'!AK32="No data","x",$AI$2-'Indicator Date'!AK32)</f>
        <v>0</v>
      </c>
      <c r="AJ7" s="205">
        <f>IF('Indicator Date'!AL32="No data","x",$AJ$2-'Indicator Date'!AL32)</f>
        <v>0</v>
      </c>
      <c r="AK7" s="205">
        <f>IF('Indicator Date'!AM32="No data","x",$AK$2-'Indicator Date'!AM32)</f>
        <v>0</v>
      </c>
      <c r="AL7" s="205">
        <f>IF('Indicator Date'!AN32="No data","x",$AL$2-'Indicator Date'!AN32)</f>
        <v>0</v>
      </c>
      <c r="AM7" s="205">
        <f>IF('Indicator Date'!AO32="No data","x",$AM$2-'Indicator Date'!AO32)</f>
        <v>0</v>
      </c>
      <c r="AN7" s="205">
        <f>IF('Indicator Date'!AP32="No data","x",$AN$2-'Indicator Date'!AP32)</f>
        <v>0</v>
      </c>
      <c r="AO7" s="205">
        <f>IF('Indicator Date'!AQ32="No data","x",$AO$2-'Indicator Date'!AQ32)</f>
        <v>0</v>
      </c>
      <c r="AP7" s="205">
        <f>IF('Indicator Date'!AR32="No data","x",$AP$2-'Indicator Date'!AR32)</f>
        <v>0</v>
      </c>
      <c r="AQ7" s="205">
        <f>IF('Indicator Date'!AS32="No data","x",$AQ$2-'Indicator Date'!AS32)</f>
        <v>0</v>
      </c>
      <c r="AR7" s="205">
        <f>IF('Indicator Date'!AT32="No data","x",$AR$2-'Indicator Date'!AT32)</f>
        <v>0</v>
      </c>
      <c r="AS7" s="205">
        <f>IF('Indicator Date'!AU32="No data","x",$AS$2-'Indicator Date'!AU32)</f>
        <v>0</v>
      </c>
      <c r="AT7" s="205">
        <f>IF('Indicator Date'!AV32="No data","x",$AT$2-'Indicator Date'!AV32)</f>
        <v>0</v>
      </c>
      <c r="AU7" s="205">
        <f>IF('Indicator Date'!AW32="No data","x",$AU$2-'Indicator Date'!AW32)</f>
        <v>0</v>
      </c>
      <c r="AV7" s="205">
        <f>IF('Indicator Date'!AX32="No data","x",$AV$2-'Indicator Date'!AX32)</f>
        <v>0</v>
      </c>
      <c r="AW7" s="205">
        <f>IF('Indicator Date'!AY32="No data","x",$AW$2-'Indicator Date'!AY32)</f>
        <v>0</v>
      </c>
      <c r="AX7" s="205">
        <f>IF('Indicator Date'!AZ32="No data","x",$AX$2-'Indicator Date'!AZ32)</f>
        <v>0</v>
      </c>
      <c r="AY7" s="205">
        <f>IF('Indicator Date'!BA32="No data","x",$AY$2-'Indicator Date'!BA32)</f>
        <v>0</v>
      </c>
      <c r="AZ7" s="205">
        <f>IF('Indicator Date'!BB32="No data","x",$AZ$2-'Indicator Date'!BB32)</f>
        <v>0</v>
      </c>
      <c r="BA7" s="205">
        <f>IF('Indicator Date'!BC32="No data","x",$BA$2-'Indicator Date'!BC32)</f>
        <v>0</v>
      </c>
      <c r="BB7" s="205">
        <f>IF('Indicator Date'!BD32="No data","x",$BB$2-'Indicator Date'!BD32)</f>
        <v>0</v>
      </c>
      <c r="BC7" s="205">
        <f>IF('Indicator Date'!BE32="No data","x",$BC$2-'Indicator Date'!BE32)</f>
        <v>0</v>
      </c>
      <c r="BD7" s="205" t="str">
        <f>IF('Indicator Date'!BF32="No data","x",$BD$2-'Indicator Date'!BF32)</f>
        <v>x</v>
      </c>
      <c r="BE7" s="205">
        <f>IF('Indicator Date'!BG32="No data","x",$BE$2-'Indicator Date'!BG32)</f>
        <v>0</v>
      </c>
      <c r="BF7" s="205">
        <f>IF('Indicator Date'!BH32="No data","x",$BF$2-'Indicator Date'!BH32)</f>
        <v>0</v>
      </c>
      <c r="BG7" s="205" t="str">
        <f>IF('Indicator Date'!BI32="No data","x",$BG$2-'Indicator Date'!BI32)</f>
        <v>x</v>
      </c>
      <c r="BH7" s="205">
        <f>IF('Indicator Date'!BJ32="No data","x",$BH$2-'Indicator Date'!BJ32)</f>
        <v>0</v>
      </c>
      <c r="BI7" s="205">
        <f>IF('Indicator Date'!BK32="No data","x",$BI$2-'Indicator Date'!BK32)</f>
        <v>0</v>
      </c>
      <c r="BJ7" s="205">
        <f>IF('Indicator Date'!BL32="No data","x",$BJ$2-'Indicator Date'!BL32)</f>
        <v>0</v>
      </c>
      <c r="BK7" s="205">
        <f>IF('Indicator Date'!BM32="No data","x",$BK$2-'Indicator Date'!BM32)</f>
        <v>0</v>
      </c>
      <c r="BL7" s="205">
        <f>IF('Indicator Date'!BN32="No data","x",$BL$2-'Indicator Date'!BN32)</f>
        <v>0</v>
      </c>
      <c r="BM7" s="205">
        <f>IF('Indicator Date'!BO32="No data","x",$BM$2-'Indicator Date'!BO32)</f>
        <v>0</v>
      </c>
      <c r="BN7" s="205">
        <f>IF('Indicator Date'!BP32="No data","x",$BN$2-'Indicator Date'!BP32)</f>
        <v>0</v>
      </c>
      <c r="BO7" s="205">
        <f>IF('Indicator Date'!BQ32="No data","x",$BO$2-'Indicator Date'!BQ32)</f>
        <v>0</v>
      </c>
      <c r="BP7" s="205">
        <f>IF('Indicator Date'!BR32="No data","x",$BP$2-'Indicator Date'!BR32)</f>
        <v>0</v>
      </c>
      <c r="BQ7" s="205">
        <f>IF('Indicator Date'!BS32="No data","x",$BQ$2-'Indicator Date'!BS32)</f>
        <v>0</v>
      </c>
      <c r="BR7" s="205">
        <f>IF('Indicator Date'!BT32="No data","x",$BR$2-'Indicator Date'!BT32)</f>
        <v>0</v>
      </c>
      <c r="BS7" s="205">
        <f>IF('Indicator Date'!BU32="No data","x",$BS$2-'Indicator Date'!BU32)</f>
        <v>0</v>
      </c>
      <c r="BT7" s="205">
        <f>IF('Indicator Date'!BV32="No data","x",$BT$2-'Indicator Date'!BV32)</f>
        <v>0</v>
      </c>
      <c r="BU7" s="205">
        <f>IF('Indicator Date'!BW32="No data","x",$BU$2-'Indicator Date'!BW32)</f>
        <v>0</v>
      </c>
      <c r="BV7" s="205">
        <f>IF('Indicator Date'!BX32="No data","x",$BV$2-'Indicator Date'!BX32)</f>
        <v>0</v>
      </c>
      <c r="BW7" s="205">
        <f>IF('Indicator Date'!BY32="No data","x",$BW$2-'Indicator Date'!BY32)</f>
        <v>0</v>
      </c>
    </row>
    <row r="8" spans="1:75">
      <c r="A8" s="82" t="s">
        <v>176</v>
      </c>
      <c r="B8" s="205">
        <f>IF('Indicator Date'!C18="No data","x",$B$2-'Indicator Date'!C18)</f>
        <v>0</v>
      </c>
      <c r="C8" s="205">
        <f>IF('Indicator Date'!D18="No data","x",$C$2-'Indicator Date'!D18)</f>
        <v>0</v>
      </c>
      <c r="D8" s="205">
        <f>IF('Indicator Date'!E18="No data","x",$D$2-'Indicator Date'!E18)</f>
        <v>0</v>
      </c>
      <c r="E8" s="205">
        <f>IF('Indicator Date'!F18="No data","x",$E$2-'Indicator Date'!F18)</f>
        <v>0</v>
      </c>
      <c r="F8" s="205">
        <f>IF('Indicator Date'!G18="No data","x",$F$2-'Indicator Date'!G18)</f>
        <v>0</v>
      </c>
      <c r="G8" s="205">
        <f>IF('Indicator Date'!H18="No data","x",$G$2-'Indicator Date'!H18)</f>
        <v>0</v>
      </c>
      <c r="H8" s="206">
        <f>IF('Indicator Date'!I18="No data","x",$H$2-'Indicator Date'!I18)</f>
        <v>0</v>
      </c>
      <c r="I8" s="205">
        <f>IF('Indicator Date'!J18="No data","x",$I$2-'Indicator Date'!J18)</f>
        <v>0</v>
      </c>
      <c r="J8" s="205">
        <f>IF('Indicator Date'!K18="No data","x",$J$2-'Indicator Date'!K18)</f>
        <v>0</v>
      </c>
      <c r="K8" s="206">
        <f>IF('Indicator Date'!L18="No data","x",$K$2-'Indicator Date'!L18)</f>
        <v>0</v>
      </c>
      <c r="L8" s="205">
        <f>IF('Indicator Date'!M18="No data","x",$L$2-'Indicator Date'!M18)</f>
        <v>0</v>
      </c>
      <c r="M8" s="205">
        <f>IF('Indicator Date'!N18="No data","x",$M$2-'Indicator Date'!N18)</f>
        <v>0</v>
      </c>
      <c r="N8" s="205">
        <f>IF('Indicator Date'!O18="No data","x",$N$2-'Indicator Date'!O18)</f>
        <v>0</v>
      </c>
      <c r="O8" s="205">
        <f>IF('Indicator Date'!P18="No data","x",$O$2-'Indicator Date'!P18)</f>
        <v>0</v>
      </c>
      <c r="P8" s="205">
        <f>IF('Indicator Date'!Q18="No data","x",$P$2-'Indicator Date'!Q18)</f>
        <v>0</v>
      </c>
      <c r="Q8" s="205">
        <f>IF('Indicator Date'!R18="No data","x",$Q$2-'Indicator Date'!R18)</f>
        <v>0</v>
      </c>
      <c r="R8" s="205">
        <f>IF('Indicator Date'!S18="No data","x",$R$2-'Indicator Date'!S18)</f>
        <v>0</v>
      </c>
      <c r="S8" s="205">
        <f>IF('Indicator Date'!T18="No data","x",$S$2-'Indicator Date'!T18)</f>
        <v>0</v>
      </c>
      <c r="T8" s="205">
        <f>IF('Indicator Date'!U18="No data","x",$T$2-'Indicator Date'!U18)</f>
        <v>0</v>
      </c>
      <c r="U8" s="205">
        <f>IF('Indicator Date'!V18="No data","x",$U$2-'Indicator Date'!V18)</f>
        <v>0</v>
      </c>
      <c r="V8" s="205">
        <f>IF('Indicator Date'!W18="No data","x",$V$2-'Indicator Date'!W18)</f>
        <v>0</v>
      </c>
      <c r="W8" s="205">
        <f>IF('Indicator Date'!X18="No data","x",$W$2-'Indicator Date'!X18)</f>
        <v>0</v>
      </c>
      <c r="X8" s="205">
        <f>IF('Indicator Date'!Y18="No data","x",$X$2-'Indicator Date'!Y18)</f>
        <v>0</v>
      </c>
      <c r="Y8" s="205">
        <f>IF('Indicator Date'!Z18="No data","x",$Y$2-'Indicator Date'!Z18)</f>
        <v>0</v>
      </c>
      <c r="Z8" s="205">
        <f>IF('Indicator Date'!AA18="No data","x",$Z$2-'Indicator Date'!AA18)</f>
        <v>0</v>
      </c>
      <c r="AA8" s="205">
        <f>IF('Indicator Date'!AB18="No data","x",$AA$2-'Indicator Date'!AB18)</f>
        <v>0</v>
      </c>
      <c r="AB8" s="205">
        <f>IF('Indicator Date'!AC18="No data","x",$AB$2-'Indicator Date'!AC18)</f>
        <v>0</v>
      </c>
      <c r="AC8" s="205">
        <f>IF('Indicator Date'!AD18="No data","x",$AC$2-'Indicator Date'!AD18)</f>
        <v>0</v>
      </c>
      <c r="AD8" s="205">
        <f>IF('Indicator Date'!AF18="No data","x",$AD$2-'Indicator Date'!AF18)</f>
        <v>0</v>
      </c>
      <c r="AE8" s="205">
        <f>IF('Indicator Date'!AG18="No data","x",$AE$2-'Indicator Date'!AG18)</f>
        <v>0</v>
      </c>
      <c r="AF8" s="205">
        <f>IF('Indicator Date'!AH18="No data","x",$AF$2-'Indicator Date'!AH18)</f>
        <v>0</v>
      </c>
      <c r="AG8" s="205">
        <f>IF('Indicator Date'!AI18="No data","x",$AG$2-'Indicator Date'!AI18)</f>
        <v>0</v>
      </c>
      <c r="AH8" s="205">
        <f>IF('Indicator Date'!AJ18="No data","x",$AH$2-'Indicator Date'!AJ18)</f>
        <v>0</v>
      </c>
      <c r="AI8" s="205">
        <f>IF('Indicator Date'!AK18="No data","x",$AI$2-'Indicator Date'!AK18)</f>
        <v>0</v>
      </c>
      <c r="AJ8" s="205">
        <f>IF('Indicator Date'!AL18="No data","x",$AJ$2-'Indicator Date'!AL18)</f>
        <v>0</v>
      </c>
      <c r="AK8" s="205">
        <f>IF('Indicator Date'!AM18="No data","x",$AK$2-'Indicator Date'!AM18)</f>
        <v>0</v>
      </c>
      <c r="AL8" s="205">
        <f>IF('Indicator Date'!AN18="No data","x",$AL$2-'Indicator Date'!AN18)</f>
        <v>0</v>
      </c>
      <c r="AM8" s="205">
        <f>IF('Indicator Date'!AO18="No data","x",$AM$2-'Indicator Date'!AO18)</f>
        <v>0</v>
      </c>
      <c r="AN8" s="205">
        <f>IF('Indicator Date'!AP18="No data","x",$AN$2-'Indicator Date'!AP18)</f>
        <v>0</v>
      </c>
      <c r="AO8" s="205">
        <f>IF('Indicator Date'!AQ18="No data","x",$AO$2-'Indicator Date'!AQ18)</f>
        <v>0</v>
      </c>
      <c r="AP8" s="205">
        <f>IF('Indicator Date'!AR18="No data","x",$AP$2-'Indicator Date'!AR18)</f>
        <v>0</v>
      </c>
      <c r="AQ8" s="205">
        <f>IF('Indicator Date'!AS18="No data","x",$AQ$2-'Indicator Date'!AS18)</f>
        <v>0</v>
      </c>
      <c r="AR8" s="205">
        <f>IF('Indicator Date'!AT18="No data","x",$AR$2-'Indicator Date'!AT18)</f>
        <v>0</v>
      </c>
      <c r="AS8" s="205">
        <f>IF('Indicator Date'!AU18="No data","x",$AS$2-'Indicator Date'!AU18)</f>
        <v>0</v>
      </c>
      <c r="AT8" s="205">
        <f>IF('Indicator Date'!AV18="No data","x",$AT$2-'Indicator Date'!AV18)</f>
        <v>0</v>
      </c>
      <c r="AU8" s="205">
        <f>IF('Indicator Date'!AW18="No data","x",$AU$2-'Indicator Date'!AW18)</f>
        <v>0</v>
      </c>
      <c r="AV8" s="205">
        <f>IF('Indicator Date'!AX18="No data","x",$AV$2-'Indicator Date'!AX18)</f>
        <v>0</v>
      </c>
      <c r="AW8" s="205">
        <f>IF('Indicator Date'!AY18="No data","x",$AW$2-'Indicator Date'!AY18)</f>
        <v>0</v>
      </c>
      <c r="AX8" s="205">
        <f>IF('Indicator Date'!AZ18="No data","x",$AX$2-'Indicator Date'!AZ18)</f>
        <v>0</v>
      </c>
      <c r="AY8" s="205">
        <f>IF('Indicator Date'!BA18="No data","x",$AY$2-'Indicator Date'!BA18)</f>
        <v>0</v>
      </c>
      <c r="AZ8" s="205">
        <f>IF('Indicator Date'!BB18="No data","x",$AZ$2-'Indicator Date'!BB18)</f>
        <v>0</v>
      </c>
      <c r="BA8" s="205">
        <f>IF('Indicator Date'!BC18="No data","x",$BA$2-'Indicator Date'!BC18)</f>
        <v>0</v>
      </c>
      <c r="BB8" s="205">
        <f>IF('Indicator Date'!BD18="No data","x",$BB$2-'Indicator Date'!BD18)</f>
        <v>0</v>
      </c>
      <c r="BC8" s="205">
        <f>IF('Indicator Date'!BE18="No data","x",$BC$2-'Indicator Date'!BE18)</f>
        <v>0</v>
      </c>
      <c r="BD8" s="205" t="str">
        <f>IF('Indicator Date'!BF18="No data","x",$BD$2-'Indicator Date'!BF18)</f>
        <v>x</v>
      </c>
      <c r="BE8" s="205">
        <f>IF('Indicator Date'!BG18="No data","x",$BE$2-'Indicator Date'!BG18)</f>
        <v>0</v>
      </c>
      <c r="BF8" s="205">
        <f>IF('Indicator Date'!BH18="No data","x",$BF$2-'Indicator Date'!BH18)</f>
        <v>0</v>
      </c>
      <c r="BG8" s="205" t="str">
        <f>IF('Indicator Date'!BI18="No data","x",$BG$2-'Indicator Date'!BI18)</f>
        <v>x</v>
      </c>
      <c r="BH8" s="205">
        <f>IF('Indicator Date'!BJ18="No data","x",$BH$2-'Indicator Date'!BJ18)</f>
        <v>0</v>
      </c>
      <c r="BI8" s="205">
        <f>IF('Indicator Date'!BK18="No data","x",$BI$2-'Indicator Date'!BK18)</f>
        <v>0</v>
      </c>
      <c r="BJ8" s="205">
        <f>IF('Indicator Date'!BL18="No data","x",$BJ$2-'Indicator Date'!BL18)</f>
        <v>0</v>
      </c>
      <c r="BK8" s="205">
        <f>IF('Indicator Date'!BM18="No data","x",$BK$2-'Indicator Date'!BM18)</f>
        <v>0</v>
      </c>
      <c r="BL8" s="205">
        <f>IF('Indicator Date'!BN18="No data","x",$BL$2-'Indicator Date'!BN18)</f>
        <v>0</v>
      </c>
      <c r="BM8" s="205">
        <f>IF('Indicator Date'!BO18="No data","x",$BM$2-'Indicator Date'!BO18)</f>
        <v>0</v>
      </c>
      <c r="BN8" s="205">
        <f>IF('Indicator Date'!BP18="No data","x",$BN$2-'Indicator Date'!BP18)</f>
        <v>0</v>
      </c>
      <c r="BO8" s="205">
        <f>IF('Indicator Date'!BQ18="No data","x",$BO$2-'Indicator Date'!BQ18)</f>
        <v>0</v>
      </c>
      <c r="BP8" s="205">
        <f>IF('Indicator Date'!BR18="No data","x",$BP$2-'Indicator Date'!BR18)</f>
        <v>0</v>
      </c>
      <c r="BQ8" s="205">
        <f>IF('Indicator Date'!BS18="No data","x",$BQ$2-'Indicator Date'!BS18)</f>
        <v>0</v>
      </c>
      <c r="BR8" s="205">
        <f>IF('Indicator Date'!BT18="No data","x",$BR$2-'Indicator Date'!BT18)</f>
        <v>0</v>
      </c>
      <c r="BS8" s="205">
        <f>IF('Indicator Date'!BU18="No data","x",$BS$2-'Indicator Date'!BU18)</f>
        <v>0</v>
      </c>
      <c r="BT8" s="205">
        <f>IF('Indicator Date'!BV18="No data","x",$BT$2-'Indicator Date'!BV18)</f>
        <v>0</v>
      </c>
      <c r="BU8" s="205">
        <f>IF('Indicator Date'!BW18="No data","x",$BU$2-'Indicator Date'!BW18)</f>
        <v>0</v>
      </c>
      <c r="BV8" s="205">
        <f>IF('Indicator Date'!BX18="No data","x",$BV$2-'Indicator Date'!BX18)</f>
        <v>0</v>
      </c>
      <c r="BW8" s="205">
        <f>IF('Indicator Date'!BY18="No data","x",$BW$2-'Indicator Date'!BY18)</f>
        <v>0</v>
      </c>
    </row>
    <row r="9" spans="1:75">
      <c r="A9" s="82" t="s">
        <v>191</v>
      </c>
      <c r="B9" s="205">
        <f>IF('Indicator Date'!C33="No data","x",$B$2-'Indicator Date'!C33)</f>
        <v>0</v>
      </c>
      <c r="C9" s="205">
        <f>IF('Indicator Date'!D33="No data","x",$C$2-'Indicator Date'!D33)</f>
        <v>0</v>
      </c>
      <c r="D9" s="205">
        <f>IF('Indicator Date'!E33="No data","x",$D$2-'Indicator Date'!E33)</f>
        <v>0</v>
      </c>
      <c r="E9" s="205">
        <f>IF('Indicator Date'!F33="No data","x",$E$2-'Indicator Date'!F33)</f>
        <v>0</v>
      </c>
      <c r="F9" s="205">
        <f>IF('Indicator Date'!G33="No data","x",$F$2-'Indicator Date'!G33)</f>
        <v>0</v>
      </c>
      <c r="G9" s="205">
        <f>IF('Indicator Date'!H33="No data","x",$G$2-'Indicator Date'!H33)</f>
        <v>0</v>
      </c>
      <c r="H9" s="206">
        <f>IF('Indicator Date'!I33="No data","x",$H$2-'Indicator Date'!I33)</f>
        <v>0</v>
      </c>
      <c r="I9" s="205">
        <f>IF('Indicator Date'!J33="No data","x",$I$2-'Indicator Date'!J33)</f>
        <v>0</v>
      </c>
      <c r="J9" s="205">
        <f>IF('Indicator Date'!K33="No data","x",$J$2-'Indicator Date'!K33)</f>
        <v>0</v>
      </c>
      <c r="K9" s="206">
        <f>IF('Indicator Date'!L33="No data","x",$K$2-'Indicator Date'!L33)</f>
        <v>0</v>
      </c>
      <c r="L9" s="205">
        <f>IF('Indicator Date'!M33="No data","x",$L$2-'Indicator Date'!M33)</f>
        <v>0</v>
      </c>
      <c r="M9" s="205">
        <f>IF('Indicator Date'!N33="No data","x",$M$2-'Indicator Date'!N33)</f>
        <v>0</v>
      </c>
      <c r="N9" s="205">
        <f>IF('Indicator Date'!O33="No data","x",$N$2-'Indicator Date'!O33)</f>
        <v>0</v>
      </c>
      <c r="O9" s="205">
        <f>IF('Indicator Date'!P33="No data","x",$O$2-'Indicator Date'!P33)</f>
        <v>0</v>
      </c>
      <c r="P9" s="205">
        <f>IF('Indicator Date'!Q33="No data","x",$P$2-'Indicator Date'!Q33)</f>
        <v>0</v>
      </c>
      <c r="Q9" s="205">
        <f>IF('Indicator Date'!R33="No data","x",$Q$2-'Indicator Date'!R33)</f>
        <v>0</v>
      </c>
      <c r="R9" s="205">
        <f>IF('Indicator Date'!S33="No data","x",$R$2-'Indicator Date'!S33)</f>
        <v>0</v>
      </c>
      <c r="S9" s="205">
        <f>IF('Indicator Date'!T33="No data","x",$S$2-'Indicator Date'!T33)</f>
        <v>0</v>
      </c>
      <c r="T9" s="205">
        <f>IF('Indicator Date'!U33="No data","x",$T$2-'Indicator Date'!U33)</f>
        <v>0</v>
      </c>
      <c r="U9" s="205">
        <f>IF('Indicator Date'!V33="No data","x",$U$2-'Indicator Date'!V33)</f>
        <v>0</v>
      </c>
      <c r="V9" s="205">
        <f>IF('Indicator Date'!W33="No data","x",$V$2-'Indicator Date'!W33)</f>
        <v>0</v>
      </c>
      <c r="W9" s="205">
        <f>IF('Indicator Date'!X33="No data","x",$W$2-'Indicator Date'!X33)</f>
        <v>0</v>
      </c>
      <c r="X9" s="205">
        <f>IF('Indicator Date'!Y33="No data","x",$X$2-'Indicator Date'!Y33)</f>
        <v>0</v>
      </c>
      <c r="Y9" s="205">
        <f>IF('Indicator Date'!Z33="No data","x",$Y$2-'Indicator Date'!Z33)</f>
        <v>0</v>
      </c>
      <c r="Z9" s="205">
        <f>IF('Indicator Date'!AA33="No data","x",$Z$2-'Indicator Date'!AA33)</f>
        <v>0</v>
      </c>
      <c r="AA9" s="205">
        <f>IF('Indicator Date'!AB33="No data","x",$AA$2-'Indicator Date'!AB33)</f>
        <v>0</v>
      </c>
      <c r="AB9" s="205">
        <f>IF('Indicator Date'!AC33="No data","x",$AB$2-'Indicator Date'!AC33)</f>
        <v>0</v>
      </c>
      <c r="AC9" s="205">
        <f>IF('Indicator Date'!AD33="No data","x",$AC$2-'Indicator Date'!AD33)</f>
        <v>0</v>
      </c>
      <c r="AD9" s="205">
        <f>IF('Indicator Date'!AF33="No data","x",$AD$2-'Indicator Date'!AF33)</f>
        <v>0</v>
      </c>
      <c r="AE9" s="205">
        <f>IF('Indicator Date'!AG33="No data","x",$AE$2-'Indicator Date'!AG33)</f>
        <v>0</v>
      </c>
      <c r="AF9" s="205">
        <f>IF('Indicator Date'!AH33="No data","x",$AF$2-'Indicator Date'!AH33)</f>
        <v>0</v>
      </c>
      <c r="AG9" s="205">
        <f>IF('Indicator Date'!AI33="No data","x",$AG$2-'Indicator Date'!AI33)</f>
        <v>0</v>
      </c>
      <c r="AH9" s="205">
        <f>IF('Indicator Date'!AJ33="No data","x",$AH$2-'Indicator Date'!AJ33)</f>
        <v>0</v>
      </c>
      <c r="AI9" s="205">
        <f>IF('Indicator Date'!AK33="No data","x",$AI$2-'Indicator Date'!AK33)</f>
        <v>0</v>
      </c>
      <c r="AJ9" s="205">
        <f>IF('Indicator Date'!AL33="No data","x",$AJ$2-'Indicator Date'!AL33)</f>
        <v>0</v>
      </c>
      <c r="AK9" s="205">
        <f>IF('Indicator Date'!AM33="No data","x",$AK$2-'Indicator Date'!AM33)</f>
        <v>0</v>
      </c>
      <c r="AL9" s="205">
        <f>IF('Indicator Date'!AN33="No data","x",$AL$2-'Indicator Date'!AN33)</f>
        <v>0</v>
      </c>
      <c r="AM9" s="205">
        <f>IF('Indicator Date'!AO33="No data","x",$AM$2-'Indicator Date'!AO33)</f>
        <v>0</v>
      </c>
      <c r="AN9" s="205">
        <f>IF('Indicator Date'!AP33="No data","x",$AN$2-'Indicator Date'!AP33)</f>
        <v>0</v>
      </c>
      <c r="AO9" s="205">
        <f>IF('Indicator Date'!AQ33="No data","x",$AO$2-'Indicator Date'!AQ33)</f>
        <v>0</v>
      </c>
      <c r="AP9" s="205">
        <f>IF('Indicator Date'!AR33="No data","x",$AP$2-'Indicator Date'!AR33)</f>
        <v>0</v>
      </c>
      <c r="AQ9" s="205">
        <f>IF('Indicator Date'!AS33="No data","x",$AQ$2-'Indicator Date'!AS33)</f>
        <v>0</v>
      </c>
      <c r="AR9" s="205">
        <f>IF('Indicator Date'!AT33="No data","x",$AR$2-'Indicator Date'!AT33)</f>
        <v>0</v>
      </c>
      <c r="AS9" s="205">
        <f>IF('Indicator Date'!AU33="No data","x",$AS$2-'Indicator Date'!AU33)</f>
        <v>0</v>
      </c>
      <c r="AT9" s="205">
        <f>IF('Indicator Date'!AV33="No data","x",$AT$2-'Indicator Date'!AV33)</f>
        <v>0</v>
      </c>
      <c r="AU9" s="205">
        <f>IF('Indicator Date'!AW33="No data","x",$AU$2-'Indicator Date'!AW33)</f>
        <v>0</v>
      </c>
      <c r="AV9" s="205">
        <f>IF('Indicator Date'!AX33="No data","x",$AV$2-'Indicator Date'!AX33)</f>
        <v>0</v>
      </c>
      <c r="AW9" s="205">
        <f>IF('Indicator Date'!AY33="No data","x",$AW$2-'Indicator Date'!AY33)</f>
        <v>0</v>
      </c>
      <c r="AX9" s="205">
        <f>IF('Indicator Date'!AZ33="No data","x",$AX$2-'Indicator Date'!AZ33)</f>
        <v>0</v>
      </c>
      <c r="AY9" s="205">
        <f>IF('Indicator Date'!BA33="No data","x",$AY$2-'Indicator Date'!BA33)</f>
        <v>0</v>
      </c>
      <c r="AZ9" s="205">
        <f>IF('Indicator Date'!BB33="No data","x",$AZ$2-'Indicator Date'!BB33)</f>
        <v>0</v>
      </c>
      <c r="BA9" s="205">
        <f>IF('Indicator Date'!BC33="No data","x",$BA$2-'Indicator Date'!BC33)</f>
        <v>0</v>
      </c>
      <c r="BB9" s="205">
        <f>IF('Indicator Date'!BD33="No data","x",$BB$2-'Indicator Date'!BD33)</f>
        <v>0</v>
      </c>
      <c r="BC9" s="205">
        <f>IF('Indicator Date'!BE33="No data","x",$BC$2-'Indicator Date'!BE33)</f>
        <v>0</v>
      </c>
      <c r="BD9" s="205" t="str">
        <f>IF('Indicator Date'!BF33="No data","x",$BD$2-'Indicator Date'!BF33)</f>
        <v>x</v>
      </c>
      <c r="BE9" s="205">
        <f>IF('Indicator Date'!BG33="No data","x",$BE$2-'Indicator Date'!BG33)</f>
        <v>0</v>
      </c>
      <c r="BF9" s="205">
        <f>IF('Indicator Date'!BH33="No data","x",$BF$2-'Indicator Date'!BH33)</f>
        <v>0</v>
      </c>
      <c r="BG9" s="205" t="str">
        <f>IF('Indicator Date'!BI33="No data","x",$BG$2-'Indicator Date'!BI33)</f>
        <v>x</v>
      </c>
      <c r="BH9" s="205">
        <f>IF('Indicator Date'!BJ33="No data","x",$BH$2-'Indicator Date'!BJ33)</f>
        <v>0</v>
      </c>
      <c r="BI9" s="205">
        <f>IF('Indicator Date'!BK33="No data","x",$BI$2-'Indicator Date'!BK33)</f>
        <v>0</v>
      </c>
      <c r="BJ9" s="205">
        <f>IF('Indicator Date'!BL33="No data","x",$BJ$2-'Indicator Date'!BL33)</f>
        <v>0</v>
      </c>
      <c r="BK9" s="205">
        <f>IF('Indicator Date'!BM33="No data","x",$BK$2-'Indicator Date'!BM33)</f>
        <v>0</v>
      </c>
      <c r="BL9" s="205">
        <f>IF('Indicator Date'!BN33="No data","x",$BL$2-'Indicator Date'!BN33)</f>
        <v>0</v>
      </c>
      <c r="BM9" s="205">
        <f>IF('Indicator Date'!BO33="No data","x",$BM$2-'Indicator Date'!BO33)</f>
        <v>0</v>
      </c>
      <c r="BN9" s="205">
        <f>IF('Indicator Date'!BP33="No data","x",$BN$2-'Indicator Date'!BP33)</f>
        <v>0</v>
      </c>
      <c r="BO9" s="205">
        <f>IF('Indicator Date'!BQ33="No data","x",$BO$2-'Indicator Date'!BQ33)</f>
        <v>0</v>
      </c>
      <c r="BP9" s="205">
        <f>IF('Indicator Date'!BR33="No data","x",$BP$2-'Indicator Date'!BR33)</f>
        <v>0</v>
      </c>
      <c r="BQ9" s="205">
        <f>IF('Indicator Date'!BS33="No data","x",$BQ$2-'Indicator Date'!BS33)</f>
        <v>0</v>
      </c>
      <c r="BR9" s="205">
        <f>IF('Indicator Date'!BT33="No data","x",$BR$2-'Indicator Date'!BT33)</f>
        <v>0</v>
      </c>
      <c r="BS9" s="205">
        <f>IF('Indicator Date'!BU33="No data","x",$BS$2-'Indicator Date'!BU33)</f>
        <v>0</v>
      </c>
      <c r="BT9" s="205">
        <f>IF('Indicator Date'!BV33="No data","x",$BT$2-'Indicator Date'!BV33)</f>
        <v>0</v>
      </c>
      <c r="BU9" s="205">
        <f>IF('Indicator Date'!BW33="No data","x",$BU$2-'Indicator Date'!BW33)</f>
        <v>0</v>
      </c>
      <c r="BV9" s="205">
        <f>IF('Indicator Date'!BX33="No data","x",$BV$2-'Indicator Date'!BX33)</f>
        <v>0</v>
      </c>
      <c r="BW9" s="205">
        <f>IF('Indicator Date'!BY33="No data","x",$BW$2-'Indicator Date'!BY33)</f>
        <v>0</v>
      </c>
    </row>
    <row r="10" spans="1:75">
      <c r="A10" s="82" t="s">
        <v>192</v>
      </c>
      <c r="B10" s="205">
        <f>IF('Indicator Date'!C34="No data","x",$B$2-'Indicator Date'!C34)</f>
        <v>0</v>
      </c>
      <c r="C10" s="205">
        <f>IF('Indicator Date'!D34="No data","x",$C$2-'Indicator Date'!D34)</f>
        <v>0</v>
      </c>
      <c r="D10" s="205">
        <f>IF('Indicator Date'!E34="No data","x",$D$2-'Indicator Date'!E34)</f>
        <v>0</v>
      </c>
      <c r="E10" s="205">
        <f>IF('Indicator Date'!F34="No data","x",$E$2-'Indicator Date'!F34)</f>
        <v>0</v>
      </c>
      <c r="F10" s="205">
        <f>IF('Indicator Date'!G34="No data","x",$F$2-'Indicator Date'!G34)</f>
        <v>0</v>
      </c>
      <c r="G10" s="205">
        <f>IF('Indicator Date'!H34="No data","x",$G$2-'Indicator Date'!H34)</f>
        <v>0</v>
      </c>
      <c r="H10" s="206">
        <f>IF('Indicator Date'!I34="No data","x",$H$2-'Indicator Date'!I34)</f>
        <v>0</v>
      </c>
      <c r="I10" s="205">
        <f>IF('Indicator Date'!J34="No data","x",$I$2-'Indicator Date'!J34)</f>
        <v>0</v>
      </c>
      <c r="J10" s="205">
        <f>IF('Indicator Date'!K34="No data","x",$J$2-'Indicator Date'!K34)</f>
        <v>0</v>
      </c>
      <c r="K10" s="206">
        <f>IF('Indicator Date'!L34="No data","x",$K$2-'Indicator Date'!L34)</f>
        <v>0</v>
      </c>
      <c r="L10" s="205">
        <f>IF('Indicator Date'!M34="No data","x",$L$2-'Indicator Date'!M34)</f>
        <v>0</v>
      </c>
      <c r="M10" s="205">
        <f>IF('Indicator Date'!N34="No data","x",$M$2-'Indicator Date'!N34)</f>
        <v>0</v>
      </c>
      <c r="N10" s="205">
        <f>IF('Indicator Date'!O34="No data","x",$N$2-'Indicator Date'!O34)</f>
        <v>0</v>
      </c>
      <c r="O10" s="205">
        <f>IF('Indicator Date'!P34="No data","x",$O$2-'Indicator Date'!P34)</f>
        <v>0</v>
      </c>
      <c r="P10" s="205">
        <f>IF('Indicator Date'!Q34="No data","x",$P$2-'Indicator Date'!Q34)</f>
        <v>0</v>
      </c>
      <c r="Q10" s="205">
        <f>IF('Indicator Date'!R34="No data","x",$Q$2-'Indicator Date'!R34)</f>
        <v>0</v>
      </c>
      <c r="R10" s="205">
        <f>IF('Indicator Date'!S34="No data","x",$R$2-'Indicator Date'!S34)</f>
        <v>0</v>
      </c>
      <c r="S10" s="205">
        <f>IF('Indicator Date'!T34="No data","x",$S$2-'Indicator Date'!T34)</f>
        <v>0</v>
      </c>
      <c r="T10" s="205">
        <f>IF('Indicator Date'!U34="No data","x",$T$2-'Indicator Date'!U34)</f>
        <v>0</v>
      </c>
      <c r="U10" s="205">
        <f>IF('Indicator Date'!V34="No data","x",$U$2-'Indicator Date'!V34)</f>
        <v>0</v>
      </c>
      <c r="V10" s="205">
        <f>IF('Indicator Date'!W34="No data","x",$V$2-'Indicator Date'!W34)</f>
        <v>0</v>
      </c>
      <c r="W10" s="205">
        <f>IF('Indicator Date'!X34="No data","x",$W$2-'Indicator Date'!X34)</f>
        <v>0</v>
      </c>
      <c r="X10" s="205">
        <f>IF('Indicator Date'!Y34="No data","x",$X$2-'Indicator Date'!Y34)</f>
        <v>0</v>
      </c>
      <c r="Y10" s="205">
        <f>IF('Indicator Date'!Z34="No data","x",$Y$2-'Indicator Date'!Z34)</f>
        <v>0</v>
      </c>
      <c r="Z10" s="205">
        <f>IF('Indicator Date'!AA34="No data","x",$Z$2-'Indicator Date'!AA34)</f>
        <v>0</v>
      </c>
      <c r="AA10" s="205">
        <f>IF('Indicator Date'!AB34="No data","x",$AA$2-'Indicator Date'!AB34)</f>
        <v>0</v>
      </c>
      <c r="AB10" s="205">
        <f>IF('Indicator Date'!AC34="No data","x",$AB$2-'Indicator Date'!AC34)</f>
        <v>0</v>
      </c>
      <c r="AC10" s="205">
        <f>IF('Indicator Date'!AD34="No data","x",$AC$2-'Indicator Date'!AD34)</f>
        <v>0</v>
      </c>
      <c r="AD10" s="205">
        <f>IF('Indicator Date'!AF34="No data","x",$AD$2-'Indicator Date'!AF34)</f>
        <v>0</v>
      </c>
      <c r="AE10" s="205">
        <f>IF('Indicator Date'!AG34="No data","x",$AE$2-'Indicator Date'!AG34)</f>
        <v>0</v>
      </c>
      <c r="AF10" s="205">
        <f>IF('Indicator Date'!AH34="No data","x",$AF$2-'Indicator Date'!AH34)</f>
        <v>0</v>
      </c>
      <c r="AG10" s="205">
        <f>IF('Indicator Date'!AI34="No data","x",$AG$2-'Indicator Date'!AI34)</f>
        <v>0</v>
      </c>
      <c r="AH10" s="205">
        <f>IF('Indicator Date'!AJ34="No data","x",$AH$2-'Indicator Date'!AJ34)</f>
        <v>0</v>
      </c>
      <c r="AI10" s="205">
        <f>IF('Indicator Date'!AK34="No data","x",$AI$2-'Indicator Date'!AK34)</f>
        <v>0</v>
      </c>
      <c r="AJ10" s="205">
        <f>IF('Indicator Date'!AL34="No data","x",$AJ$2-'Indicator Date'!AL34)</f>
        <v>0</v>
      </c>
      <c r="AK10" s="205">
        <f>IF('Indicator Date'!AM34="No data","x",$AK$2-'Indicator Date'!AM34)</f>
        <v>0</v>
      </c>
      <c r="AL10" s="205">
        <f>IF('Indicator Date'!AN34="No data","x",$AL$2-'Indicator Date'!AN34)</f>
        <v>0</v>
      </c>
      <c r="AM10" s="205">
        <f>IF('Indicator Date'!AO34="No data","x",$AM$2-'Indicator Date'!AO34)</f>
        <v>0</v>
      </c>
      <c r="AN10" s="205">
        <f>IF('Indicator Date'!AP34="No data","x",$AN$2-'Indicator Date'!AP34)</f>
        <v>0</v>
      </c>
      <c r="AO10" s="205">
        <f>IF('Indicator Date'!AQ34="No data","x",$AO$2-'Indicator Date'!AQ34)</f>
        <v>0</v>
      </c>
      <c r="AP10" s="205">
        <f>IF('Indicator Date'!AR34="No data","x",$AP$2-'Indicator Date'!AR34)</f>
        <v>0</v>
      </c>
      <c r="AQ10" s="205">
        <f>IF('Indicator Date'!AS34="No data","x",$AQ$2-'Indicator Date'!AS34)</f>
        <v>0</v>
      </c>
      <c r="AR10" s="205">
        <f>IF('Indicator Date'!AT34="No data","x",$AR$2-'Indicator Date'!AT34)</f>
        <v>0</v>
      </c>
      <c r="AS10" s="205">
        <f>IF('Indicator Date'!AU34="No data","x",$AS$2-'Indicator Date'!AU34)</f>
        <v>0</v>
      </c>
      <c r="AT10" s="205">
        <f>IF('Indicator Date'!AV34="No data","x",$AT$2-'Indicator Date'!AV34)</f>
        <v>0</v>
      </c>
      <c r="AU10" s="205">
        <f>IF('Indicator Date'!AW34="No data","x",$AU$2-'Indicator Date'!AW34)</f>
        <v>0</v>
      </c>
      <c r="AV10" s="205">
        <f>IF('Indicator Date'!AX34="No data","x",$AV$2-'Indicator Date'!AX34)</f>
        <v>0</v>
      </c>
      <c r="AW10" s="205">
        <f>IF('Indicator Date'!AY34="No data","x",$AW$2-'Indicator Date'!AY34)</f>
        <v>0</v>
      </c>
      <c r="AX10" s="205">
        <f>IF('Indicator Date'!AZ34="No data","x",$AX$2-'Indicator Date'!AZ34)</f>
        <v>0</v>
      </c>
      <c r="AY10" s="205">
        <f>IF('Indicator Date'!BA34="No data","x",$AY$2-'Indicator Date'!BA34)</f>
        <v>0</v>
      </c>
      <c r="AZ10" s="205">
        <f>IF('Indicator Date'!BB34="No data","x",$AZ$2-'Indicator Date'!BB34)</f>
        <v>0</v>
      </c>
      <c r="BA10" s="205">
        <f>IF('Indicator Date'!BC34="No data","x",$BA$2-'Indicator Date'!BC34)</f>
        <v>0</v>
      </c>
      <c r="BB10" s="205">
        <f>IF('Indicator Date'!BD34="No data","x",$BB$2-'Indicator Date'!BD34)</f>
        <v>0</v>
      </c>
      <c r="BC10" s="205">
        <f>IF('Indicator Date'!BE34="No data","x",$BC$2-'Indicator Date'!BE34)</f>
        <v>0</v>
      </c>
      <c r="BD10" s="205" t="str">
        <f>IF('Indicator Date'!BF34="No data","x",$BD$2-'Indicator Date'!BF34)</f>
        <v>x</v>
      </c>
      <c r="BE10" s="205">
        <f>IF('Indicator Date'!BG34="No data","x",$BE$2-'Indicator Date'!BG34)</f>
        <v>0</v>
      </c>
      <c r="BF10" s="205">
        <f>IF('Indicator Date'!BH34="No data","x",$BF$2-'Indicator Date'!BH34)</f>
        <v>0</v>
      </c>
      <c r="BG10" s="205" t="str">
        <f>IF('Indicator Date'!BI34="No data","x",$BG$2-'Indicator Date'!BI34)</f>
        <v>x</v>
      </c>
      <c r="BH10" s="205">
        <f>IF('Indicator Date'!BJ34="No data","x",$BH$2-'Indicator Date'!BJ34)</f>
        <v>0</v>
      </c>
      <c r="BI10" s="205">
        <f>IF('Indicator Date'!BK34="No data","x",$BI$2-'Indicator Date'!BK34)</f>
        <v>0</v>
      </c>
      <c r="BJ10" s="205">
        <f>IF('Indicator Date'!BL34="No data","x",$BJ$2-'Indicator Date'!BL34)</f>
        <v>0</v>
      </c>
      <c r="BK10" s="205">
        <f>IF('Indicator Date'!BM34="No data","x",$BK$2-'Indicator Date'!BM34)</f>
        <v>0</v>
      </c>
      <c r="BL10" s="205">
        <f>IF('Indicator Date'!BN34="No data","x",$BL$2-'Indicator Date'!BN34)</f>
        <v>0</v>
      </c>
      <c r="BM10" s="205">
        <f>IF('Indicator Date'!BO34="No data","x",$BM$2-'Indicator Date'!BO34)</f>
        <v>0</v>
      </c>
      <c r="BN10" s="205">
        <f>IF('Indicator Date'!BP34="No data","x",$BN$2-'Indicator Date'!BP34)</f>
        <v>0</v>
      </c>
      <c r="BO10" s="205">
        <f>IF('Indicator Date'!BQ34="No data","x",$BO$2-'Indicator Date'!BQ34)</f>
        <v>0</v>
      </c>
      <c r="BP10" s="205">
        <f>IF('Indicator Date'!BR34="No data","x",$BP$2-'Indicator Date'!BR34)</f>
        <v>0</v>
      </c>
      <c r="BQ10" s="205">
        <f>IF('Indicator Date'!BS34="No data","x",$BQ$2-'Indicator Date'!BS34)</f>
        <v>0</v>
      </c>
      <c r="BR10" s="205">
        <f>IF('Indicator Date'!BT34="No data","x",$BR$2-'Indicator Date'!BT34)</f>
        <v>0</v>
      </c>
      <c r="BS10" s="205">
        <f>IF('Indicator Date'!BU34="No data","x",$BS$2-'Indicator Date'!BU34)</f>
        <v>0</v>
      </c>
      <c r="BT10" s="205">
        <f>IF('Indicator Date'!BV34="No data","x",$BT$2-'Indicator Date'!BV34)</f>
        <v>0</v>
      </c>
      <c r="BU10" s="205">
        <f>IF('Indicator Date'!BW34="No data","x",$BU$2-'Indicator Date'!BW34)</f>
        <v>0</v>
      </c>
      <c r="BV10" s="205">
        <f>IF('Indicator Date'!BX34="No data","x",$BV$2-'Indicator Date'!BX34)</f>
        <v>0</v>
      </c>
      <c r="BW10" s="205">
        <f>IF('Indicator Date'!BY34="No data","x",$BW$2-'Indicator Date'!BY34)</f>
        <v>0</v>
      </c>
    </row>
    <row r="11" spans="1:75">
      <c r="A11" s="82" t="s">
        <v>174</v>
      </c>
      <c r="B11" s="205">
        <f>IF('Indicator Date'!C16="No data","x",$B$2-'Indicator Date'!C16)</f>
        <v>0</v>
      </c>
      <c r="C11" s="205">
        <f>IF('Indicator Date'!D16="No data","x",$C$2-'Indicator Date'!D16)</f>
        <v>0</v>
      </c>
      <c r="D11" s="205">
        <f>IF('Indicator Date'!E16="No data","x",$D$2-'Indicator Date'!E16)</f>
        <v>0</v>
      </c>
      <c r="E11" s="205">
        <f>IF('Indicator Date'!F16="No data","x",$E$2-'Indicator Date'!F16)</f>
        <v>0</v>
      </c>
      <c r="F11" s="205">
        <f>IF('Indicator Date'!G16="No data","x",$F$2-'Indicator Date'!G16)</f>
        <v>0</v>
      </c>
      <c r="G11" s="205">
        <f>IF('Indicator Date'!H16="No data","x",$G$2-'Indicator Date'!H16)</f>
        <v>0</v>
      </c>
      <c r="H11" s="206">
        <f>IF('Indicator Date'!I16="No data","x",$H$2-'Indicator Date'!I16)</f>
        <v>0</v>
      </c>
      <c r="I11" s="205">
        <f>IF('Indicator Date'!J16="No data","x",$I$2-'Indicator Date'!J16)</f>
        <v>0</v>
      </c>
      <c r="J11" s="205">
        <f>IF('Indicator Date'!K16="No data","x",$J$2-'Indicator Date'!K16)</f>
        <v>0</v>
      </c>
      <c r="K11" s="206">
        <f>IF('Indicator Date'!L16="No data","x",$K$2-'Indicator Date'!L16)</f>
        <v>0</v>
      </c>
      <c r="L11" s="205">
        <f>IF('Indicator Date'!M16="No data","x",$L$2-'Indicator Date'!M16)</f>
        <v>0</v>
      </c>
      <c r="M11" s="205">
        <f>IF('Indicator Date'!N16="No data","x",$M$2-'Indicator Date'!N16)</f>
        <v>0</v>
      </c>
      <c r="N11" s="205">
        <f>IF('Indicator Date'!O16="No data","x",$N$2-'Indicator Date'!O16)</f>
        <v>0</v>
      </c>
      <c r="O11" s="205">
        <f>IF('Indicator Date'!P16="No data","x",$O$2-'Indicator Date'!P16)</f>
        <v>0</v>
      </c>
      <c r="P11" s="205">
        <f>IF('Indicator Date'!Q16="No data","x",$P$2-'Indicator Date'!Q16)</f>
        <v>0</v>
      </c>
      <c r="Q11" s="205">
        <f>IF('Indicator Date'!R16="No data","x",$Q$2-'Indicator Date'!R16)</f>
        <v>0</v>
      </c>
      <c r="R11" s="205">
        <f>IF('Indicator Date'!S16="No data","x",$R$2-'Indicator Date'!S16)</f>
        <v>0</v>
      </c>
      <c r="S11" s="205">
        <f>IF('Indicator Date'!T16="No data","x",$S$2-'Indicator Date'!T16)</f>
        <v>0</v>
      </c>
      <c r="T11" s="205">
        <f>IF('Indicator Date'!U16="No data","x",$T$2-'Indicator Date'!U16)</f>
        <v>0</v>
      </c>
      <c r="U11" s="205">
        <f>IF('Indicator Date'!V16="No data","x",$U$2-'Indicator Date'!V16)</f>
        <v>0</v>
      </c>
      <c r="V11" s="205">
        <f>IF('Indicator Date'!W16="No data","x",$V$2-'Indicator Date'!W16)</f>
        <v>0</v>
      </c>
      <c r="W11" s="205">
        <f>IF('Indicator Date'!X16="No data","x",$W$2-'Indicator Date'!X16)</f>
        <v>0</v>
      </c>
      <c r="X11" s="205">
        <f>IF('Indicator Date'!Y16="No data","x",$X$2-'Indicator Date'!Y16)</f>
        <v>0</v>
      </c>
      <c r="Y11" s="205">
        <f>IF('Indicator Date'!Z16="No data","x",$Y$2-'Indicator Date'!Z16)</f>
        <v>0</v>
      </c>
      <c r="Z11" s="205">
        <f>IF('Indicator Date'!AA16="No data","x",$Z$2-'Indicator Date'!AA16)</f>
        <v>0</v>
      </c>
      <c r="AA11" s="205">
        <f>IF('Indicator Date'!AB16="No data","x",$AA$2-'Indicator Date'!AB16)</f>
        <v>0</v>
      </c>
      <c r="AB11" s="205">
        <f>IF('Indicator Date'!AC16="No data","x",$AB$2-'Indicator Date'!AC16)</f>
        <v>0</v>
      </c>
      <c r="AC11" s="205">
        <f>IF('Indicator Date'!AD16="No data","x",$AC$2-'Indicator Date'!AD16)</f>
        <v>0</v>
      </c>
      <c r="AD11" s="205">
        <f>IF('Indicator Date'!AF16="No data","x",$AD$2-'Indicator Date'!AF16)</f>
        <v>0</v>
      </c>
      <c r="AE11" s="205">
        <f>IF('Indicator Date'!AG16="No data","x",$AE$2-'Indicator Date'!AG16)</f>
        <v>0</v>
      </c>
      <c r="AF11" s="205">
        <f>IF('Indicator Date'!AH16="No data","x",$AF$2-'Indicator Date'!AH16)</f>
        <v>0</v>
      </c>
      <c r="AG11" s="205">
        <f>IF('Indicator Date'!AI16="No data","x",$AG$2-'Indicator Date'!AI16)</f>
        <v>0</v>
      </c>
      <c r="AH11" s="205">
        <f>IF('Indicator Date'!AJ16="No data","x",$AH$2-'Indicator Date'!AJ16)</f>
        <v>0</v>
      </c>
      <c r="AI11" s="205">
        <f>IF('Indicator Date'!AK16="No data","x",$AI$2-'Indicator Date'!AK16)</f>
        <v>0</v>
      </c>
      <c r="AJ11" s="205">
        <f>IF('Indicator Date'!AL16="No data","x",$AJ$2-'Indicator Date'!AL16)</f>
        <v>0</v>
      </c>
      <c r="AK11" s="205">
        <f>IF('Indicator Date'!AM16="No data","x",$AK$2-'Indicator Date'!AM16)</f>
        <v>0</v>
      </c>
      <c r="AL11" s="205">
        <f>IF('Indicator Date'!AN16="No data","x",$AL$2-'Indicator Date'!AN16)</f>
        <v>0</v>
      </c>
      <c r="AM11" s="205">
        <f>IF('Indicator Date'!AO16="No data","x",$AM$2-'Indicator Date'!AO16)</f>
        <v>0</v>
      </c>
      <c r="AN11" s="205">
        <f>IF('Indicator Date'!AP16="No data","x",$AN$2-'Indicator Date'!AP16)</f>
        <v>0</v>
      </c>
      <c r="AO11" s="205">
        <f>IF('Indicator Date'!AQ16="No data","x",$AO$2-'Indicator Date'!AQ16)</f>
        <v>0</v>
      </c>
      <c r="AP11" s="205">
        <f>IF('Indicator Date'!AR16="No data","x",$AP$2-'Indicator Date'!AR16)</f>
        <v>0</v>
      </c>
      <c r="AQ11" s="205">
        <f>IF('Indicator Date'!AS16="No data","x",$AQ$2-'Indicator Date'!AS16)</f>
        <v>0</v>
      </c>
      <c r="AR11" s="205">
        <f>IF('Indicator Date'!AT16="No data","x",$AR$2-'Indicator Date'!AT16)</f>
        <v>0</v>
      </c>
      <c r="AS11" s="205">
        <f>IF('Indicator Date'!AU16="No data","x",$AS$2-'Indicator Date'!AU16)</f>
        <v>0</v>
      </c>
      <c r="AT11" s="205">
        <f>IF('Indicator Date'!AV16="No data","x",$AT$2-'Indicator Date'!AV16)</f>
        <v>0</v>
      </c>
      <c r="AU11" s="205">
        <f>IF('Indicator Date'!AW16="No data","x",$AU$2-'Indicator Date'!AW16)</f>
        <v>0</v>
      </c>
      <c r="AV11" s="205">
        <f>IF('Indicator Date'!AX16="No data","x",$AV$2-'Indicator Date'!AX16)</f>
        <v>0</v>
      </c>
      <c r="AW11" s="205">
        <f>IF('Indicator Date'!AY16="No data","x",$AW$2-'Indicator Date'!AY16)</f>
        <v>0</v>
      </c>
      <c r="AX11" s="205">
        <f>IF('Indicator Date'!AZ16="No data","x",$AX$2-'Indicator Date'!AZ16)</f>
        <v>0</v>
      </c>
      <c r="AY11" s="205">
        <f>IF('Indicator Date'!BA16="No data","x",$AY$2-'Indicator Date'!BA16)</f>
        <v>0</v>
      </c>
      <c r="AZ11" s="205">
        <f>IF('Indicator Date'!BB16="No data","x",$AZ$2-'Indicator Date'!BB16)</f>
        <v>0</v>
      </c>
      <c r="BA11" s="205">
        <f>IF('Indicator Date'!BC16="No data","x",$BA$2-'Indicator Date'!BC16)</f>
        <v>0</v>
      </c>
      <c r="BB11" s="205">
        <f>IF('Indicator Date'!BD16="No data","x",$BB$2-'Indicator Date'!BD16)</f>
        <v>0</v>
      </c>
      <c r="BC11" s="205">
        <f>IF('Indicator Date'!BE16="No data","x",$BC$2-'Indicator Date'!BE16)</f>
        <v>0</v>
      </c>
      <c r="BD11" s="205" t="str">
        <f>IF('Indicator Date'!BF16="No data","x",$BD$2-'Indicator Date'!BF16)</f>
        <v>x</v>
      </c>
      <c r="BE11" s="205">
        <f>IF('Indicator Date'!BG16="No data","x",$BE$2-'Indicator Date'!BG16)</f>
        <v>0</v>
      </c>
      <c r="BF11" s="205">
        <f>IF('Indicator Date'!BH16="No data","x",$BF$2-'Indicator Date'!BH16)</f>
        <v>0</v>
      </c>
      <c r="BG11" s="205" t="str">
        <f>IF('Indicator Date'!BI16="No data","x",$BG$2-'Indicator Date'!BI16)</f>
        <v>x</v>
      </c>
      <c r="BH11" s="205">
        <f>IF('Indicator Date'!BJ16="No data","x",$BH$2-'Indicator Date'!BJ16)</f>
        <v>0</v>
      </c>
      <c r="BI11" s="205">
        <f>IF('Indicator Date'!BK16="No data","x",$BI$2-'Indicator Date'!BK16)</f>
        <v>0</v>
      </c>
      <c r="BJ11" s="205">
        <f>IF('Indicator Date'!BL16="No data","x",$BJ$2-'Indicator Date'!BL16)</f>
        <v>0</v>
      </c>
      <c r="BK11" s="205">
        <f>IF('Indicator Date'!BM16="No data","x",$BK$2-'Indicator Date'!BM16)</f>
        <v>0</v>
      </c>
      <c r="BL11" s="205">
        <f>IF('Indicator Date'!BN16="No data","x",$BL$2-'Indicator Date'!BN16)</f>
        <v>0</v>
      </c>
      <c r="BM11" s="205">
        <f>IF('Indicator Date'!BO16="No data","x",$BM$2-'Indicator Date'!BO16)</f>
        <v>0</v>
      </c>
      <c r="BN11" s="205">
        <f>IF('Indicator Date'!BP16="No data","x",$BN$2-'Indicator Date'!BP16)</f>
        <v>0</v>
      </c>
      <c r="BO11" s="205">
        <f>IF('Indicator Date'!BQ16="No data","x",$BO$2-'Indicator Date'!BQ16)</f>
        <v>0</v>
      </c>
      <c r="BP11" s="205">
        <f>IF('Indicator Date'!BR16="No data","x",$BP$2-'Indicator Date'!BR16)</f>
        <v>0</v>
      </c>
      <c r="BQ11" s="205">
        <f>IF('Indicator Date'!BS16="No data","x",$BQ$2-'Indicator Date'!BS16)</f>
        <v>0</v>
      </c>
      <c r="BR11" s="205">
        <f>IF('Indicator Date'!BT16="No data","x",$BR$2-'Indicator Date'!BT16)</f>
        <v>0</v>
      </c>
      <c r="BS11" s="205">
        <f>IF('Indicator Date'!BU16="No data","x",$BS$2-'Indicator Date'!BU16)</f>
        <v>0</v>
      </c>
      <c r="BT11" s="205">
        <f>IF('Indicator Date'!BV16="No data","x",$BT$2-'Indicator Date'!BV16)</f>
        <v>0</v>
      </c>
      <c r="BU11" s="205">
        <f>IF('Indicator Date'!BW16="No data","x",$BU$2-'Indicator Date'!BW16)</f>
        <v>0</v>
      </c>
      <c r="BV11" s="205">
        <f>IF('Indicator Date'!BX16="No data","x",$BV$2-'Indicator Date'!BX16)</f>
        <v>0</v>
      </c>
      <c r="BW11" s="205">
        <f>IF('Indicator Date'!BY16="No data","x",$BW$2-'Indicator Date'!BY16)</f>
        <v>0</v>
      </c>
    </row>
    <row r="12" spans="1:75">
      <c r="A12" s="82" t="s">
        <v>193</v>
      </c>
      <c r="B12" s="205">
        <f>IF('Indicator Date'!C35="No data","x",$B$2-'Indicator Date'!C35)</f>
        <v>0</v>
      </c>
      <c r="C12" s="205">
        <f>IF('Indicator Date'!D35="No data","x",$C$2-'Indicator Date'!D35)</f>
        <v>0</v>
      </c>
      <c r="D12" s="205">
        <f>IF('Indicator Date'!E35="No data","x",$D$2-'Indicator Date'!E35)</f>
        <v>0</v>
      </c>
      <c r="E12" s="205">
        <f>IF('Indicator Date'!F35="No data","x",$E$2-'Indicator Date'!F35)</f>
        <v>0</v>
      </c>
      <c r="F12" s="205">
        <f>IF('Indicator Date'!G35="No data","x",$F$2-'Indicator Date'!G35)</f>
        <v>0</v>
      </c>
      <c r="G12" s="205">
        <f>IF('Indicator Date'!H35="No data","x",$G$2-'Indicator Date'!H35)</f>
        <v>0</v>
      </c>
      <c r="H12" s="205">
        <f>IF('Indicator Date'!I35="No data","x",$H$2-'Indicator Date'!I35)</f>
        <v>0</v>
      </c>
      <c r="I12" s="205">
        <f>IF('Indicator Date'!J35="No data","x",$I$2-'Indicator Date'!J35)</f>
        <v>0</v>
      </c>
      <c r="J12" s="205">
        <f>IF('Indicator Date'!K35="No data","x",$J$2-'Indicator Date'!K35)</f>
        <v>0</v>
      </c>
      <c r="K12" s="206">
        <f>IF('Indicator Date'!L35="No data","x",$K$2-'Indicator Date'!L35)</f>
        <v>0</v>
      </c>
      <c r="L12" s="205">
        <f>IF('Indicator Date'!M35="No data","x",$L$2-'Indicator Date'!M35)</f>
        <v>0</v>
      </c>
      <c r="M12" s="205">
        <f>IF('Indicator Date'!N35="No data","x",$M$2-'Indicator Date'!N35)</f>
        <v>0</v>
      </c>
      <c r="N12" s="205">
        <f>IF('Indicator Date'!O35="No data","x",$N$2-'Indicator Date'!O35)</f>
        <v>0</v>
      </c>
      <c r="O12" s="205">
        <f>IF('Indicator Date'!P35="No data","x",$O$2-'Indicator Date'!P35)</f>
        <v>0</v>
      </c>
      <c r="P12" s="205">
        <f>IF('Indicator Date'!Q35="No data","x",$P$2-'Indicator Date'!Q35)</f>
        <v>0</v>
      </c>
      <c r="Q12" s="205">
        <f>IF('Indicator Date'!R35="No data","x",$Q$2-'Indicator Date'!R35)</f>
        <v>0</v>
      </c>
      <c r="R12" s="205">
        <f>IF('Indicator Date'!S35="No data","x",$R$2-'Indicator Date'!S35)</f>
        <v>0</v>
      </c>
      <c r="S12" s="205">
        <f>IF('Indicator Date'!T35="No data","x",$S$2-'Indicator Date'!T35)</f>
        <v>0</v>
      </c>
      <c r="T12" s="205">
        <f>IF('Indicator Date'!U35="No data","x",$T$2-'Indicator Date'!U35)</f>
        <v>0</v>
      </c>
      <c r="U12" s="205">
        <f>IF('Indicator Date'!V35="No data","x",$U$2-'Indicator Date'!V35)</f>
        <v>0</v>
      </c>
      <c r="V12" s="205">
        <f>IF('Indicator Date'!W35="No data","x",$V$2-'Indicator Date'!W35)</f>
        <v>0</v>
      </c>
      <c r="W12" s="205">
        <f>IF('Indicator Date'!X35="No data","x",$W$2-'Indicator Date'!X35)</f>
        <v>0</v>
      </c>
      <c r="X12" s="205">
        <f>IF('Indicator Date'!Y35="No data","x",$X$2-'Indicator Date'!Y35)</f>
        <v>0</v>
      </c>
      <c r="Y12" s="205">
        <f>IF('Indicator Date'!Z35="No data","x",$Y$2-'Indicator Date'!Z35)</f>
        <v>0</v>
      </c>
      <c r="Z12" s="205">
        <f>IF('Indicator Date'!AA35="No data","x",$Z$2-'Indicator Date'!AA35)</f>
        <v>0</v>
      </c>
      <c r="AA12" s="205">
        <f>IF('Indicator Date'!AB35="No data","x",$AA$2-'Indicator Date'!AB35)</f>
        <v>0</v>
      </c>
      <c r="AB12" s="205">
        <f>IF('Indicator Date'!AC35="No data","x",$AB$2-'Indicator Date'!AC35)</f>
        <v>0</v>
      </c>
      <c r="AC12" s="205">
        <f>IF('Indicator Date'!AD35="No data","x",$AC$2-'Indicator Date'!AD35)</f>
        <v>0</v>
      </c>
      <c r="AD12" s="205">
        <f>IF('Indicator Date'!AF35="No data","x",$AD$2-'Indicator Date'!AF35)</f>
        <v>0</v>
      </c>
      <c r="AE12" s="205">
        <f>IF('Indicator Date'!AG35="No data","x",$AE$2-'Indicator Date'!AG35)</f>
        <v>0</v>
      </c>
      <c r="AF12" s="205">
        <f>IF('Indicator Date'!AH35="No data","x",$AF$2-'Indicator Date'!AH35)</f>
        <v>0</v>
      </c>
      <c r="AG12" s="205">
        <f>IF('Indicator Date'!AI35="No data","x",$AG$2-'Indicator Date'!AI35)</f>
        <v>0</v>
      </c>
      <c r="AH12" s="205">
        <f>IF('Indicator Date'!AJ35="No data","x",$AH$2-'Indicator Date'!AJ35)</f>
        <v>0</v>
      </c>
      <c r="AI12" s="205">
        <f>IF('Indicator Date'!AK35="No data","x",$AI$2-'Indicator Date'!AK35)</f>
        <v>0</v>
      </c>
      <c r="AJ12" s="205">
        <f>IF('Indicator Date'!AL35="No data","x",$AJ$2-'Indicator Date'!AL35)</f>
        <v>0</v>
      </c>
      <c r="AK12" s="205">
        <f>IF('Indicator Date'!AM35="No data","x",$AK$2-'Indicator Date'!AM35)</f>
        <v>0</v>
      </c>
      <c r="AL12" s="205">
        <f>IF('Indicator Date'!AN35="No data","x",$AL$2-'Indicator Date'!AN35)</f>
        <v>0</v>
      </c>
      <c r="AM12" s="205">
        <f>IF('Indicator Date'!AO35="No data","x",$AM$2-'Indicator Date'!AO35)</f>
        <v>0</v>
      </c>
      <c r="AN12" s="205">
        <f>IF('Indicator Date'!AP35="No data","x",$AN$2-'Indicator Date'!AP35)</f>
        <v>0</v>
      </c>
      <c r="AO12" s="205">
        <f>IF('Indicator Date'!AQ35="No data","x",$AO$2-'Indicator Date'!AQ35)</f>
        <v>0</v>
      </c>
      <c r="AP12" s="205">
        <f>IF('Indicator Date'!AR35="No data","x",$AP$2-'Indicator Date'!AR35)</f>
        <v>0</v>
      </c>
      <c r="AQ12" s="205">
        <f>IF('Indicator Date'!AS35="No data","x",$AQ$2-'Indicator Date'!AS35)</f>
        <v>0</v>
      </c>
      <c r="AR12" s="205">
        <f>IF('Indicator Date'!AT35="No data","x",$AR$2-'Indicator Date'!AT35)</f>
        <v>0</v>
      </c>
      <c r="AS12" s="205">
        <f>IF('Indicator Date'!AU35="No data","x",$AS$2-'Indicator Date'!AU35)</f>
        <v>0</v>
      </c>
      <c r="AT12" s="205">
        <f>IF('Indicator Date'!AV35="No data","x",$AT$2-'Indicator Date'!AV35)</f>
        <v>0</v>
      </c>
      <c r="AU12" s="205">
        <f>IF('Indicator Date'!AW35="No data","x",$AU$2-'Indicator Date'!AW35)</f>
        <v>0</v>
      </c>
      <c r="AV12" s="205">
        <f>IF('Indicator Date'!AX35="No data","x",$AV$2-'Indicator Date'!AX35)</f>
        <v>0</v>
      </c>
      <c r="AW12" s="205">
        <f>IF('Indicator Date'!AY35="No data","x",$AW$2-'Indicator Date'!AY35)</f>
        <v>0</v>
      </c>
      <c r="AX12" s="205">
        <f>IF('Indicator Date'!AZ35="No data","x",$AX$2-'Indicator Date'!AZ35)</f>
        <v>0</v>
      </c>
      <c r="AY12" s="205">
        <f>IF('Indicator Date'!BA35="No data","x",$AY$2-'Indicator Date'!BA35)</f>
        <v>0</v>
      </c>
      <c r="AZ12" s="205">
        <f>IF('Indicator Date'!BB35="No data","x",$AZ$2-'Indicator Date'!BB35)</f>
        <v>0</v>
      </c>
      <c r="BA12" s="205">
        <f>IF('Indicator Date'!BC35="No data","x",$BA$2-'Indicator Date'!BC35)</f>
        <v>0</v>
      </c>
      <c r="BB12" s="205">
        <f>IF('Indicator Date'!BD35="No data","x",$BB$2-'Indicator Date'!BD35)</f>
        <v>0</v>
      </c>
      <c r="BC12" s="205">
        <f>IF('Indicator Date'!BE35="No data","x",$BC$2-'Indicator Date'!BE35)</f>
        <v>0</v>
      </c>
      <c r="BD12" s="205" t="str">
        <f>IF('Indicator Date'!BF35="No data","x",$BD$2-'Indicator Date'!BF35)</f>
        <v>x</v>
      </c>
      <c r="BE12" s="205">
        <f>IF('Indicator Date'!BG35="No data","x",$BE$2-'Indicator Date'!BG35)</f>
        <v>0</v>
      </c>
      <c r="BF12" s="205">
        <f>IF('Indicator Date'!BH35="No data","x",$BF$2-'Indicator Date'!BH35)</f>
        <v>0</v>
      </c>
      <c r="BG12" s="205" t="str">
        <f>IF('Indicator Date'!BI35="No data","x",$BG$2-'Indicator Date'!BI35)</f>
        <v>x</v>
      </c>
      <c r="BH12" s="205">
        <f>IF('Indicator Date'!BJ35="No data","x",$BH$2-'Indicator Date'!BJ35)</f>
        <v>0</v>
      </c>
      <c r="BI12" s="205">
        <f>IF('Indicator Date'!BK35="No data","x",$BI$2-'Indicator Date'!BK35)</f>
        <v>0</v>
      </c>
      <c r="BJ12" s="205">
        <f>IF('Indicator Date'!BL35="No data","x",$BJ$2-'Indicator Date'!BL35)</f>
        <v>0</v>
      </c>
      <c r="BK12" s="205">
        <f>IF('Indicator Date'!BM35="No data","x",$BK$2-'Indicator Date'!BM35)</f>
        <v>0</v>
      </c>
      <c r="BL12" s="205">
        <f>IF('Indicator Date'!BN35="No data","x",$BL$2-'Indicator Date'!BN35)</f>
        <v>0</v>
      </c>
      <c r="BM12" s="205">
        <f>IF('Indicator Date'!BO35="No data","x",$BM$2-'Indicator Date'!BO35)</f>
        <v>0</v>
      </c>
      <c r="BN12" s="205">
        <f>IF('Indicator Date'!BP35="No data","x",$BN$2-'Indicator Date'!BP35)</f>
        <v>0</v>
      </c>
      <c r="BO12" s="205">
        <f>IF('Indicator Date'!BQ35="No data","x",$BO$2-'Indicator Date'!BQ35)</f>
        <v>0</v>
      </c>
      <c r="BP12" s="205">
        <f>IF('Indicator Date'!BR35="No data","x",$BP$2-'Indicator Date'!BR35)</f>
        <v>0</v>
      </c>
      <c r="BQ12" s="205">
        <f>IF('Indicator Date'!BS35="No data","x",$BQ$2-'Indicator Date'!BS35)</f>
        <v>0</v>
      </c>
      <c r="BR12" s="205">
        <f>IF('Indicator Date'!BT35="No data","x",$BR$2-'Indicator Date'!BT35)</f>
        <v>0</v>
      </c>
      <c r="BS12" s="205">
        <f>IF('Indicator Date'!BU35="No data","x",$BS$2-'Indicator Date'!BU35)</f>
        <v>0</v>
      </c>
      <c r="BT12" s="205">
        <f>IF('Indicator Date'!BV35="No data","x",$BT$2-'Indicator Date'!BV35)</f>
        <v>0</v>
      </c>
      <c r="BU12" s="205">
        <f>IF('Indicator Date'!BW35="No data","x",$BU$2-'Indicator Date'!BW35)</f>
        <v>0</v>
      </c>
      <c r="BV12" s="205">
        <f>IF('Indicator Date'!BX35="No data","x",$BV$2-'Indicator Date'!BX35)</f>
        <v>0</v>
      </c>
      <c r="BW12" s="205">
        <f>IF('Indicator Date'!BY35="No data","x",$BW$2-'Indicator Date'!BY35)</f>
        <v>0</v>
      </c>
    </row>
    <row r="13" spans="1:75">
      <c r="A13" s="82" t="s">
        <v>177</v>
      </c>
      <c r="B13" s="205">
        <f>IF('Indicator Date'!C19="No data","x",$B$2-'Indicator Date'!C19)</f>
        <v>0</v>
      </c>
      <c r="C13" s="205">
        <f>IF('Indicator Date'!D19="No data","x",$C$2-'Indicator Date'!D19)</f>
        <v>0</v>
      </c>
      <c r="D13" s="205">
        <f>IF('Indicator Date'!E19="No data","x",$D$2-'Indicator Date'!E19)</f>
        <v>0</v>
      </c>
      <c r="E13" s="205">
        <f>IF('Indicator Date'!F19="No data","x",$E$2-'Indicator Date'!F19)</f>
        <v>0</v>
      </c>
      <c r="F13" s="205">
        <f>IF('Indicator Date'!G19="No data","x",$F$2-'Indicator Date'!G19)</f>
        <v>0</v>
      </c>
      <c r="G13" s="205">
        <f>IF('Indicator Date'!H19="No data","x",$G$2-'Indicator Date'!H19)</f>
        <v>0</v>
      </c>
      <c r="H13" s="206">
        <f>IF('Indicator Date'!I19="No data","x",$H$2-'Indicator Date'!I19)</f>
        <v>0</v>
      </c>
      <c r="I13" s="205">
        <f>IF('Indicator Date'!J19="No data","x",$I$2-'Indicator Date'!J19)</f>
        <v>0</v>
      </c>
      <c r="J13" s="205">
        <f>IF('Indicator Date'!K19="No data","x",$J$2-'Indicator Date'!K19)</f>
        <v>0</v>
      </c>
      <c r="K13" s="206">
        <f>IF('Indicator Date'!L19="No data","x",$K$2-'Indicator Date'!L19)</f>
        <v>0</v>
      </c>
      <c r="L13" s="205">
        <f>IF('Indicator Date'!M19="No data","x",$L$2-'Indicator Date'!M19)</f>
        <v>0</v>
      </c>
      <c r="M13" s="205">
        <f>IF('Indicator Date'!N19="No data","x",$M$2-'Indicator Date'!N19)</f>
        <v>0</v>
      </c>
      <c r="N13" s="205">
        <f>IF('Indicator Date'!O19="No data","x",$N$2-'Indicator Date'!O19)</f>
        <v>0</v>
      </c>
      <c r="O13" s="205">
        <f>IF('Indicator Date'!P19="No data","x",$O$2-'Indicator Date'!P19)</f>
        <v>0</v>
      </c>
      <c r="P13" s="205">
        <f>IF('Indicator Date'!Q19="No data","x",$P$2-'Indicator Date'!Q19)</f>
        <v>0</v>
      </c>
      <c r="Q13" s="205">
        <f>IF('Indicator Date'!R19="No data","x",$Q$2-'Indicator Date'!R19)</f>
        <v>0</v>
      </c>
      <c r="R13" s="205">
        <f>IF('Indicator Date'!S19="No data","x",$R$2-'Indicator Date'!S19)</f>
        <v>0</v>
      </c>
      <c r="S13" s="205">
        <f>IF('Indicator Date'!T19="No data","x",$S$2-'Indicator Date'!T19)</f>
        <v>0</v>
      </c>
      <c r="T13" s="205">
        <f>IF('Indicator Date'!U19="No data","x",$T$2-'Indicator Date'!U19)</f>
        <v>0</v>
      </c>
      <c r="U13" s="205">
        <f>IF('Indicator Date'!V19="No data","x",$U$2-'Indicator Date'!V19)</f>
        <v>0</v>
      </c>
      <c r="V13" s="205">
        <f>IF('Indicator Date'!W19="No data","x",$V$2-'Indicator Date'!W19)</f>
        <v>0</v>
      </c>
      <c r="W13" s="205">
        <f>IF('Indicator Date'!X19="No data","x",$W$2-'Indicator Date'!X19)</f>
        <v>0</v>
      </c>
      <c r="X13" s="205">
        <f>IF('Indicator Date'!Y19="No data","x",$X$2-'Indicator Date'!Y19)</f>
        <v>0</v>
      </c>
      <c r="Y13" s="205">
        <f>IF('Indicator Date'!Z19="No data","x",$Y$2-'Indicator Date'!Z19)</f>
        <v>0</v>
      </c>
      <c r="Z13" s="205">
        <f>IF('Indicator Date'!AA19="No data","x",$Z$2-'Indicator Date'!AA19)</f>
        <v>0</v>
      </c>
      <c r="AA13" s="205">
        <f>IF('Indicator Date'!AB19="No data","x",$AA$2-'Indicator Date'!AB19)</f>
        <v>0</v>
      </c>
      <c r="AB13" s="205">
        <f>IF('Indicator Date'!AC19="No data","x",$AB$2-'Indicator Date'!AC19)</f>
        <v>0</v>
      </c>
      <c r="AC13" s="205">
        <f>IF('Indicator Date'!AD19="No data","x",$AC$2-'Indicator Date'!AD19)</f>
        <v>0</v>
      </c>
      <c r="AD13" s="205">
        <f>IF('Indicator Date'!AF19="No data","x",$AD$2-'Indicator Date'!AF19)</f>
        <v>0</v>
      </c>
      <c r="AE13" s="205">
        <f>IF('Indicator Date'!AG19="No data","x",$AE$2-'Indicator Date'!AG19)</f>
        <v>0</v>
      </c>
      <c r="AF13" s="205">
        <f>IF('Indicator Date'!AH19="No data","x",$AF$2-'Indicator Date'!AH19)</f>
        <v>0</v>
      </c>
      <c r="AG13" s="205">
        <f>IF('Indicator Date'!AI19="No data","x",$AG$2-'Indicator Date'!AI19)</f>
        <v>0</v>
      </c>
      <c r="AH13" s="205">
        <f>IF('Indicator Date'!AJ19="No data","x",$AH$2-'Indicator Date'!AJ19)</f>
        <v>0</v>
      </c>
      <c r="AI13" s="205">
        <f>IF('Indicator Date'!AK19="No data","x",$AI$2-'Indicator Date'!AK19)</f>
        <v>0</v>
      </c>
      <c r="AJ13" s="205">
        <f>IF('Indicator Date'!AL19="No data","x",$AJ$2-'Indicator Date'!AL19)</f>
        <v>0</v>
      </c>
      <c r="AK13" s="205">
        <f>IF('Indicator Date'!AM19="No data","x",$AK$2-'Indicator Date'!AM19)</f>
        <v>0</v>
      </c>
      <c r="AL13" s="205">
        <f>IF('Indicator Date'!AN19="No data","x",$AL$2-'Indicator Date'!AN19)</f>
        <v>0</v>
      </c>
      <c r="AM13" s="205">
        <f>IF('Indicator Date'!AO19="No data","x",$AM$2-'Indicator Date'!AO19)</f>
        <v>0</v>
      </c>
      <c r="AN13" s="205">
        <f>IF('Indicator Date'!AP19="No data","x",$AN$2-'Indicator Date'!AP19)</f>
        <v>0</v>
      </c>
      <c r="AO13" s="205">
        <f>IF('Indicator Date'!AQ19="No data","x",$AO$2-'Indicator Date'!AQ19)</f>
        <v>0</v>
      </c>
      <c r="AP13" s="205">
        <f>IF('Indicator Date'!AR19="No data","x",$AP$2-'Indicator Date'!AR19)</f>
        <v>0</v>
      </c>
      <c r="AQ13" s="205">
        <f>IF('Indicator Date'!AS19="No data","x",$AQ$2-'Indicator Date'!AS19)</f>
        <v>0</v>
      </c>
      <c r="AR13" s="205">
        <f>IF('Indicator Date'!AT19="No data","x",$AR$2-'Indicator Date'!AT19)</f>
        <v>0</v>
      </c>
      <c r="AS13" s="205">
        <f>IF('Indicator Date'!AU19="No data","x",$AS$2-'Indicator Date'!AU19)</f>
        <v>0</v>
      </c>
      <c r="AT13" s="205">
        <f>IF('Indicator Date'!AV19="No data","x",$AT$2-'Indicator Date'!AV19)</f>
        <v>0</v>
      </c>
      <c r="AU13" s="205">
        <f>IF('Indicator Date'!AW19="No data","x",$AU$2-'Indicator Date'!AW19)</f>
        <v>0</v>
      </c>
      <c r="AV13" s="205">
        <f>IF('Indicator Date'!AX19="No data","x",$AV$2-'Indicator Date'!AX19)</f>
        <v>0</v>
      </c>
      <c r="AW13" s="205">
        <f>IF('Indicator Date'!AY19="No data","x",$AW$2-'Indicator Date'!AY19)</f>
        <v>0</v>
      </c>
      <c r="AX13" s="205">
        <f>IF('Indicator Date'!AZ19="No data","x",$AX$2-'Indicator Date'!AZ19)</f>
        <v>0</v>
      </c>
      <c r="AY13" s="205">
        <f>IF('Indicator Date'!BA19="No data","x",$AY$2-'Indicator Date'!BA19)</f>
        <v>0</v>
      </c>
      <c r="AZ13" s="205">
        <f>IF('Indicator Date'!BB19="No data","x",$AZ$2-'Indicator Date'!BB19)</f>
        <v>0</v>
      </c>
      <c r="BA13" s="205">
        <f>IF('Indicator Date'!BC19="No data","x",$BA$2-'Indicator Date'!BC19)</f>
        <v>0</v>
      </c>
      <c r="BB13" s="205">
        <f>IF('Indicator Date'!BD19="No data","x",$BB$2-'Indicator Date'!BD19)</f>
        <v>0</v>
      </c>
      <c r="BC13" s="205">
        <f>IF('Indicator Date'!BE19="No data","x",$BC$2-'Indicator Date'!BE19)</f>
        <v>0</v>
      </c>
      <c r="BD13" s="205" t="str">
        <f>IF('Indicator Date'!BF19="No data","x",$BD$2-'Indicator Date'!BF19)</f>
        <v>x</v>
      </c>
      <c r="BE13" s="205">
        <f>IF('Indicator Date'!BG19="No data","x",$BE$2-'Indicator Date'!BG19)</f>
        <v>0</v>
      </c>
      <c r="BF13" s="205">
        <f>IF('Indicator Date'!BH19="No data","x",$BF$2-'Indicator Date'!BH19)</f>
        <v>0</v>
      </c>
      <c r="BG13" s="205" t="str">
        <f>IF('Indicator Date'!BI19="No data","x",$BG$2-'Indicator Date'!BI19)</f>
        <v>x</v>
      </c>
      <c r="BH13" s="205">
        <f>IF('Indicator Date'!BJ19="No data","x",$BH$2-'Indicator Date'!BJ19)</f>
        <v>0</v>
      </c>
      <c r="BI13" s="205">
        <f>IF('Indicator Date'!BK19="No data","x",$BI$2-'Indicator Date'!BK19)</f>
        <v>0</v>
      </c>
      <c r="BJ13" s="205">
        <f>IF('Indicator Date'!BL19="No data","x",$BJ$2-'Indicator Date'!BL19)</f>
        <v>0</v>
      </c>
      <c r="BK13" s="205">
        <f>IF('Indicator Date'!BM19="No data","x",$BK$2-'Indicator Date'!BM19)</f>
        <v>0</v>
      </c>
      <c r="BL13" s="205">
        <f>IF('Indicator Date'!BN19="No data","x",$BL$2-'Indicator Date'!BN19)</f>
        <v>0</v>
      </c>
      <c r="BM13" s="205">
        <f>IF('Indicator Date'!BO19="No data","x",$BM$2-'Indicator Date'!BO19)</f>
        <v>0</v>
      </c>
      <c r="BN13" s="205">
        <f>IF('Indicator Date'!BP19="No data","x",$BN$2-'Indicator Date'!BP19)</f>
        <v>0</v>
      </c>
      <c r="BO13" s="205">
        <f>IF('Indicator Date'!BQ19="No data","x",$BO$2-'Indicator Date'!BQ19)</f>
        <v>0</v>
      </c>
      <c r="BP13" s="205">
        <f>IF('Indicator Date'!BR19="No data","x",$BP$2-'Indicator Date'!BR19)</f>
        <v>0</v>
      </c>
      <c r="BQ13" s="205">
        <f>IF('Indicator Date'!BS19="No data","x",$BQ$2-'Indicator Date'!BS19)</f>
        <v>0</v>
      </c>
      <c r="BR13" s="205">
        <f>IF('Indicator Date'!BT19="No data","x",$BR$2-'Indicator Date'!BT19)</f>
        <v>0</v>
      </c>
      <c r="BS13" s="205">
        <f>IF('Indicator Date'!BU19="No data","x",$BS$2-'Indicator Date'!BU19)</f>
        <v>0</v>
      </c>
      <c r="BT13" s="205">
        <f>IF('Indicator Date'!BV19="No data","x",$BT$2-'Indicator Date'!BV19)</f>
        <v>0</v>
      </c>
      <c r="BU13" s="205">
        <f>IF('Indicator Date'!BW19="No data","x",$BU$2-'Indicator Date'!BW19)</f>
        <v>0</v>
      </c>
      <c r="BV13" s="205">
        <f>IF('Indicator Date'!BX19="No data","x",$BV$2-'Indicator Date'!BX19)</f>
        <v>0</v>
      </c>
      <c r="BW13" s="205">
        <f>IF('Indicator Date'!BY19="No data","x",$BW$2-'Indicator Date'!BY19)</f>
        <v>0</v>
      </c>
    </row>
    <row r="14" spans="1:75">
      <c r="A14" s="82" t="s">
        <v>164</v>
      </c>
      <c r="B14" s="205">
        <f>IF('Indicator Date'!C6="No data","x",$B$2-'Indicator Date'!C6)</f>
        <v>0</v>
      </c>
      <c r="C14" s="205">
        <f>IF('Indicator Date'!D6="No data","x",$C$2-'Indicator Date'!D6)</f>
        <v>0</v>
      </c>
      <c r="D14" s="205">
        <f>IF('Indicator Date'!E6="No data","x",$D$2-'Indicator Date'!E6)</f>
        <v>0</v>
      </c>
      <c r="E14" s="205">
        <f>IF('Indicator Date'!F6="No data","x",$E$2-'Indicator Date'!F6)</f>
        <v>0</v>
      </c>
      <c r="F14" s="205">
        <f>IF('Indicator Date'!G6="No data","x",$F$2-'Indicator Date'!G6)</f>
        <v>0</v>
      </c>
      <c r="G14" s="205">
        <f>IF('Indicator Date'!H6="No data","x",$G$2-'Indicator Date'!H6)</f>
        <v>0</v>
      </c>
      <c r="H14" s="206">
        <f>IF('Indicator Date'!I6="No data","x",$H$2-'Indicator Date'!I6)</f>
        <v>0</v>
      </c>
      <c r="I14" s="205">
        <f>IF('Indicator Date'!J6="No data","x",$I$2-'Indicator Date'!J6)</f>
        <v>0</v>
      </c>
      <c r="J14" s="205">
        <f>IF('Indicator Date'!K6="No data","x",$J$2-'Indicator Date'!K6)</f>
        <v>0</v>
      </c>
      <c r="K14" s="206">
        <f>IF('Indicator Date'!L6="No data","x",$K$2-'Indicator Date'!L6)</f>
        <v>0</v>
      </c>
      <c r="L14" s="205">
        <f>IF('Indicator Date'!M6="No data","x",$L$2-'Indicator Date'!M6)</f>
        <v>0</v>
      </c>
      <c r="M14" s="205">
        <f>IF('Indicator Date'!N6="No data","x",$M$2-'Indicator Date'!N6)</f>
        <v>0</v>
      </c>
      <c r="N14" s="205">
        <f>IF('Indicator Date'!O6="No data","x",$N$2-'Indicator Date'!O6)</f>
        <v>0</v>
      </c>
      <c r="O14" s="205">
        <f>IF('Indicator Date'!P6="No data","x",$O$2-'Indicator Date'!P6)</f>
        <v>0</v>
      </c>
      <c r="P14" s="205">
        <f>IF('Indicator Date'!Q6="No data","x",$P$2-'Indicator Date'!Q6)</f>
        <v>0</v>
      </c>
      <c r="Q14" s="205">
        <f>IF('Indicator Date'!R6="No data","x",$Q$2-'Indicator Date'!R6)</f>
        <v>0</v>
      </c>
      <c r="R14" s="205">
        <f>IF('Indicator Date'!S6="No data","x",$R$2-'Indicator Date'!S6)</f>
        <v>0</v>
      </c>
      <c r="S14" s="205">
        <f>IF('Indicator Date'!T6="No data","x",$S$2-'Indicator Date'!T6)</f>
        <v>0</v>
      </c>
      <c r="T14" s="205">
        <f>IF('Indicator Date'!U6="No data","x",$T$2-'Indicator Date'!U6)</f>
        <v>0</v>
      </c>
      <c r="U14" s="205">
        <f>IF('Indicator Date'!V6="No data","x",$U$2-'Indicator Date'!V6)</f>
        <v>0</v>
      </c>
      <c r="V14" s="205">
        <f>IF('Indicator Date'!W6="No data","x",$V$2-'Indicator Date'!W6)</f>
        <v>0</v>
      </c>
      <c r="W14" s="205">
        <f>IF('Indicator Date'!X6="No data","x",$W$2-'Indicator Date'!X6)</f>
        <v>0</v>
      </c>
      <c r="X14" s="205">
        <f>IF('Indicator Date'!Y6="No data","x",$X$2-'Indicator Date'!Y6)</f>
        <v>0</v>
      </c>
      <c r="Y14" s="205">
        <f>IF('Indicator Date'!Z6="No data","x",$Y$2-'Indicator Date'!Z6)</f>
        <v>0</v>
      </c>
      <c r="Z14" s="205">
        <f>IF('Indicator Date'!AA6="No data","x",$Z$2-'Indicator Date'!AA6)</f>
        <v>0</v>
      </c>
      <c r="AA14" s="205">
        <f>IF('Indicator Date'!AB6="No data","x",$AA$2-'Indicator Date'!AB6)</f>
        <v>0</v>
      </c>
      <c r="AB14" s="205">
        <f>IF('Indicator Date'!AC6="No data","x",$AB$2-'Indicator Date'!AC6)</f>
        <v>0</v>
      </c>
      <c r="AC14" s="205">
        <f>IF('Indicator Date'!AD6="No data","x",$AC$2-'Indicator Date'!AD6)</f>
        <v>0</v>
      </c>
      <c r="AD14" s="205">
        <f>IF('Indicator Date'!AF6="No data","x",$AD$2-'Indicator Date'!AF6)</f>
        <v>0</v>
      </c>
      <c r="AE14" s="205">
        <f>IF('Indicator Date'!AG6="No data","x",$AE$2-'Indicator Date'!AG6)</f>
        <v>0</v>
      </c>
      <c r="AF14" s="205">
        <f>IF('Indicator Date'!AH6="No data","x",$AF$2-'Indicator Date'!AH6)</f>
        <v>0</v>
      </c>
      <c r="AG14" s="205">
        <f>IF('Indicator Date'!AI6="No data","x",$AG$2-'Indicator Date'!AI6)</f>
        <v>0</v>
      </c>
      <c r="AH14" s="205">
        <f>IF('Indicator Date'!AJ6="No data","x",$AH$2-'Indicator Date'!AJ6)</f>
        <v>0</v>
      </c>
      <c r="AI14" s="205">
        <f>IF('Indicator Date'!AK6="No data","x",$AI$2-'Indicator Date'!AK6)</f>
        <v>0</v>
      </c>
      <c r="AJ14" s="205">
        <f>IF('Indicator Date'!AL6="No data","x",$AJ$2-'Indicator Date'!AL6)</f>
        <v>0</v>
      </c>
      <c r="AK14" s="205">
        <f>IF('Indicator Date'!AM6="No data","x",$AK$2-'Indicator Date'!AM6)</f>
        <v>0</v>
      </c>
      <c r="AL14" s="205">
        <f>IF('Indicator Date'!AN6="No data","x",$AL$2-'Indicator Date'!AN6)</f>
        <v>0</v>
      </c>
      <c r="AM14" s="205">
        <f>IF('Indicator Date'!AO6="No data","x",$AM$2-'Indicator Date'!AO6)</f>
        <v>0</v>
      </c>
      <c r="AN14" s="205">
        <f>IF('Indicator Date'!AP6="No data","x",$AN$2-'Indicator Date'!AP6)</f>
        <v>0</v>
      </c>
      <c r="AO14" s="205">
        <f>IF('Indicator Date'!AQ6="No data","x",$AO$2-'Indicator Date'!AQ6)</f>
        <v>0</v>
      </c>
      <c r="AP14" s="205">
        <f>IF('Indicator Date'!AR6="No data","x",$AP$2-'Indicator Date'!AR6)</f>
        <v>0</v>
      </c>
      <c r="AQ14" s="205">
        <f>IF('Indicator Date'!AS6="No data","x",$AQ$2-'Indicator Date'!AS6)</f>
        <v>0</v>
      </c>
      <c r="AR14" s="205">
        <f>IF('Indicator Date'!AT6="No data","x",$AR$2-'Indicator Date'!AT6)</f>
        <v>0</v>
      </c>
      <c r="AS14" s="205">
        <f>IF('Indicator Date'!AU6="No data","x",$AS$2-'Indicator Date'!AU6)</f>
        <v>0</v>
      </c>
      <c r="AT14" s="205">
        <f>IF('Indicator Date'!AV6="No data","x",$AT$2-'Indicator Date'!AV6)</f>
        <v>0</v>
      </c>
      <c r="AU14" s="205">
        <f>IF('Indicator Date'!AW6="No data","x",$AU$2-'Indicator Date'!AW6)</f>
        <v>0</v>
      </c>
      <c r="AV14" s="205">
        <f>IF('Indicator Date'!AX6="No data","x",$AV$2-'Indicator Date'!AX6)</f>
        <v>0</v>
      </c>
      <c r="AW14" s="205">
        <f>IF('Indicator Date'!AY6="No data","x",$AW$2-'Indicator Date'!AY6)</f>
        <v>0</v>
      </c>
      <c r="AX14" s="205">
        <f>IF('Indicator Date'!AZ6="No data","x",$AX$2-'Indicator Date'!AZ6)</f>
        <v>0</v>
      </c>
      <c r="AY14" s="205">
        <f>IF('Indicator Date'!BA6="No data","x",$AY$2-'Indicator Date'!BA6)</f>
        <v>0</v>
      </c>
      <c r="AZ14" s="205">
        <f>IF('Indicator Date'!BB6="No data","x",$AZ$2-'Indicator Date'!BB6)</f>
        <v>0</v>
      </c>
      <c r="BA14" s="205">
        <f>IF('Indicator Date'!BC6="No data","x",$BA$2-'Indicator Date'!BC6)</f>
        <v>0</v>
      </c>
      <c r="BB14" s="205">
        <f>IF('Indicator Date'!BD6="No data","x",$BB$2-'Indicator Date'!BD6)</f>
        <v>0</v>
      </c>
      <c r="BC14" s="205">
        <f>IF('Indicator Date'!BE6="No data","x",$BC$2-'Indicator Date'!BE6)</f>
        <v>0</v>
      </c>
      <c r="BD14" s="205" t="str">
        <f>IF('Indicator Date'!BF6="No data","x",$BD$2-'Indicator Date'!BF6)</f>
        <v>x</v>
      </c>
      <c r="BE14" s="205">
        <f>IF('Indicator Date'!BG6="No data","x",$BE$2-'Indicator Date'!BG6)</f>
        <v>0</v>
      </c>
      <c r="BF14" s="205">
        <f>IF('Indicator Date'!BH6="No data","x",$BF$2-'Indicator Date'!BH6)</f>
        <v>0</v>
      </c>
      <c r="BG14" s="205" t="str">
        <f>IF('Indicator Date'!BI6="No data","x",$BG$2-'Indicator Date'!BI6)</f>
        <v>x</v>
      </c>
      <c r="BH14" s="205">
        <f>IF('Indicator Date'!BJ6="No data","x",$BH$2-'Indicator Date'!BJ6)</f>
        <v>0</v>
      </c>
      <c r="BI14" s="205">
        <f>IF('Indicator Date'!BK6="No data","x",$BI$2-'Indicator Date'!BK6)</f>
        <v>0</v>
      </c>
      <c r="BJ14" s="205">
        <f>IF('Indicator Date'!BL6="No data","x",$BJ$2-'Indicator Date'!BL6)</f>
        <v>0</v>
      </c>
      <c r="BK14" s="205">
        <f>IF('Indicator Date'!BM6="No data","x",$BK$2-'Indicator Date'!BM6)</f>
        <v>0</v>
      </c>
      <c r="BL14" s="205">
        <f>IF('Indicator Date'!BN6="No data","x",$BL$2-'Indicator Date'!BN6)</f>
        <v>0</v>
      </c>
      <c r="BM14" s="205">
        <f>IF('Indicator Date'!BO6="No data","x",$BM$2-'Indicator Date'!BO6)</f>
        <v>0</v>
      </c>
      <c r="BN14" s="205">
        <f>IF('Indicator Date'!BP6="No data","x",$BN$2-'Indicator Date'!BP6)</f>
        <v>0</v>
      </c>
      <c r="BO14" s="205">
        <f>IF('Indicator Date'!BQ6="No data","x",$BO$2-'Indicator Date'!BQ6)</f>
        <v>0</v>
      </c>
      <c r="BP14" s="205">
        <f>IF('Indicator Date'!BR6="No data","x",$BP$2-'Indicator Date'!BR6)</f>
        <v>0</v>
      </c>
      <c r="BQ14" s="205">
        <f>IF('Indicator Date'!BS6="No data","x",$BQ$2-'Indicator Date'!BS6)</f>
        <v>0</v>
      </c>
      <c r="BR14" s="205">
        <f>IF('Indicator Date'!BT6="No data","x",$BR$2-'Indicator Date'!BT6)</f>
        <v>0</v>
      </c>
      <c r="BS14" s="205">
        <f>IF('Indicator Date'!BU6="No data","x",$BS$2-'Indicator Date'!BU6)</f>
        <v>0</v>
      </c>
      <c r="BT14" s="205">
        <f>IF('Indicator Date'!BV6="No data","x",$BT$2-'Indicator Date'!BV6)</f>
        <v>0</v>
      </c>
      <c r="BU14" s="205">
        <f>IF('Indicator Date'!BW6="No data","x",$BU$2-'Indicator Date'!BW6)</f>
        <v>0</v>
      </c>
      <c r="BV14" s="205">
        <f>IF('Indicator Date'!BX6="No data","x",$BV$2-'Indicator Date'!BX6)</f>
        <v>0</v>
      </c>
      <c r="BW14" s="205">
        <f>IF('Indicator Date'!BY6="No data","x",$BW$2-'Indicator Date'!BY6)</f>
        <v>0</v>
      </c>
    </row>
    <row r="15" spans="1:75">
      <c r="A15" s="82" t="s">
        <v>165</v>
      </c>
      <c r="B15" s="205">
        <f>IF('Indicator Date'!C7="No data","x",$B$2-'Indicator Date'!C7)</f>
        <v>0</v>
      </c>
      <c r="C15" s="205">
        <f>IF('Indicator Date'!D7="No data","x",$C$2-'Indicator Date'!D7)</f>
        <v>0</v>
      </c>
      <c r="D15" s="205">
        <f>IF('Indicator Date'!E7="No data","x",$D$2-'Indicator Date'!E7)</f>
        <v>0</v>
      </c>
      <c r="E15" s="205">
        <f>IF('Indicator Date'!F7="No data","x",$E$2-'Indicator Date'!F7)</f>
        <v>0</v>
      </c>
      <c r="F15" s="205">
        <f>IF('Indicator Date'!G7="No data","x",$F$2-'Indicator Date'!G7)</f>
        <v>0</v>
      </c>
      <c r="G15" s="205">
        <f>IF('Indicator Date'!H7="No data","x",$G$2-'Indicator Date'!H7)</f>
        <v>0</v>
      </c>
      <c r="H15" s="206">
        <f>IF('Indicator Date'!I7="No data","x",$H$2-'Indicator Date'!I7)</f>
        <v>0</v>
      </c>
      <c r="I15" s="205">
        <f>IF('Indicator Date'!J7="No data","x",$I$2-'Indicator Date'!J7)</f>
        <v>0</v>
      </c>
      <c r="J15" s="205">
        <f>IF('Indicator Date'!K7="No data","x",$J$2-'Indicator Date'!K7)</f>
        <v>0</v>
      </c>
      <c r="K15" s="206">
        <f>IF('Indicator Date'!L7="No data","x",$K$2-'Indicator Date'!L7)</f>
        <v>0</v>
      </c>
      <c r="L15" s="205">
        <f>IF('Indicator Date'!M7="No data","x",$L$2-'Indicator Date'!M7)</f>
        <v>0</v>
      </c>
      <c r="M15" s="205">
        <f>IF('Indicator Date'!N7="No data","x",$M$2-'Indicator Date'!N7)</f>
        <v>0</v>
      </c>
      <c r="N15" s="205">
        <f>IF('Indicator Date'!O7="No data","x",$N$2-'Indicator Date'!O7)</f>
        <v>0</v>
      </c>
      <c r="O15" s="205">
        <f>IF('Indicator Date'!P7="No data","x",$O$2-'Indicator Date'!P7)</f>
        <v>0</v>
      </c>
      <c r="P15" s="205">
        <f>IF('Indicator Date'!Q7="No data","x",$P$2-'Indicator Date'!Q7)</f>
        <v>0</v>
      </c>
      <c r="Q15" s="205">
        <f>IF('Indicator Date'!R7="No data","x",$Q$2-'Indicator Date'!R7)</f>
        <v>0</v>
      </c>
      <c r="R15" s="205">
        <f>IF('Indicator Date'!S7="No data","x",$R$2-'Indicator Date'!S7)</f>
        <v>0</v>
      </c>
      <c r="S15" s="205">
        <f>IF('Indicator Date'!T7="No data","x",$S$2-'Indicator Date'!T7)</f>
        <v>0</v>
      </c>
      <c r="T15" s="205">
        <f>IF('Indicator Date'!U7="No data","x",$T$2-'Indicator Date'!U7)</f>
        <v>0</v>
      </c>
      <c r="U15" s="205">
        <f>IF('Indicator Date'!V7="No data","x",$U$2-'Indicator Date'!V7)</f>
        <v>0</v>
      </c>
      <c r="V15" s="205">
        <f>IF('Indicator Date'!W7="No data","x",$V$2-'Indicator Date'!W7)</f>
        <v>0</v>
      </c>
      <c r="W15" s="205">
        <f>IF('Indicator Date'!X7="No data","x",$W$2-'Indicator Date'!X7)</f>
        <v>0</v>
      </c>
      <c r="X15" s="205">
        <f>IF('Indicator Date'!Y7="No data","x",$X$2-'Indicator Date'!Y7)</f>
        <v>0</v>
      </c>
      <c r="Y15" s="205">
        <f>IF('Indicator Date'!Z7="No data","x",$Y$2-'Indicator Date'!Z7)</f>
        <v>0</v>
      </c>
      <c r="Z15" s="205">
        <f>IF('Indicator Date'!AA7="No data","x",$Z$2-'Indicator Date'!AA7)</f>
        <v>0</v>
      </c>
      <c r="AA15" s="205">
        <f>IF('Indicator Date'!AB7="No data","x",$AA$2-'Indicator Date'!AB7)</f>
        <v>0</v>
      </c>
      <c r="AB15" s="205">
        <f>IF('Indicator Date'!AC7="No data","x",$AB$2-'Indicator Date'!AC7)</f>
        <v>0</v>
      </c>
      <c r="AC15" s="205">
        <f>IF('Indicator Date'!AD7="No data","x",$AC$2-'Indicator Date'!AD7)</f>
        <v>0</v>
      </c>
      <c r="AD15" s="205">
        <f>IF('Indicator Date'!AF7="No data","x",$AD$2-'Indicator Date'!AF7)</f>
        <v>0</v>
      </c>
      <c r="AE15" s="205">
        <f>IF('Indicator Date'!AG7="No data","x",$AE$2-'Indicator Date'!AG7)</f>
        <v>0</v>
      </c>
      <c r="AF15" s="205">
        <f>IF('Indicator Date'!AH7="No data","x",$AF$2-'Indicator Date'!AH7)</f>
        <v>0</v>
      </c>
      <c r="AG15" s="205">
        <f>IF('Indicator Date'!AI7="No data","x",$AG$2-'Indicator Date'!AI7)</f>
        <v>0</v>
      </c>
      <c r="AH15" s="205">
        <f>IF('Indicator Date'!AJ7="No data","x",$AH$2-'Indicator Date'!AJ7)</f>
        <v>0</v>
      </c>
      <c r="AI15" s="205">
        <f>IF('Indicator Date'!AK7="No data","x",$AI$2-'Indicator Date'!AK7)</f>
        <v>0</v>
      </c>
      <c r="AJ15" s="205">
        <f>IF('Indicator Date'!AL7="No data","x",$AJ$2-'Indicator Date'!AL7)</f>
        <v>0</v>
      </c>
      <c r="AK15" s="205">
        <f>IF('Indicator Date'!AM7="No data","x",$AK$2-'Indicator Date'!AM7)</f>
        <v>0</v>
      </c>
      <c r="AL15" s="205">
        <f>IF('Indicator Date'!AN7="No data","x",$AL$2-'Indicator Date'!AN7)</f>
        <v>0</v>
      </c>
      <c r="AM15" s="205">
        <f>IF('Indicator Date'!AO7="No data","x",$AM$2-'Indicator Date'!AO7)</f>
        <v>0</v>
      </c>
      <c r="AN15" s="205">
        <f>IF('Indicator Date'!AP7="No data","x",$AN$2-'Indicator Date'!AP7)</f>
        <v>0</v>
      </c>
      <c r="AO15" s="205">
        <f>IF('Indicator Date'!AQ7="No data","x",$AO$2-'Indicator Date'!AQ7)</f>
        <v>0</v>
      </c>
      <c r="AP15" s="205">
        <f>IF('Indicator Date'!AR7="No data","x",$AP$2-'Indicator Date'!AR7)</f>
        <v>0</v>
      </c>
      <c r="AQ15" s="205">
        <f>IF('Indicator Date'!AS7="No data","x",$AQ$2-'Indicator Date'!AS7)</f>
        <v>0</v>
      </c>
      <c r="AR15" s="205">
        <f>IF('Indicator Date'!AT7="No data","x",$AR$2-'Indicator Date'!AT7)</f>
        <v>0</v>
      </c>
      <c r="AS15" s="205">
        <f>IF('Indicator Date'!AU7="No data","x",$AS$2-'Indicator Date'!AU7)</f>
        <v>0</v>
      </c>
      <c r="AT15" s="205">
        <f>IF('Indicator Date'!AV7="No data","x",$AT$2-'Indicator Date'!AV7)</f>
        <v>0</v>
      </c>
      <c r="AU15" s="205">
        <f>IF('Indicator Date'!AW7="No data","x",$AU$2-'Indicator Date'!AW7)</f>
        <v>0</v>
      </c>
      <c r="AV15" s="205">
        <f>IF('Indicator Date'!AX7="No data","x",$AV$2-'Indicator Date'!AX7)</f>
        <v>0</v>
      </c>
      <c r="AW15" s="205">
        <f>IF('Indicator Date'!AY7="No data","x",$AW$2-'Indicator Date'!AY7)</f>
        <v>0</v>
      </c>
      <c r="AX15" s="205">
        <f>IF('Indicator Date'!AZ7="No data","x",$AX$2-'Indicator Date'!AZ7)</f>
        <v>0</v>
      </c>
      <c r="AY15" s="205">
        <f>IF('Indicator Date'!BA7="No data","x",$AY$2-'Indicator Date'!BA7)</f>
        <v>0</v>
      </c>
      <c r="AZ15" s="205">
        <f>IF('Indicator Date'!BB7="No data","x",$AZ$2-'Indicator Date'!BB7)</f>
        <v>0</v>
      </c>
      <c r="BA15" s="205">
        <f>IF('Indicator Date'!BC7="No data","x",$BA$2-'Indicator Date'!BC7)</f>
        <v>0</v>
      </c>
      <c r="BB15" s="205">
        <f>IF('Indicator Date'!BD7="No data","x",$BB$2-'Indicator Date'!BD7)</f>
        <v>0</v>
      </c>
      <c r="BC15" s="205">
        <f>IF('Indicator Date'!BE7="No data","x",$BC$2-'Indicator Date'!BE7)</f>
        <v>0</v>
      </c>
      <c r="BD15" s="205" t="str">
        <f>IF('Indicator Date'!BF7="No data","x",$BD$2-'Indicator Date'!BF7)</f>
        <v>x</v>
      </c>
      <c r="BE15" s="205">
        <f>IF('Indicator Date'!BG7="No data","x",$BE$2-'Indicator Date'!BG7)</f>
        <v>0</v>
      </c>
      <c r="BF15" s="205">
        <f>IF('Indicator Date'!BH7="No data","x",$BF$2-'Indicator Date'!BH7)</f>
        <v>0</v>
      </c>
      <c r="BG15" s="205" t="str">
        <f>IF('Indicator Date'!BI7="No data","x",$BG$2-'Indicator Date'!BI7)</f>
        <v>x</v>
      </c>
      <c r="BH15" s="205">
        <f>IF('Indicator Date'!BJ7="No data","x",$BH$2-'Indicator Date'!BJ7)</f>
        <v>0</v>
      </c>
      <c r="BI15" s="205">
        <f>IF('Indicator Date'!BK7="No data","x",$BI$2-'Indicator Date'!BK7)</f>
        <v>0</v>
      </c>
      <c r="BJ15" s="205">
        <f>IF('Indicator Date'!BL7="No data","x",$BJ$2-'Indicator Date'!BL7)</f>
        <v>0</v>
      </c>
      <c r="BK15" s="205">
        <f>IF('Indicator Date'!BM7="No data","x",$BK$2-'Indicator Date'!BM7)</f>
        <v>0</v>
      </c>
      <c r="BL15" s="205">
        <f>IF('Indicator Date'!BN7="No data","x",$BL$2-'Indicator Date'!BN7)</f>
        <v>0</v>
      </c>
      <c r="BM15" s="205">
        <f>IF('Indicator Date'!BO7="No data","x",$BM$2-'Indicator Date'!BO7)</f>
        <v>0</v>
      </c>
      <c r="BN15" s="205">
        <f>IF('Indicator Date'!BP7="No data","x",$BN$2-'Indicator Date'!BP7)</f>
        <v>0</v>
      </c>
      <c r="BO15" s="205">
        <f>IF('Indicator Date'!BQ7="No data","x",$BO$2-'Indicator Date'!BQ7)</f>
        <v>0</v>
      </c>
      <c r="BP15" s="205">
        <f>IF('Indicator Date'!BR7="No data","x",$BP$2-'Indicator Date'!BR7)</f>
        <v>0</v>
      </c>
      <c r="BQ15" s="205">
        <f>IF('Indicator Date'!BS7="No data","x",$BQ$2-'Indicator Date'!BS7)</f>
        <v>0</v>
      </c>
      <c r="BR15" s="205">
        <f>IF('Indicator Date'!BT7="No data","x",$BR$2-'Indicator Date'!BT7)</f>
        <v>0</v>
      </c>
      <c r="BS15" s="205">
        <f>IF('Indicator Date'!BU7="No data","x",$BS$2-'Indicator Date'!BU7)</f>
        <v>0</v>
      </c>
      <c r="BT15" s="205">
        <f>IF('Indicator Date'!BV7="No data","x",$BT$2-'Indicator Date'!BV7)</f>
        <v>0</v>
      </c>
      <c r="BU15" s="205">
        <f>IF('Indicator Date'!BW7="No data","x",$BU$2-'Indicator Date'!BW7)</f>
        <v>0</v>
      </c>
      <c r="BV15" s="205">
        <f>IF('Indicator Date'!BX7="No data","x",$BV$2-'Indicator Date'!BX7)</f>
        <v>0</v>
      </c>
      <c r="BW15" s="205">
        <f>IF('Indicator Date'!BY7="No data","x",$BW$2-'Indicator Date'!BY7)</f>
        <v>0</v>
      </c>
    </row>
    <row r="16" spans="1:75">
      <c r="A16" s="82" t="s">
        <v>178</v>
      </c>
      <c r="B16" s="205">
        <f>IF('Indicator Date'!C20="No data","x",$B$2-'Indicator Date'!C20)</f>
        <v>0</v>
      </c>
      <c r="C16" s="205">
        <f>IF('Indicator Date'!D20="No data","x",$C$2-'Indicator Date'!D20)</f>
        <v>0</v>
      </c>
      <c r="D16" s="205">
        <f>IF('Indicator Date'!E20="No data","x",$D$2-'Indicator Date'!E20)</f>
        <v>0</v>
      </c>
      <c r="E16" s="205">
        <f>IF('Indicator Date'!F20="No data","x",$E$2-'Indicator Date'!F20)</f>
        <v>0</v>
      </c>
      <c r="F16" s="205">
        <f>IF('Indicator Date'!G20="No data","x",$F$2-'Indicator Date'!G20)</f>
        <v>0</v>
      </c>
      <c r="G16" s="205">
        <f>IF('Indicator Date'!H20="No data","x",$G$2-'Indicator Date'!H20)</f>
        <v>0</v>
      </c>
      <c r="H16" s="206">
        <f>IF('Indicator Date'!I20="No data","x",$H$2-'Indicator Date'!I20)</f>
        <v>0</v>
      </c>
      <c r="I16" s="205">
        <f>IF('Indicator Date'!J20="No data","x",$I$2-'Indicator Date'!J20)</f>
        <v>0</v>
      </c>
      <c r="J16" s="205">
        <f>IF('Indicator Date'!K20="No data","x",$J$2-'Indicator Date'!K20)</f>
        <v>0</v>
      </c>
      <c r="K16" s="206">
        <f>IF('Indicator Date'!L20="No data","x",$K$2-'Indicator Date'!L20)</f>
        <v>0</v>
      </c>
      <c r="L16" s="205">
        <f>IF('Indicator Date'!M20="No data","x",$L$2-'Indicator Date'!M20)</f>
        <v>0</v>
      </c>
      <c r="M16" s="205">
        <f>IF('Indicator Date'!N20="No data","x",$M$2-'Indicator Date'!N20)</f>
        <v>0</v>
      </c>
      <c r="N16" s="205">
        <f>IF('Indicator Date'!O20="No data","x",$N$2-'Indicator Date'!O20)</f>
        <v>0</v>
      </c>
      <c r="O16" s="205">
        <f>IF('Indicator Date'!P20="No data","x",$O$2-'Indicator Date'!P20)</f>
        <v>0</v>
      </c>
      <c r="P16" s="205">
        <f>IF('Indicator Date'!Q20="No data","x",$P$2-'Indicator Date'!Q20)</f>
        <v>0</v>
      </c>
      <c r="Q16" s="205">
        <f>IF('Indicator Date'!R20="No data","x",$Q$2-'Indicator Date'!R20)</f>
        <v>0</v>
      </c>
      <c r="R16" s="205">
        <f>IF('Indicator Date'!S20="No data","x",$R$2-'Indicator Date'!S20)</f>
        <v>0</v>
      </c>
      <c r="S16" s="205">
        <f>IF('Indicator Date'!T20="No data","x",$S$2-'Indicator Date'!T20)</f>
        <v>0</v>
      </c>
      <c r="T16" s="205">
        <f>IF('Indicator Date'!U20="No data","x",$T$2-'Indicator Date'!U20)</f>
        <v>0</v>
      </c>
      <c r="U16" s="205">
        <f>IF('Indicator Date'!V20="No data","x",$U$2-'Indicator Date'!V20)</f>
        <v>0</v>
      </c>
      <c r="V16" s="205">
        <f>IF('Indicator Date'!W20="No data","x",$V$2-'Indicator Date'!W20)</f>
        <v>0</v>
      </c>
      <c r="W16" s="205">
        <f>IF('Indicator Date'!X20="No data","x",$W$2-'Indicator Date'!X20)</f>
        <v>0</v>
      </c>
      <c r="X16" s="205">
        <f>IF('Indicator Date'!Y20="No data","x",$X$2-'Indicator Date'!Y20)</f>
        <v>0</v>
      </c>
      <c r="Y16" s="205">
        <f>IF('Indicator Date'!Z20="No data","x",$Y$2-'Indicator Date'!Z20)</f>
        <v>0</v>
      </c>
      <c r="Z16" s="205">
        <f>IF('Indicator Date'!AA20="No data","x",$Z$2-'Indicator Date'!AA20)</f>
        <v>0</v>
      </c>
      <c r="AA16" s="205">
        <f>IF('Indicator Date'!AB20="No data","x",$AA$2-'Indicator Date'!AB20)</f>
        <v>0</v>
      </c>
      <c r="AB16" s="205">
        <f>IF('Indicator Date'!AC20="No data","x",$AB$2-'Indicator Date'!AC20)</f>
        <v>0</v>
      </c>
      <c r="AC16" s="205">
        <f>IF('Indicator Date'!AD20="No data","x",$AC$2-'Indicator Date'!AD20)</f>
        <v>0</v>
      </c>
      <c r="AD16" s="205">
        <f>IF('Indicator Date'!AF20="No data","x",$AD$2-'Indicator Date'!AF20)</f>
        <v>0</v>
      </c>
      <c r="AE16" s="205">
        <f>IF('Indicator Date'!AG20="No data","x",$AE$2-'Indicator Date'!AG20)</f>
        <v>0</v>
      </c>
      <c r="AF16" s="205">
        <f>IF('Indicator Date'!AH20="No data","x",$AF$2-'Indicator Date'!AH20)</f>
        <v>0</v>
      </c>
      <c r="AG16" s="205">
        <f>IF('Indicator Date'!AI20="No data","x",$AG$2-'Indicator Date'!AI20)</f>
        <v>0</v>
      </c>
      <c r="AH16" s="205">
        <f>IF('Indicator Date'!AJ20="No data","x",$AH$2-'Indicator Date'!AJ20)</f>
        <v>0</v>
      </c>
      <c r="AI16" s="205">
        <f>IF('Indicator Date'!AK20="No data","x",$AI$2-'Indicator Date'!AK20)</f>
        <v>0</v>
      </c>
      <c r="AJ16" s="205">
        <f>IF('Indicator Date'!AL20="No data","x",$AJ$2-'Indicator Date'!AL20)</f>
        <v>0</v>
      </c>
      <c r="AK16" s="205">
        <f>IF('Indicator Date'!AM20="No data","x",$AK$2-'Indicator Date'!AM20)</f>
        <v>0</v>
      </c>
      <c r="AL16" s="205">
        <f>IF('Indicator Date'!AN20="No data","x",$AL$2-'Indicator Date'!AN20)</f>
        <v>0</v>
      </c>
      <c r="AM16" s="205">
        <f>IF('Indicator Date'!AO20="No data","x",$AM$2-'Indicator Date'!AO20)</f>
        <v>0</v>
      </c>
      <c r="AN16" s="205">
        <f>IF('Indicator Date'!AP20="No data","x",$AN$2-'Indicator Date'!AP20)</f>
        <v>0</v>
      </c>
      <c r="AO16" s="205">
        <f>IF('Indicator Date'!AQ20="No data","x",$AO$2-'Indicator Date'!AQ20)</f>
        <v>0</v>
      </c>
      <c r="AP16" s="205">
        <f>IF('Indicator Date'!AR20="No data","x",$AP$2-'Indicator Date'!AR20)</f>
        <v>0</v>
      </c>
      <c r="AQ16" s="205">
        <f>IF('Indicator Date'!AS20="No data","x",$AQ$2-'Indicator Date'!AS20)</f>
        <v>0</v>
      </c>
      <c r="AR16" s="205">
        <f>IF('Indicator Date'!AT20="No data","x",$AR$2-'Indicator Date'!AT20)</f>
        <v>0</v>
      </c>
      <c r="AS16" s="205">
        <f>IF('Indicator Date'!AU20="No data","x",$AS$2-'Indicator Date'!AU20)</f>
        <v>0</v>
      </c>
      <c r="AT16" s="205">
        <f>IF('Indicator Date'!AV20="No data","x",$AT$2-'Indicator Date'!AV20)</f>
        <v>0</v>
      </c>
      <c r="AU16" s="205">
        <f>IF('Indicator Date'!AW20="No data","x",$AU$2-'Indicator Date'!AW20)</f>
        <v>0</v>
      </c>
      <c r="AV16" s="205">
        <f>IF('Indicator Date'!AX20="No data","x",$AV$2-'Indicator Date'!AX20)</f>
        <v>0</v>
      </c>
      <c r="AW16" s="205">
        <f>IF('Indicator Date'!AY20="No data","x",$AW$2-'Indicator Date'!AY20)</f>
        <v>0</v>
      </c>
      <c r="AX16" s="205">
        <f>IF('Indicator Date'!AZ20="No data","x",$AX$2-'Indicator Date'!AZ20)</f>
        <v>0</v>
      </c>
      <c r="AY16" s="205">
        <f>IF('Indicator Date'!BA20="No data","x",$AY$2-'Indicator Date'!BA20)</f>
        <v>0</v>
      </c>
      <c r="AZ16" s="205">
        <f>IF('Indicator Date'!BB20="No data","x",$AZ$2-'Indicator Date'!BB20)</f>
        <v>0</v>
      </c>
      <c r="BA16" s="205">
        <f>IF('Indicator Date'!BC20="No data","x",$BA$2-'Indicator Date'!BC20)</f>
        <v>0</v>
      </c>
      <c r="BB16" s="205">
        <f>IF('Indicator Date'!BD20="No data","x",$BB$2-'Indicator Date'!BD20)</f>
        <v>0</v>
      </c>
      <c r="BC16" s="205">
        <f>IF('Indicator Date'!BE20="No data","x",$BC$2-'Indicator Date'!BE20)</f>
        <v>0</v>
      </c>
      <c r="BD16" s="205" t="str">
        <f>IF('Indicator Date'!BF20="No data","x",$BD$2-'Indicator Date'!BF20)</f>
        <v>x</v>
      </c>
      <c r="BE16" s="205">
        <f>IF('Indicator Date'!BG20="No data","x",$BE$2-'Indicator Date'!BG20)</f>
        <v>0</v>
      </c>
      <c r="BF16" s="205">
        <f>IF('Indicator Date'!BH20="No data","x",$BF$2-'Indicator Date'!BH20)</f>
        <v>0</v>
      </c>
      <c r="BG16" s="205" t="str">
        <f>IF('Indicator Date'!BI20="No data","x",$BG$2-'Indicator Date'!BI20)</f>
        <v>x</v>
      </c>
      <c r="BH16" s="205">
        <f>IF('Indicator Date'!BJ20="No data","x",$BH$2-'Indicator Date'!BJ20)</f>
        <v>0</v>
      </c>
      <c r="BI16" s="205">
        <f>IF('Indicator Date'!BK20="No data","x",$BI$2-'Indicator Date'!BK20)</f>
        <v>0</v>
      </c>
      <c r="BJ16" s="205">
        <f>IF('Indicator Date'!BL20="No data","x",$BJ$2-'Indicator Date'!BL20)</f>
        <v>0</v>
      </c>
      <c r="BK16" s="205">
        <f>IF('Indicator Date'!BM20="No data","x",$BK$2-'Indicator Date'!BM20)</f>
        <v>0</v>
      </c>
      <c r="BL16" s="205">
        <f>IF('Indicator Date'!BN20="No data","x",$BL$2-'Indicator Date'!BN20)</f>
        <v>0</v>
      </c>
      <c r="BM16" s="205">
        <f>IF('Indicator Date'!BO20="No data","x",$BM$2-'Indicator Date'!BO20)</f>
        <v>0</v>
      </c>
      <c r="BN16" s="205">
        <f>IF('Indicator Date'!BP20="No data","x",$BN$2-'Indicator Date'!BP20)</f>
        <v>0</v>
      </c>
      <c r="BO16" s="205">
        <f>IF('Indicator Date'!BQ20="No data","x",$BO$2-'Indicator Date'!BQ20)</f>
        <v>0</v>
      </c>
      <c r="BP16" s="205">
        <f>IF('Indicator Date'!BR20="No data","x",$BP$2-'Indicator Date'!BR20)</f>
        <v>0</v>
      </c>
      <c r="BQ16" s="205">
        <f>IF('Indicator Date'!BS20="No data","x",$BQ$2-'Indicator Date'!BS20)</f>
        <v>0</v>
      </c>
      <c r="BR16" s="205">
        <f>IF('Indicator Date'!BT20="No data","x",$BR$2-'Indicator Date'!BT20)</f>
        <v>0</v>
      </c>
      <c r="BS16" s="205">
        <f>IF('Indicator Date'!BU20="No data","x",$BS$2-'Indicator Date'!BU20)</f>
        <v>0</v>
      </c>
      <c r="BT16" s="205">
        <f>IF('Indicator Date'!BV20="No data","x",$BT$2-'Indicator Date'!BV20)</f>
        <v>0</v>
      </c>
      <c r="BU16" s="205">
        <f>IF('Indicator Date'!BW20="No data","x",$BU$2-'Indicator Date'!BW20)</f>
        <v>0</v>
      </c>
      <c r="BV16" s="205">
        <f>IF('Indicator Date'!BX20="No data","x",$BV$2-'Indicator Date'!BX20)</f>
        <v>0</v>
      </c>
      <c r="BW16" s="205">
        <f>IF('Indicator Date'!BY20="No data","x",$BW$2-'Indicator Date'!BY20)</f>
        <v>0</v>
      </c>
    </row>
    <row r="17" spans="1:75">
      <c r="A17" s="82" t="s">
        <v>166</v>
      </c>
      <c r="B17" s="205">
        <f>IF('Indicator Date'!C8="No data","x",$B$2-'Indicator Date'!C8)</f>
        <v>0</v>
      </c>
      <c r="C17" s="205">
        <f>IF('Indicator Date'!D8="No data","x",$C$2-'Indicator Date'!D8)</f>
        <v>0</v>
      </c>
      <c r="D17" s="205">
        <f>IF('Indicator Date'!E8="No data","x",$D$2-'Indicator Date'!E8)</f>
        <v>0</v>
      </c>
      <c r="E17" s="205">
        <f>IF('Indicator Date'!F8="No data","x",$E$2-'Indicator Date'!F8)</f>
        <v>0</v>
      </c>
      <c r="F17" s="205">
        <f>IF('Indicator Date'!G8="No data","x",$F$2-'Indicator Date'!G8)</f>
        <v>0</v>
      </c>
      <c r="G17" s="205">
        <f>IF('Indicator Date'!H8="No data","x",$G$2-'Indicator Date'!H8)</f>
        <v>0</v>
      </c>
      <c r="H17" s="206">
        <f>IF('Indicator Date'!I8="No data","x",$H$2-'Indicator Date'!I8)</f>
        <v>0</v>
      </c>
      <c r="I17" s="205">
        <f>IF('Indicator Date'!J8="No data","x",$I$2-'Indicator Date'!J8)</f>
        <v>0</v>
      </c>
      <c r="J17" s="205">
        <f>IF('Indicator Date'!K8="No data","x",$J$2-'Indicator Date'!K8)</f>
        <v>0</v>
      </c>
      <c r="K17" s="206">
        <f>IF('Indicator Date'!L8="No data","x",$K$2-'Indicator Date'!L8)</f>
        <v>0</v>
      </c>
      <c r="L17" s="205">
        <f>IF('Indicator Date'!M8="No data","x",$L$2-'Indicator Date'!M8)</f>
        <v>0</v>
      </c>
      <c r="M17" s="205">
        <f>IF('Indicator Date'!N8="No data","x",$M$2-'Indicator Date'!N8)</f>
        <v>0</v>
      </c>
      <c r="N17" s="205">
        <f>IF('Indicator Date'!O8="No data","x",$N$2-'Indicator Date'!O8)</f>
        <v>0</v>
      </c>
      <c r="O17" s="205">
        <f>IF('Indicator Date'!P8="No data","x",$O$2-'Indicator Date'!P8)</f>
        <v>0</v>
      </c>
      <c r="P17" s="205">
        <f>IF('Indicator Date'!Q8="No data","x",$P$2-'Indicator Date'!Q8)</f>
        <v>0</v>
      </c>
      <c r="Q17" s="205">
        <f>IF('Indicator Date'!R8="No data","x",$Q$2-'Indicator Date'!R8)</f>
        <v>0</v>
      </c>
      <c r="R17" s="205">
        <f>IF('Indicator Date'!S8="No data","x",$R$2-'Indicator Date'!S8)</f>
        <v>0</v>
      </c>
      <c r="S17" s="205">
        <f>IF('Indicator Date'!T8="No data","x",$S$2-'Indicator Date'!T8)</f>
        <v>0</v>
      </c>
      <c r="T17" s="205">
        <f>IF('Indicator Date'!U8="No data","x",$T$2-'Indicator Date'!U8)</f>
        <v>0</v>
      </c>
      <c r="U17" s="205">
        <f>IF('Indicator Date'!V8="No data","x",$U$2-'Indicator Date'!V8)</f>
        <v>0</v>
      </c>
      <c r="V17" s="205">
        <f>IF('Indicator Date'!W8="No data","x",$V$2-'Indicator Date'!W8)</f>
        <v>0</v>
      </c>
      <c r="W17" s="205">
        <f>IF('Indicator Date'!X8="No data","x",$W$2-'Indicator Date'!X8)</f>
        <v>0</v>
      </c>
      <c r="X17" s="205">
        <f>IF('Indicator Date'!Y8="No data","x",$X$2-'Indicator Date'!Y8)</f>
        <v>0</v>
      </c>
      <c r="Y17" s="205">
        <f>IF('Indicator Date'!Z8="No data","x",$Y$2-'Indicator Date'!Z8)</f>
        <v>0</v>
      </c>
      <c r="Z17" s="205">
        <f>IF('Indicator Date'!AA8="No data","x",$Z$2-'Indicator Date'!AA8)</f>
        <v>0</v>
      </c>
      <c r="AA17" s="205">
        <f>IF('Indicator Date'!AB8="No data","x",$AA$2-'Indicator Date'!AB8)</f>
        <v>0</v>
      </c>
      <c r="AB17" s="205">
        <f>IF('Indicator Date'!AC8="No data","x",$AB$2-'Indicator Date'!AC8)</f>
        <v>0</v>
      </c>
      <c r="AC17" s="205">
        <f>IF('Indicator Date'!AD8="No data","x",$AC$2-'Indicator Date'!AD8)</f>
        <v>0</v>
      </c>
      <c r="AD17" s="205">
        <f>IF('Indicator Date'!AF8="No data","x",$AD$2-'Indicator Date'!AF8)</f>
        <v>0</v>
      </c>
      <c r="AE17" s="205">
        <f>IF('Indicator Date'!AG8="No data","x",$AE$2-'Indicator Date'!AG8)</f>
        <v>0</v>
      </c>
      <c r="AF17" s="205">
        <f>IF('Indicator Date'!AH8="No data","x",$AF$2-'Indicator Date'!AH8)</f>
        <v>0</v>
      </c>
      <c r="AG17" s="205">
        <f>IF('Indicator Date'!AI8="No data","x",$AG$2-'Indicator Date'!AI8)</f>
        <v>0</v>
      </c>
      <c r="AH17" s="205">
        <f>IF('Indicator Date'!AJ8="No data","x",$AH$2-'Indicator Date'!AJ8)</f>
        <v>0</v>
      </c>
      <c r="AI17" s="205">
        <f>IF('Indicator Date'!AK8="No data","x",$AI$2-'Indicator Date'!AK8)</f>
        <v>0</v>
      </c>
      <c r="AJ17" s="205">
        <f>IF('Indicator Date'!AL8="No data","x",$AJ$2-'Indicator Date'!AL8)</f>
        <v>0</v>
      </c>
      <c r="AK17" s="205">
        <f>IF('Indicator Date'!AM8="No data","x",$AK$2-'Indicator Date'!AM8)</f>
        <v>0</v>
      </c>
      <c r="AL17" s="205">
        <f>IF('Indicator Date'!AN8="No data","x",$AL$2-'Indicator Date'!AN8)</f>
        <v>0</v>
      </c>
      <c r="AM17" s="205">
        <f>IF('Indicator Date'!AO8="No data","x",$AM$2-'Indicator Date'!AO8)</f>
        <v>0</v>
      </c>
      <c r="AN17" s="205">
        <f>IF('Indicator Date'!AP8="No data","x",$AN$2-'Indicator Date'!AP8)</f>
        <v>0</v>
      </c>
      <c r="AO17" s="205">
        <f>IF('Indicator Date'!AQ8="No data","x",$AO$2-'Indicator Date'!AQ8)</f>
        <v>0</v>
      </c>
      <c r="AP17" s="205">
        <f>IF('Indicator Date'!AR8="No data","x",$AP$2-'Indicator Date'!AR8)</f>
        <v>0</v>
      </c>
      <c r="AQ17" s="205">
        <f>IF('Indicator Date'!AS8="No data","x",$AQ$2-'Indicator Date'!AS8)</f>
        <v>0</v>
      </c>
      <c r="AR17" s="205">
        <f>IF('Indicator Date'!AT8="No data","x",$AR$2-'Indicator Date'!AT8)</f>
        <v>0</v>
      </c>
      <c r="AS17" s="205">
        <f>IF('Indicator Date'!AU8="No data","x",$AS$2-'Indicator Date'!AU8)</f>
        <v>0</v>
      </c>
      <c r="AT17" s="205">
        <f>IF('Indicator Date'!AV8="No data","x",$AT$2-'Indicator Date'!AV8)</f>
        <v>0</v>
      </c>
      <c r="AU17" s="205">
        <f>IF('Indicator Date'!AW8="No data","x",$AU$2-'Indicator Date'!AW8)</f>
        <v>0</v>
      </c>
      <c r="AV17" s="205">
        <f>IF('Indicator Date'!AX8="No data","x",$AV$2-'Indicator Date'!AX8)</f>
        <v>0</v>
      </c>
      <c r="AW17" s="205">
        <f>IF('Indicator Date'!AY8="No data","x",$AW$2-'Indicator Date'!AY8)</f>
        <v>0</v>
      </c>
      <c r="AX17" s="205">
        <f>IF('Indicator Date'!AZ8="No data","x",$AX$2-'Indicator Date'!AZ8)</f>
        <v>0</v>
      </c>
      <c r="AY17" s="205">
        <f>IF('Indicator Date'!BA8="No data","x",$AY$2-'Indicator Date'!BA8)</f>
        <v>0</v>
      </c>
      <c r="AZ17" s="205">
        <f>IF('Indicator Date'!BB8="No data","x",$AZ$2-'Indicator Date'!BB8)</f>
        <v>0</v>
      </c>
      <c r="BA17" s="205">
        <f>IF('Indicator Date'!BC8="No data","x",$BA$2-'Indicator Date'!BC8)</f>
        <v>0</v>
      </c>
      <c r="BB17" s="205">
        <f>IF('Indicator Date'!BD8="No data","x",$BB$2-'Indicator Date'!BD8)</f>
        <v>0</v>
      </c>
      <c r="BC17" s="205">
        <f>IF('Indicator Date'!BE8="No data","x",$BC$2-'Indicator Date'!BE8)</f>
        <v>0</v>
      </c>
      <c r="BD17" s="205" t="str">
        <f>IF('Indicator Date'!BF8="No data","x",$BD$2-'Indicator Date'!BF8)</f>
        <v>x</v>
      </c>
      <c r="BE17" s="205">
        <f>IF('Indicator Date'!BG8="No data","x",$BE$2-'Indicator Date'!BG8)</f>
        <v>0</v>
      </c>
      <c r="BF17" s="205">
        <f>IF('Indicator Date'!BH8="No data","x",$BF$2-'Indicator Date'!BH8)</f>
        <v>0</v>
      </c>
      <c r="BG17" s="205" t="str">
        <f>IF('Indicator Date'!BI8="No data","x",$BG$2-'Indicator Date'!BI8)</f>
        <v>x</v>
      </c>
      <c r="BH17" s="205">
        <f>IF('Indicator Date'!BJ8="No data","x",$BH$2-'Indicator Date'!BJ8)</f>
        <v>0</v>
      </c>
      <c r="BI17" s="205">
        <f>IF('Indicator Date'!BK8="No data","x",$BI$2-'Indicator Date'!BK8)</f>
        <v>0</v>
      </c>
      <c r="BJ17" s="205">
        <f>IF('Indicator Date'!BL8="No data","x",$BJ$2-'Indicator Date'!BL8)</f>
        <v>0</v>
      </c>
      <c r="BK17" s="205">
        <f>IF('Indicator Date'!BM8="No data","x",$BK$2-'Indicator Date'!BM8)</f>
        <v>0</v>
      </c>
      <c r="BL17" s="205">
        <f>IF('Indicator Date'!BN8="No data","x",$BL$2-'Indicator Date'!BN8)</f>
        <v>0</v>
      </c>
      <c r="BM17" s="205">
        <f>IF('Indicator Date'!BO8="No data","x",$BM$2-'Indicator Date'!BO8)</f>
        <v>0</v>
      </c>
      <c r="BN17" s="205">
        <f>IF('Indicator Date'!BP8="No data","x",$BN$2-'Indicator Date'!BP8)</f>
        <v>0</v>
      </c>
      <c r="BO17" s="205">
        <f>IF('Indicator Date'!BQ8="No data","x",$BO$2-'Indicator Date'!BQ8)</f>
        <v>0</v>
      </c>
      <c r="BP17" s="205">
        <f>IF('Indicator Date'!BR8="No data","x",$BP$2-'Indicator Date'!BR8)</f>
        <v>0</v>
      </c>
      <c r="BQ17" s="205">
        <f>IF('Indicator Date'!BS8="No data","x",$BQ$2-'Indicator Date'!BS8)</f>
        <v>0</v>
      </c>
      <c r="BR17" s="205">
        <f>IF('Indicator Date'!BT8="No data","x",$BR$2-'Indicator Date'!BT8)</f>
        <v>0</v>
      </c>
      <c r="BS17" s="205">
        <f>IF('Indicator Date'!BU8="No data","x",$BS$2-'Indicator Date'!BU8)</f>
        <v>0</v>
      </c>
      <c r="BT17" s="205">
        <f>IF('Indicator Date'!BV8="No data","x",$BT$2-'Indicator Date'!BV8)</f>
        <v>0</v>
      </c>
      <c r="BU17" s="205">
        <f>IF('Indicator Date'!BW8="No data","x",$BU$2-'Indicator Date'!BW8)</f>
        <v>0</v>
      </c>
      <c r="BV17" s="205">
        <f>IF('Indicator Date'!BX8="No data","x",$BV$2-'Indicator Date'!BX8)</f>
        <v>0</v>
      </c>
      <c r="BW17" s="205">
        <f>IF('Indicator Date'!BY8="No data","x",$BW$2-'Indicator Date'!BY8)</f>
        <v>0</v>
      </c>
    </row>
    <row r="18" spans="1:75">
      <c r="A18" s="82" t="s">
        <v>167</v>
      </c>
      <c r="B18" s="205">
        <f>IF('Indicator Date'!C9="No data","x",$B$2-'Indicator Date'!C9)</f>
        <v>0</v>
      </c>
      <c r="C18" s="205">
        <f>IF('Indicator Date'!D9="No data","x",$C$2-'Indicator Date'!D9)</f>
        <v>0</v>
      </c>
      <c r="D18" s="205">
        <f>IF('Indicator Date'!E9="No data","x",$D$2-'Indicator Date'!E9)</f>
        <v>0</v>
      </c>
      <c r="E18" s="205">
        <f>IF('Indicator Date'!F9="No data","x",$E$2-'Indicator Date'!F9)</f>
        <v>0</v>
      </c>
      <c r="F18" s="205">
        <f>IF('Indicator Date'!G9="No data","x",$F$2-'Indicator Date'!G9)</f>
        <v>0</v>
      </c>
      <c r="G18" s="205">
        <f>IF('Indicator Date'!H9="No data","x",$G$2-'Indicator Date'!H9)</f>
        <v>0</v>
      </c>
      <c r="H18" s="206">
        <f>IF('Indicator Date'!I9="No data","x",$H$2-'Indicator Date'!I9)</f>
        <v>0</v>
      </c>
      <c r="I18" s="205">
        <f>IF('Indicator Date'!J9="No data","x",$I$2-'Indicator Date'!J9)</f>
        <v>0</v>
      </c>
      <c r="J18" s="205">
        <f>IF('Indicator Date'!K9="No data","x",$J$2-'Indicator Date'!K9)</f>
        <v>0</v>
      </c>
      <c r="K18" s="206">
        <f>IF('Indicator Date'!L9="No data","x",$K$2-'Indicator Date'!L9)</f>
        <v>0</v>
      </c>
      <c r="L18" s="205">
        <f>IF('Indicator Date'!M9="No data","x",$L$2-'Indicator Date'!M9)</f>
        <v>0</v>
      </c>
      <c r="M18" s="205">
        <f>IF('Indicator Date'!N9="No data","x",$M$2-'Indicator Date'!N9)</f>
        <v>0</v>
      </c>
      <c r="N18" s="205">
        <f>IF('Indicator Date'!O9="No data","x",$N$2-'Indicator Date'!O9)</f>
        <v>0</v>
      </c>
      <c r="O18" s="205">
        <f>IF('Indicator Date'!P9="No data","x",$O$2-'Indicator Date'!P9)</f>
        <v>0</v>
      </c>
      <c r="P18" s="205">
        <f>IF('Indicator Date'!Q9="No data","x",$P$2-'Indicator Date'!Q9)</f>
        <v>0</v>
      </c>
      <c r="Q18" s="205">
        <f>IF('Indicator Date'!R9="No data","x",$Q$2-'Indicator Date'!R9)</f>
        <v>0</v>
      </c>
      <c r="R18" s="205">
        <f>IF('Indicator Date'!S9="No data","x",$R$2-'Indicator Date'!S9)</f>
        <v>0</v>
      </c>
      <c r="S18" s="205">
        <f>IF('Indicator Date'!T9="No data","x",$S$2-'Indicator Date'!T9)</f>
        <v>0</v>
      </c>
      <c r="T18" s="205">
        <f>IF('Indicator Date'!U9="No data","x",$T$2-'Indicator Date'!U9)</f>
        <v>0</v>
      </c>
      <c r="U18" s="205">
        <f>IF('Indicator Date'!V9="No data","x",$U$2-'Indicator Date'!V9)</f>
        <v>0</v>
      </c>
      <c r="V18" s="205">
        <f>IF('Indicator Date'!W9="No data","x",$V$2-'Indicator Date'!W9)</f>
        <v>0</v>
      </c>
      <c r="W18" s="205">
        <f>IF('Indicator Date'!X9="No data","x",$W$2-'Indicator Date'!X9)</f>
        <v>0</v>
      </c>
      <c r="X18" s="205">
        <f>IF('Indicator Date'!Y9="No data","x",$X$2-'Indicator Date'!Y9)</f>
        <v>0</v>
      </c>
      <c r="Y18" s="205">
        <f>IF('Indicator Date'!Z9="No data","x",$Y$2-'Indicator Date'!Z9)</f>
        <v>0</v>
      </c>
      <c r="Z18" s="205">
        <f>IF('Indicator Date'!AA9="No data","x",$Z$2-'Indicator Date'!AA9)</f>
        <v>0</v>
      </c>
      <c r="AA18" s="205">
        <f>IF('Indicator Date'!AB9="No data","x",$AA$2-'Indicator Date'!AB9)</f>
        <v>0</v>
      </c>
      <c r="AB18" s="205">
        <f>IF('Indicator Date'!AC9="No data","x",$AB$2-'Indicator Date'!AC9)</f>
        <v>0</v>
      </c>
      <c r="AC18" s="205">
        <f>IF('Indicator Date'!AD9="No data","x",$AC$2-'Indicator Date'!AD9)</f>
        <v>0</v>
      </c>
      <c r="AD18" s="205">
        <f>IF('Indicator Date'!AF9="No data","x",$AD$2-'Indicator Date'!AF9)</f>
        <v>0</v>
      </c>
      <c r="AE18" s="205">
        <f>IF('Indicator Date'!AG9="No data","x",$AE$2-'Indicator Date'!AG9)</f>
        <v>0</v>
      </c>
      <c r="AF18" s="205">
        <f>IF('Indicator Date'!AH9="No data","x",$AF$2-'Indicator Date'!AH9)</f>
        <v>0</v>
      </c>
      <c r="AG18" s="205">
        <f>IF('Indicator Date'!AI9="No data","x",$AG$2-'Indicator Date'!AI9)</f>
        <v>0</v>
      </c>
      <c r="AH18" s="205">
        <f>IF('Indicator Date'!AJ9="No data","x",$AH$2-'Indicator Date'!AJ9)</f>
        <v>0</v>
      </c>
      <c r="AI18" s="205">
        <f>IF('Indicator Date'!AK9="No data","x",$AI$2-'Indicator Date'!AK9)</f>
        <v>0</v>
      </c>
      <c r="AJ18" s="205">
        <f>IF('Indicator Date'!AL9="No data","x",$AJ$2-'Indicator Date'!AL9)</f>
        <v>0</v>
      </c>
      <c r="AK18" s="205">
        <f>IF('Indicator Date'!AM9="No data","x",$AK$2-'Indicator Date'!AM9)</f>
        <v>0</v>
      </c>
      <c r="AL18" s="205">
        <f>IF('Indicator Date'!AN9="No data","x",$AL$2-'Indicator Date'!AN9)</f>
        <v>0</v>
      </c>
      <c r="AM18" s="205">
        <f>IF('Indicator Date'!AO9="No data","x",$AM$2-'Indicator Date'!AO9)</f>
        <v>0</v>
      </c>
      <c r="AN18" s="205">
        <f>IF('Indicator Date'!AP9="No data","x",$AN$2-'Indicator Date'!AP9)</f>
        <v>0</v>
      </c>
      <c r="AO18" s="205">
        <f>IF('Indicator Date'!AQ9="No data","x",$AO$2-'Indicator Date'!AQ9)</f>
        <v>0</v>
      </c>
      <c r="AP18" s="205">
        <f>IF('Indicator Date'!AR9="No data","x",$AP$2-'Indicator Date'!AR9)</f>
        <v>0</v>
      </c>
      <c r="AQ18" s="205">
        <f>IF('Indicator Date'!AS9="No data","x",$AQ$2-'Indicator Date'!AS9)</f>
        <v>0</v>
      </c>
      <c r="AR18" s="205">
        <f>IF('Indicator Date'!AT9="No data","x",$AR$2-'Indicator Date'!AT9)</f>
        <v>0</v>
      </c>
      <c r="AS18" s="205">
        <f>IF('Indicator Date'!AU9="No data","x",$AS$2-'Indicator Date'!AU9)</f>
        <v>0</v>
      </c>
      <c r="AT18" s="205">
        <f>IF('Indicator Date'!AV9="No data","x",$AT$2-'Indicator Date'!AV9)</f>
        <v>0</v>
      </c>
      <c r="AU18" s="205">
        <f>IF('Indicator Date'!AW9="No data","x",$AU$2-'Indicator Date'!AW9)</f>
        <v>0</v>
      </c>
      <c r="AV18" s="205">
        <f>IF('Indicator Date'!AX9="No data","x",$AV$2-'Indicator Date'!AX9)</f>
        <v>0</v>
      </c>
      <c r="AW18" s="205">
        <f>IF('Indicator Date'!AY9="No data","x",$AW$2-'Indicator Date'!AY9)</f>
        <v>0</v>
      </c>
      <c r="AX18" s="205">
        <f>IF('Indicator Date'!AZ9="No data","x",$AX$2-'Indicator Date'!AZ9)</f>
        <v>0</v>
      </c>
      <c r="AY18" s="205">
        <f>IF('Indicator Date'!BA9="No data","x",$AY$2-'Indicator Date'!BA9)</f>
        <v>0</v>
      </c>
      <c r="AZ18" s="205">
        <f>IF('Indicator Date'!BB9="No data","x",$AZ$2-'Indicator Date'!BB9)</f>
        <v>0</v>
      </c>
      <c r="BA18" s="205">
        <f>IF('Indicator Date'!BC9="No data","x",$BA$2-'Indicator Date'!BC9)</f>
        <v>0</v>
      </c>
      <c r="BB18" s="205">
        <f>IF('Indicator Date'!BD9="No data","x",$BB$2-'Indicator Date'!BD9)</f>
        <v>0</v>
      </c>
      <c r="BC18" s="205">
        <f>IF('Indicator Date'!BE9="No data","x",$BC$2-'Indicator Date'!BE9)</f>
        <v>0</v>
      </c>
      <c r="BD18" s="205" t="str">
        <f>IF('Indicator Date'!BF9="No data","x",$BD$2-'Indicator Date'!BF9)</f>
        <v>x</v>
      </c>
      <c r="BE18" s="205">
        <f>IF('Indicator Date'!BG9="No data","x",$BE$2-'Indicator Date'!BG9)</f>
        <v>0</v>
      </c>
      <c r="BF18" s="205">
        <f>IF('Indicator Date'!BH9="No data","x",$BF$2-'Indicator Date'!BH9)</f>
        <v>0</v>
      </c>
      <c r="BG18" s="205" t="str">
        <f>IF('Indicator Date'!BI9="No data","x",$BG$2-'Indicator Date'!BI9)</f>
        <v>x</v>
      </c>
      <c r="BH18" s="205">
        <f>IF('Indicator Date'!BJ9="No data","x",$BH$2-'Indicator Date'!BJ9)</f>
        <v>0</v>
      </c>
      <c r="BI18" s="205">
        <f>IF('Indicator Date'!BK9="No data","x",$BI$2-'Indicator Date'!BK9)</f>
        <v>0</v>
      </c>
      <c r="BJ18" s="205">
        <f>IF('Indicator Date'!BL9="No data","x",$BJ$2-'Indicator Date'!BL9)</f>
        <v>0</v>
      </c>
      <c r="BK18" s="205">
        <f>IF('Indicator Date'!BM9="No data","x",$BK$2-'Indicator Date'!BM9)</f>
        <v>0</v>
      </c>
      <c r="BL18" s="205">
        <f>IF('Indicator Date'!BN9="No data","x",$BL$2-'Indicator Date'!BN9)</f>
        <v>0</v>
      </c>
      <c r="BM18" s="205">
        <f>IF('Indicator Date'!BO9="No data","x",$BM$2-'Indicator Date'!BO9)</f>
        <v>0</v>
      </c>
      <c r="BN18" s="205">
        <f>IF('Indicator Date'!BP9="No data","x",$BN$2-'Indicator Date'!BP9)</f>
        <v>0</v>
      </c>
      <c r="BO18" s="205">
        <f>IF('Indicator Date'!BQ9="No data","x",$BO$2-'Indicator Date'!BQ9)</f>
        <v>0</v>
      </c>
      <c r="BP18" s="205">
        <f>IF('Indicator Date'!BR9="No data","x",$BP$2-'Indicator Date'!BR9)</f>
        <v>0</v>
      </c>
      <c r="BQ18" s="205">
        <f>IF('Indicator Date'!BS9="No data","x",$BQ$2-'Indicator Date'!BS9)</f>
        <v>0</v>
      </c>
      <c r="BR18" s="205">
        <f>IF('Indicator Date'!BT9="No data","x",$BR$2-'Indicator Date'!BT9)</f>
        <v>0</v>
      </c>
      <c r="BS18" s="205">
        <f>IF('Indicator Date'!BU9="No data","x",$BS$2-'Indicator Date'!BU9)</f>
        <v>0</v>
      </c>
      <c r="BT18" s="205">
        <f>IF('Indicator Date'!BV9="No data","x",$BT$2-'Indicator Date'!BV9)</f>
        <v>0</v>
      </c>
      <c r="BU18" s="205">
        <f>IF('Indicator Date'!BW9="No data","x",$BU$2-'Indicator Date'!BW9)</f>
        <v>0</v>
      </c>
      <c r="BV18" s="205">
        <f>IF('Indicator Date'!BX9="No data","x",$BV$2-'Indicator Date'!BX9)</f>
        <v>0</v>
      </c>
      <c r="BW18" s="205">
        <f>IF('Indicator Date'!BY9="No data","x",$BW$2-'Indicator Date'!BY9)</f>
        <v>0</v>
      </c>
    </row>
    <row r="19" spans="1:75">
      <c r="A19" s="82" t="s">
        <v>168</v>
      </c>
      <c r="B19" s="205">
        <f>IF('Indicator Date'!C10="No data","x",$B$2-'Indicator Date'!C10)</f>
        <v>0</v>
      </c>
      <c r="C19" s="205">
        <f>IF('Indicator Date'!D10="No data","x",$C$2-'Indicator Date'!D10)</f>
        <v>0</v>
      </c>
      <c r="D19" s="205">
        <f>IF('Indicator Date'!E10="No data","x",$D$2-'Indicator Date'!E10)</f>
        <v>0</v>
      </c>
      <c r="E19" s="205">
        <f>IF('Indicator Date'!F10="No data","x",$E$2-'Indicator Date'!F10)</f>
        <v>0</v>
      </c>
      <c r="F19" s="205">
        <f>IF('Indicator Date'!G10="No data","x",$F$2-'Indicator Date'!G10)</f>
        <v>0</v>
      </c>
      <c r="G19" s="205">
        <f>IF('Indicator Date'!H10="No data","x",$G$2-'Indicator Date'!H10)</f>
        <v>0</v>
      </c>
      <c r="H19" s="206">
        <f>IF('Indicator Date'!I10="No data","x",$H$2-'Indicator Date'!I10)</f>
        <v>0</v>
      </c>
      <c r="I19" s="205">
        <f>IF('Indicator Date'!J10="No data","x",$I$2-'Indicator Date'!J10)</f>
        <v>0</v>
      </c>
      <c r="J19" s="205">
        <f>IF('Indicator Date'!K10="No data","x",$J$2-'Indicator Date'!K10)</f>
        <v>0</v>
      </c>
      <c r="K19" s="206">
        <f>IF('Indicator Date'!L10="No data","x",$K$2-'Indicator Date'!L10)</f>
        <v>0</v>
      </c>
      <c r="L19" s="205">
        <f>IF('Indicator Date'!M10="No data","x",$L$2-'Indicator Date'!M10)</f>
        <v>0</v>
      </c>
      <c r="M19" s="205">
        <f>IF('Indicator Date'!N10="No data","x",$M$2-'Indicator Date'!N10)</f>
        <v>0</v>
      </c>
      <c r="N19" s="205">
        <f>IF('Indicator Date'!O10="No data","x",$N$2-'Indicator Date'!O10)</f>
        <v>0</v>
      </c>
      <c r="O19" s="205">
        <f>IF('Indicator Date'!P10="No data","x",$O$2-'Indicator Date'!P10)</f>
        <v>0</v>
      </c>
      <c r="P19" s="205">
        <f>IF('Indicator Date'!Q10="No data","x",$P$2-'Indicator Date'!Q10)</f>
        <v>0</v>
      </c>
      <c r="Q19" s="205">
        <f>IF('Indicator Date'!R10="No data","x",$Q$2-'Indicator Date'!R10)</f>
        <v>0</v>
      </c>
      <c r="R19" s="205">
        <f>IF('Indicator Date'!S10="No data","x",$R$2-'Indicator Date'!S10)</f>
        <v>0</v>
      </c>
      <c r="S19" s="205">
        <f>IF('Indicator Date'!T10="No data","x",$S$2-'Indicator Date'!T10)</f>
        <v>0</v>
      </c>
      <c r="T19" s="205">
        <f>IF('Indicator Date'!U10="No data","x",$T$2-'Indicator Date'!U10)</f>
        <v>0</v>
      </c>
      <c r="U19" s="205">
        <f>IF('Indicator Date'!V10="No data","x",$U$2-'Indicator Date'!V10)</f>
        <v>0</v>
      </c>
      <c r="V19" s="205">
        <f>IF('Indicator Date'!W10="No data","x",$V$2-'Indicator Date'!W10)</f>
        <v>0</v>
      </c>
      <c r="W19" s="205">
        <f>IF('Indicator Date'!X10="No data","x",$W$2-'Indicator Date'!X10)</f>
        <v>0</v>
      </c>
      <c r="X19" s="205">
        <f>IF('Indicator Date'!Y10="No data","x",$X$2-'Indicator Date'!Y10)</f>
        <v>0</v>
      </c>
      <c r="Y19" s="205">
        <f>IF('Indicator Date'!Z10="No data","x",$Y$2-'Indicator Date'!Z10)</f>
        <v>0</v>
      </c>
      <c r="Z19" s="205">
        <f>IF('Indicator Date'!AA10="No data","x",$Z$2-'Indicator Date'!AA10)</f>
        <v>0</v>
      </c>
      <c r="AA19" s="205">
        <f>IF('Indicator Date'!AB10="No data","x",$AA$2-'Indicator Date'!AB10)</f>
        <v>0</v>
      </c>
      <c r="AB19" s="205">
        <f>IF('Indicator Date'!AC10="No data","x",$AB$2-'Indicator Date'!AC10)</f>
        <v>0</v>
      </c>
      <c r="AC19" s="205">
        <f>IF('Indicator Date'!AD10="No data","x",$AC$2-'Indicator Date'!AD10)</f>
        <v>0</v>
      </c>
      <c r="AD19" s="205">
        <f>IF('Indicator Date'!AF10="No data","x",$AD$2-'Indicator Date'!AF10)</f>
        <v>0</v>
      </c>
      <c r="AE19" s="205">
        <f>IF('Indicator Date'!AG10="No data","x",$AE$2-'Indicator Date'!AG10)</f>
        <v>0</v>
      </c>
      <c r="AF19" s="205">
        <f>IF('Indicator Date'!AH10="No data","x",$AF$2-'Indicator Date'!AH10)</f>
        <v>0</v>
      </c>
      <c r="AG19" s="205">
        <f>IF('Indicator Date'!AI10="No data","x",$AG$2-'Indicator Date'!AI10)</f>
        <v>0</v>
      </c>
      <c r="AH19" s="205">
        <f>IF('Indicator Date'!AJ10="No data","x",$AH$2-'Indicator Date'!AJ10)</f>
        <v>0</v>
      </c>
      <c r="AI19" s="205">
        <f>IF('Indicator Date'!AK10="No data","x",$AI$2-'Indicator Date'!AK10)</f>
        <v>0</v>
      </c>
      <c r="AJ19" s="205">
        <f>IF('Indicator Date'!AL10="No data","x",$AJ$2-'Indicator Date'!AL10)</f>
        <v>0</v>
      </c>
      <c r="AK19" s="205">
        <f>IF('Indicator Date'!AM10="No data","x",$AK$2-'Indicator Date'!AM10)</f>
        <v>0</v>
      </c>
      <c r="AL19" s="205">
        <f>IF('Indicator Date'!AN10="No data","x",$AL$2-'Indicator Date'!AN10)</f>
        <v>0</v>
      </c>
      <c r="AM19" s="205">
        <f>IF('Indicator Date'!AO10="No data","x",$AM$2-'Indicator Date'!AO10)</f>
        <v>0</v>
      </c>
      <c r="AN19" s="205">
        <f>IF('Indicator Date'!AP10="No data","x",$AN$2-'Indicator Date'!AP10)</f>
        <v>0</v>
      </c>
      <c r="AO19" s="205">
        <f>IF('Indicator Date'!AQ10="No data","x",$AO$2-'Indicator Date'!AQ10)</f>
        <v>0</v>
      </c>
      <c r="AP19" s="205">
        <f>IF('Indicator Date'!AR10="No data","x",$AP$2-'Indicator Date'!AR10)</f>
        <v>0</v>
      </c>
      <c r="AQ19" s="205">
        <f>IF('Indicator Date'!AS10="No data","x",$AQ$2-'Indicator Date'!AS10)</f>
        <v>0</v>
      </c>
      <c r="AR19" s="205">
        <f>IF('Indicator Date'!AT10="No data","x",$AR$2-'Indicator Date'!AT10)</f>
        <v>0</v>
      </c>
      <c r="AS19" s="205">
        <f>IF('Indicator Date'!AU10="No data","x",$AS$2-'Indicator Date'!AU10)</f>
        <v>0</v>
      </c>
      <c r="AT19" s="205">
        <f>IF('Indicator Date'!AV10="No data","x",$AT$2-'Indicator Date'!AV10)</f>
        <v>0</v>
      </c>
      <c r="AU19" s="205">
        <f>IF('Indicator Date'!AW10="No data","x",$AU$2-'Indicator Date'!AW10)</f>
        <v>0</v>
      </c>
      <c r="AV19" s="205">
        <f>IF('Indicator Date'!AX10="No data","x",$AV$2-'Indicator Date'!AX10)</f>
        <v>0</v>
      </c>
      <c r="AW19" s="205">
        <f>IF('Indicator Date'!AY10="No data","x",$AW$2-'Indicator Date'!AY10)</f>
        <v>0</v>
      </c>
      <c r="AX19" s="205">
        <f>IF('Indicator Date'!AZ10="No data","x",$AX$2-'Indicator Date'!AZ10)</f>
        <v>0</v>
      </c>
      <c r="AY19" s="205">
        <f>IF('Indicator Date'!BA10="No data","x",$AY$2-'Indicator Date'!BA10)</f>
        <v>0</v>
      </c>
      <c r="AZ19" s="205">
        <f>IF('Indicator Date'!BB10="No data","x",$AZ$2-'Indicator Date'!BB10)</f>
        <v>0</v>
      </c>
      <c r="BA19" s="205">
        <f>IF('Indicator Date'!BC10="No data","x",$BA$2-'Indicator Date'!BC10)</f>
        <v>0</v>
      </c>
      <c r="BB19" s="205">
        <f>IF('Indicator Date'!BD10="No data","x",$BB$2-'Indicator Date'!BD10)</f>
        <v>0</v>
      </c>
      <c r="BC19" s="205">
        <f>IF('Indicator Date'!BE10="No data","x",$BC$2-'Indicator Date'!BE10)</f>
        <v>0</v>
      </c>
      <c r="BD19" s="205" t="str">
        <f>IF('Indicator Date'!BF10="No data","x",$BD$2-'Indicator Date'!BF10)</f>
        <v>x</v>
      </c>
      <c r="BE19" s="205">
        <f>IF('Indicator Date'!BG10="No data","x",$BE$2-'Indicator Date'!BG10)</f>
        <v>0</v>
      </c>
      <c r="BF19" s="205">
        <f>IF('Indicator Date'!BH10="No data","x",$BF$2-'Indicator Date'!BH10)</f>
        <v>0</v>
      </c>
      <c r="BG19" s="205" t="str">
        <f>IF('Indicator Date'!BI10="No data","x",$BG$2-'Indicator Date'!BI10)</f>
        <v>x</v>
      </c>
      <c r="BH19" s="205">
        <f>IF('Indicator Date'!BJ10="No data","x",$BH$2-'Indicator Date'!BJ10)</f>
        <v>0</v>
      </c>
      <c r="BI19" s="205">
        <f>IF('Indicator Date'!BK10="No data","x",$BI$2-'Indicator Date'!BK10)</f>
        <v>0</v>
      </c>
      <c r="BJ19" s="205">
        <f>IF('Indicator Date'!BL10="No data","x",$BJ$2-'Indicator Date'!BL10)</f>
        <v>0</v>
      </c>
      <c r="BK19" s="205">
        <f>IF('Indicator Date'!BM10="No data","x",$BK$2-'Indicator Date'!BM10)</f>
        <v>0</v>
      </c>
      <c r="BL19" s="205">
        <f>IF('Indicator Date'!BN10="No data","x",$BL$2-'Indicator Date'!BN10)</f>
        <v>0</v>
      </c>
      <c r="BM19" s="205">
        <f>IF('Indicator Date'!BO10="No data","x",$BM$2-'Indicator Date'!BO10)</f>
        <v>0</v>
      </c>
      <c r="BN19" s="205">
        <f>IF('Indicator Date'!BP10="No data","x",$BN$2-'Indicator Date'!BP10)</f>
        <v>0</v>
      </c>
      <c r="BO19" s="205">
        <f>IF('Indicator Date'!BQ10="No data","x",$BO$2-'Indicator Date'!BQ10)</f>
        <v>0</v>
      </c>
      <c r="BP19" s="205">
        <f>IF('Indicator Date'!BR10="No data","x",$BP$2-'Indicator Date'!BR10)</f>
        <v>0</v>
      </c>
      <c r="BQ19" s="205">
        <f>IF('Indicator Date'!BS10="No data","x",$BQ$2-'Indicator Date'!BS10)</f>
        <v>0</v>
      </c>
      <c r="BR19" s="205">
        <f>IF('Indicator Date'!BT10="No data","x",$BR$2-'Indicator Date'!BT10)</f>
        <v>0</v>
      </c>
      <c r="BS19" s="205">
        <f>IF('Indicator Date'!BU10="No data","x",$BS$2-'Indicator Date'!BU10)</f>
        <v>0</v>
      </c>
      <c r="BT19" s="205">
        <f>IF('Indicator Date'!BV10="No data","x",$BT$2-'Indicator Date'!BV10)</f>
        <v>0</v>
      </c>
      <c r="BU19" s="205">
        <f>IF('Indicator Date'!BW10="No data","x",$BU$2-'Indicator Date'!BW10)</f>
        <v>0</v>
      </c>
      <c r="BV19" s="205">
        <f>IF('Indicator Date'!BX10="No data","x",$BV$2-'Indicator Date'!BX10)</f>
        <v>0</v>
      </c>
      <c r="BW19" s="205">
        <f>IF('Indicator Date'!BY10="No data","x",$BW$2-'Indicator Date'!BY10)</f>
        <v>0</v>
      </c>
    </row>
    <row r="20" spans="1:75">
      <c r="A20" s="82" t="s">
        <v>197</v>
      </c>
      <c r="B20" s="205">
        <f>IF('Indicator Date'!C39="No data","x",$B$2-'Indicator Date'!C39)</f>
        <v>0</v>
      </c>
      <c r="C20" s="205">
        <f>IF('Indicator Date'!D39="No data","x",$C$2-'Indicator Date'!D39)</f>
        <v>0</v>
      </c>
      <c r="D20" s="205">
        <f>IF('Indicator Date'!E39="No data","x",$D$2-'Indicator Date'!E39)</f>
        <v>0</v>
      </c>
      <c r="E20" s="205">
        <f>IF('Indicator Date'!F39="No data","x",$E$2-'Indicator Date'!F39)</f>
        <v>0</v>
      </c>
      <c r="F20" s="205">
        <f>IF('Indicator Date'!G39="No data","x",$F$2-'Indicator Date'!G39)</f>
        <v>0</v>
      </c>
      <c r="G20" s="205">
        <f>IF('Indicator Date'!H39="No data","x",$G$2-'Indicator Date'!H39)</f>
        <v>0</v>
      </c>
      <c r="H20" s="205" t="str">
        <f>IF('Indicator Date'!I39="No data","x",$H$2-'Indicator Date'!I39)</f>
        <v>x</v>
      </c>
      <c r="I20" s="205">
        <f>IF('Indicator Date'!J39="No data","x",$I$2-'Indicator Date'!J39)</f>
        <v>0</v>
      </c>
      <c r="J20" s="205">
        <f>IF('Indicator Date'!K39="No data","x",$J$2-'Indicator Date'!K39)</f>
        <v>0</v>
      </c>
      <c r="K20" s="206" t="str">
        <f>IF('Indicator Date'!L39="No data","x",$K$2-'Indicator Date'!L39)</f>
        <v>x</v>
      </c>
      <c r="L20" s="205" t="str">
        <f>IF('Indicator Date'!M39="No data","x",$L$2-'Indicator Date'!M39)</f>
        <v>x</v>
      </c>
      <c r="M20" s="205" t="str">
        <f>IF('Indicator Date'!N39="No data","x",$M$2-'Indicator Date'!N39)</f>
        <v>x</v>
      </c>
      <c r="N20" s="205" t="str">
        <f>IF('Indicator Date'!O39="No data","x",$N$2-'Indicator Date'!O39)</f>
        <v>x</v>
      </c>
      <c r="O20" s="205" t="str">
        <f>IF('Indicator Date'!P39="No data","x",$O$2-'Indicator Date'!P39)</f>
        <v>x</v>
      </c>
      <c r="P20" s="205" t="str">
        <f>IF('Indicator Date'!Q39="No data","x",$P$2-'Indicator Date'!Q39)</f>
        <v>x</v>
      </c>
      <c r="Q20" s="205">
        <f>IF('Indicator Date'!R39="No data","x",$Q$2-'Indicator Date'!R39)</f>
        <v>0</v>
      </c>
      <c r="R20" s="205" t="str">
        <f>IF('Indicator Date'!S39="No data","x",$R$2-'Indicator Date'!S39)</f>
        <v>x</v>
      </c>
      <c r="S20" s="205">
        <f>IF('Indicator Date'!T39="No data","x",$S$2-'Indicator Date'!T39)</f>
        <v>0</v>
      </c>
      <c r="T20" s="205">
        <f>IF('Indicator Date'!U39="No data","x",$T$2-'Indicator Date'!U39)</f>
        <v>0</v>
      </c>
      <c r="U20" s="205">
        <f>IF('Indicator Date'!V39="No data","x",$U$2-'Indicator Date'!V39)</f>
        <v>0</v>
      </c>
      <c r="V20" s="205">
        <f>IF('Indicator Date'!W39="No data","x",$V$2-'Indicator Date'!W39)</f>
        <v>0</v>
      </c>
      <c r="W20" s="205" t="str">
        <f>IF('Indicator Date'!X39="No data","x",$W$2-'Indicator Date'!X39)</f>
        <v>x</v>
      </c>
      <c r="X20" s="205" t="str">
        <f>IF('Indicator Date'!Y39="No data","x",$X$2-'Indicator Date'!Y39)</f>
        <v>x</v>
      </c>
      <c r="Y20" s="205" t="str">
        <f>IF('Indicator Date'!Z39="No data","x",$Y$2-'Indicator Date'!Z39)</f>
        <v>x</v>
      </c>
      <c r="Z20" s="205" t="str">
        <f>IF('Indicator Date'!AA39="No data","x",$Z$2-'Indicator Date'!AA39)</f>
        <v>x</v>
      </c>
      <c r="AA20" s="205">
        <f>IF('Indicator Date'!AB39="No data","x",$AA$2-'Indicator Date'!AB39)</f>
        <v>0</v>
      </c>
      <c r="AB20" s="205" t="str">
        <f>IF('Indicator Date'!AC39="No data","x",$AB$2-'Indicator Date'!AC39)</f>
        <v>x</v>
      </c>
      <c r="AC20" s="205">
        <f>IF('Indicator Date'!AD39="No data","x",$AC$2-'Indicator Date'!AD39)</f>
        <v>0</v>
      </c>
      <c r="AD20" s="205" t="str">
        <f>IF('Indicator Date'!AF39="No data","x",$AD$2-'Indicator Date'!AF39)</f>
        <v>x</v>
      </c>
      <c r="AE20" s="205">
        <f>IF('Indicator Date'!AG39="No data","x",$AE$2-'Indicator Date'!AG39)</f>
        <v>0</v>
      </c>
      <c r="AF20" s="205">
        <f>IF('Indicator Date'!AH39="No data","x",$AF$2-'Indicator Date'!AH39)</f>
        <v>0</v>
      </c>
      <c r="AG20" s="205">
        <f>IF('Indicator Date'!AI39="No data","x",$AG$2-'Indicator Date'!AI39)</f>
        <v>0</v>
      </c>
      <c r="AH20" s="205">
        <f>IF('Indicator Date'!AJ39="No data","x",$AH$2-'Indicator Date'!AJ39)</f>
        <v>0</v>
      </c>
      <c r="AI20" s="205">
        <f>IF('Indicator Date'!AK39="No data","x",$AI$2-'Indicator Date'!AK39)</f>
        <v>0</v>
      </c>
      <c r="AJ20" s="205" t="str">
        <f>IF('Indicator Date'!AL39="No data","x",$AJ$2-'Indicator Date'!AL39)</f>
        <v>x</v>
      </c>
      <c r="AK20" s="205" t="str">
        <f>IF('Indicator Date'!AM39="No data","x",$AK$2-'Indicator Date'!AM39)</f>
        <v>x</v>
      </c>
      <c r="AL20" s="205">
        <f>IF('Indicator Date'!AN39="No data","x",$AL$2-'Indicator Date'!AN39)</f>
        <v>0</v>
      </c>
      <c r="AM20" s="205">
        <f>IF('Indicator Date'!AO39="No data","x",$AM$2-'Indicator Date'!AO39)</f>
        <v>0</v>
      </c>
      <c r="AN20" s="205">
        <f>IF('Indicator Date'!AP39="No data","x",$AN$2-'Indicator Date'!AP39)</f>
        <v>0</v>
      </c>
      <c r="AO20" s="205" t="str">
        <f>IF('Indicator Date'!AQ39="No data","x",$AO$2-'Indicator Date'!AQ39)</f>
        <v>x</v>
      </c>
      <c r="AP20" s="205" t="str">
        <f>IF('Indicator Date'!AR39="No data","x",$AP$2-'Indicator Date'!AR39)</f>
        <v>x</v>
      </c>
      <c r="AQ20" s="205">
        <f>IF('Indicator Date'!AS39="No data","x",$AQ$2-'Indicator Date'!AS39)</f>
        <v>0</v>
      </c>
      <c r="AR20" s="205">
        <f>IF('Indicator Date'!AT39="No data","x",$AR$2-'Indicator Date'!AT39)</f>
        <v>0</v>
      </c>
      <c r="AS20" s="205">
        <f>IF('Indicator Date'!AU39="No data","x",$AS$2-'Indicator Date'!AU39)</f>
        <v>0</v>
      </c>
      <c r="AT20" s="205">
        <f>IF('Indicator Date'!AV39="No data","x",$AT$2-'Indicator Date'!AV39)</f>
        <v>0</v>
      </c>
      <c r="AU20" s="205" t="str">
        <f>IF('Indicator Date'!AW39="No data","x",$AU$2-'Indicator Date'!AW39)</f>
        <v>x</v>
      </c>
      <c r="AV20" s="205" t="str">
        <f>IF('Indicator Date'!AX39="No data","x",$AV$2-'Indicator Date'!AX39)</f>
        <v>x</v>
      </c>
      <c r="AW20" s="205" t="str">
        <f>IF('Indicator Date'!AY39="No data","x",$AW$2-'Indicator Date'!AY39)</f>
        <v>x</v>
      </c>
      <c r="AX20" s="205">
        <f>IF('Indicator Date'!AZ39="No data","x",$AX$2-'Indicator Date'!AZ39)</f>
        <v>0</v>
      </c>
      <c r="AY20" s="205" t="str">
        <f>IF('Indicator Date'!BA39="No data","x",$AY$2-'Indicator Date'!BA39)</f>
        <v>x</v>
      </c>
      <c r="AZ20" s="205" t="str">
        <f>IF('Indicator Date'!BB39="No data","x",$AZ$2-'Indicator Date'!BB39)</f>
        <v>x</v>
      </c>
      <c r="BA20" s="205" t="str">
        <f>IF('Indicator Date'!BC39="No data","x",$BA$2-'Indicator Date'!BC39)</f>
        <v>x</v>
      </c>
      <c r="BB20" s="205">
        <f>IF('Indicator Date'!BD39="No data","x",$BB$2-'Indicator Date'!BD39)</f>
        <v>0</v>
      </c>
      <c r="BC20" s="205">
        <f>IF('Indicator Date'!BE39="No data","x",$BC$2-'Indicator Date'!BE39)</f>
        <v>0</v>
      </c>
      <c r="BD20" s="205" t="str">
        <f>IF('Indicator Date'!BF39="No data","x",$BD$2-'Indicator Date'!BF39)</f>
        <v>x</v>
      </c>
      <c r="BE20" s="205">
        <f>IF('Indicator Date'!BG39="No data","x",$BE$2-'Indicator Date'!BG39)</f>
        <v>0</v>
      </c>
      <c r="BF20" s="205">
        <f>IF('Indicator Date'!BH39="No data","x",$BF$2-'Indicator Date'!BH39)</f>
        <v>0</v>
      </c>
      <c r="BG20" s="205" t="str">
        <f>IF('Indicator Date'!BI39="No data","x",$BG$2-'Indicator Date'!BI39)</f>
        <v>x</v>
      </c>
      <c r="BH20" s="205">
        <f>IF('Indicator Date'!BJ39="No data","x",$BH$2-'Indicator Date'!BJ39)</f>
        <v>0</v>
      </c>
      <c r="BI20" s="205">
        <f>IF('Indicator Date'!BK39="No data","x",$BI$2-'Indicator Date'!BK39)</f>
        <v>0</v>
      </c>
      <c r="BJ20" s="205" t="str">
        <f>IF('Indicator Date'!BL39="No data","x",$BJ$2-'Indicator Date'!BL39)</f>
        <v>x</v>
      </c>
      <c r="BK20" s="205">
        <f>IF('Indicator Date'!BM39="No data","x",$BK$2-'Indicator Date'!BM39)</f>
        <v>0</v>
      </c>
      <c r="BL20" s="205" t="str">
        <f>IF('Indicator Date'!BN39="No data","x",$BL$2-'Indicator Date'!BN39)</f>
        <v>x</v>
      </c>
      <c r="BM20" s="205">
        <f>IF('Indicator Date'!BO39="No data","x",$BM$2-'Indicator Date'!BO39)</f>
        <v>0</v>
      </c>
      <c r="BN20" s="205">
        <f>IF('Indicator Date'!BP39="No data","x",$BN$2-'Indicator Date'!BP39)</f>
        <v>0</v>
      </c>
      <c r="BO20" s="205">
        <f>IF('Indicator Date'!BQ39="No data","x",$BO$2-'Indicator Date'!BQ39)</f>
        <v>0</v>
      </c>
      <c r="BP20" s="205">
        <f>IF('Indicator Date'!BR39="No data","x",$BP$2-'Indicator Date'!BR39)</f>
        <v>0</v>
      </c>
      <c r="BQ20" s="205" t="str">
        <f>IF('Indicator Date'!BS39="No data","x",$BQ$2-'Indicator Date'!BS39)</f>
        <v>x</v>
      </c>
      <c r="BR20" s="205" t="str">
        <f>IF('Indicator Date'!BT39="No data","x",$BR$2-'Indicator Date'!BT39)</f>
        <v>x</v>
      </c>
      <c r="BS20" s="205" t="str">
        <f>IF('Indicator Date'!BU39="No data","x",$BS$2-'Indicator Date'!BU39)</f>
        <v>x</v>
      </c>
      <c r="BT20" s="205">
        <f>IF('Indicator Date'!BV39="No data","x",$BT$2-'Indicator Date'!BV39)</f>
        <v>0</v>
      </c>
      <c r="BU20" s="205" t="str">
        <f>IF('Indicator Date'!BW39="No data","x",$BU$2-'Indicator Date'!BW39)</f>
        <v>x</v>
      </c>
      <c r="BV20" s="205" t="str">
        <f>IF('Indicator Date'!BX39="No data","x",$BV$2-'Indicator Date'!BX39)</f>
        <v>x</v>
      </c>
      <c r="BW20" s="205">
        <f>IF('Indicator Date'!BY39="No data","x",$BW$2-'Indicator Date'!BY39)</f>
        <v>0</v>
      </c>
    </row>
    <row r="21" spans="1:75" ht="15.75" customHeight="1">
      <c r="A21" s="82" t="s">
        <v>169</v>
      </c>
      <c r="B21" s="205">
        <f>IF('Indicator Date'!C11="No data","x",$B$2-'Indicator Date'!C11)</f>
        <v>0</v>
      </c>
      <c r="C21" s="205">
        <f>IF('Indicator Date'!D11="No data","x",$C$2-'Indicator Date'!D11)</f>
        <v>0</v>
      </c>
      <c r="D21" s="205">
        <f>IF('Indicator Date'!E11="No data","x",$D$2-'Indicator Date'!E11)</f>
        <v>0</v>
      </c>
      <c r="E21" s="205">
        <f>IF('Indicator Date'!F11="No data","x",$E$2-'Indicator Date'!F11)</f>
        <v>0</v>
      </c>
      <c r="F21" s="205">
        <f>IF('Indicator Date'!G11="No data","x",$F$2-'Indicator Date'!G11)</f>
        <v>0</v>
      </c>
      <c r="G21" s="205">
        <f>IF('Indicator Date'!H11="No data","x",$G$2-'Indicator Date'!H11)</f>
        <v>0</v>
      </c>
      <c r="H21" s="206">
        <f>IF('Indicator Date'!I11="No data","x",$H$2-'Indicator Date'!I11)</f>
        <v>0</v>
      </c>
      <c r="I21" s="205">
        <f>IF('Indicator Date'!J11="No data","x",$I$2-'Indicator Date'!J11)</f>
        <v>0</v>
      </c>
      <c r="J21" s="205">
        <f>IF('Indicator Date'!K11="No data","x",$J$2-'Indicator Date'!K11)</f>
        <v>0</v>
      </c>
      <c r="K21" s="206">
        <f>IF('Indicator Date'!L11="No data","x",$K$2-'Indicator Date'!L11)</f>
        <v>0</v>
      </c>
      <c r="L21" s="205">
        <f>IF('Indicator Date'!M11="No data","x",$L$2-'Indicator Date'!M11)</f>
        <v>0</v>
      </c>
      <c r="M21" s="205">
        <f>IF('Indicator Date'!N11="No data","x",$M$2-'Indicator Date'!N11)</f>
        <v>0</v>
      </c>
      <c r="N21" s="205">
        <f>IF('Indicator Date'!O11="No data","x",$N$2-'Indicator Date'!O11)</f>
        <v>0</v>
      </c>
      <c r="O21" s="205">
        <f>IF('Indicator Date'!P11="No data","x",$O$2-'Indicator Date'!P11)</f>
        <v>0</v>
      </c>
      <c r="P21" s="205">
        <f>IF('Indicator Date'!Q11="No data","x",$P$2-'Indicator Date'!Q11)</f>
        <v>0</v>
      </c>
      <c r="Q21" s="205">
        <f>IF('Indicator Date'!R11="No data","x",$Q$2-'Indicator Date'!R11)</f>
        <v>0</v>
      </c>
      <c r="R21" s="205">
        <f>IF('Indicator Date'!S11="No data","x",$R$2-'Indicator Date'!S11)</f>
        <v>0</v>
      </c>
      <c r="S21" s="205">
        <f>IF('Indicator Date'!T11="No data","x",$S$2-'Indicator Date'!T11)</f>
        <v>0</v>
      </c>
      <c r="T21" s="205">
        <f>IF('Indicator Date'!U11="No data","x",$T$2-'Indicator Date'!U11)</f>
        <v>0</v>
      </c>
      <c r="U21" s="205">
        <f>IF('Indicator Date'!V11="No data","x",$U$2-'Indicator Date'!V11)</f>
        <v>0</v>
      </c>
      <c r="V21" s="205">
        <f>IF('Indicator Date'!W11="No data","x",$V$2-'Indicator Date'!W11)</f>
        <v>0</v>
      </c>
      <c r="W21" s="205">
        <f>IF('Indicator Date'!X11="No data","x",$W$2-'Indicator Date'!X11)</f>
        <v>0</v>
      </c>
      <c r="X21" s="205">
        <f>IF('Indicator Date'!Y11="No data","x",$X$2-'Indicator Date'!Y11)</f>
        <v>0</v>
      </c>
      <c r="Y21" s="205">
        <f>IF('Indicator Date'!Z11="No data","x",$Y$2-'Indicator Date'!Z11)</f>
        <v>0</v>
      </c>
      <c r="Z21" s="205">
        <f>IF('Indicator Date'!AA11="No data","x",$Z$2-'Indicator Date'!AA11)</f>
        <v>0</v>
      </c>
      <c r="AA21" s="205">
        <f>IF('Indicator Date'!AB11="No data","x",$AA$2-'Indicator Date'!AB11)</f>
        <v>0</v>
      </c>
      <c r="AB21" s="205">
        <f>IF('Indicator Date'!AC11="No data","x",$AB$2-'Indicator Date'!AC11)</f>
        <v>0</v>
      </c>
      <c r="AC21" s="205">
        <f>IF('Indicator Date'!AD11="No data","x",$AC$2-'Indicator Date'!AD11)</f>
        <v>0</v>
      </c>
      <c r="AD21" s="205">
        <f>IF('Indicator Date'!AF11="No data","x",$AD$2-'Indicator Date'!AF11)</f>
        <v>0</v>
      </c>
      <c r="AE21" s="205">
        <f>IF('Indicator Date'!AG11="No data","x",$AE$2-'Indicator Date'!AG11)</f>
        <v>0</v>
      </c>
      <c r="AF21" s="205">
        <f>IF('Indicator Date'!AH11="No data","x",$AF$2-'Indicator Date'!AH11)</f>
        <v>0</v>
      </c>
      <c r="AG21" s="205">
        <f>IF('Indicator Date'!AI11="No data","x",$AG$2-'Indicator Date'!AI11)</f>
        <v>0</v>
      </c>
      <c r="AH21" s="205">
        <f>IF('Indicator Date'!AJ11="No data","x",$AH$2-'Indicator Date'!AJ11)</f>
        <v>0</v>
      </c>
      <c r="AI21" s="205">
        <f>IF('Indicator Date'!AK11="No data","x",$AI$2-'Indicator Date'!AK11)</f>
        <v>0</v>
      </c>
      <c r="AJ21" s="205">
        <f>IF('Indicator Date'!AL11="No data","x",$AJ$2-'Indicator Date'!AL11)</f>
        <v>0</v>
      </c>
      <c r="AK21" s="205">
        <f>IF('Indicator Date'!AM11="No data","x",$AK$2-'Indicator Date'!AM11)</f>
        <v>0</v>
      </c>
      <c r="AL21" s="205">
        <f>IF('Indicator Date'!AN11="No data","x",$AL$2-'Indicator Date'!AN11)</f>
        <v>0</v>
      </c>
      <c r="AM21" s="205">
        <f>IF('Indicator Date'!AO11="No data","x",$AM$2-'Indicator Date'!AO11)</f>
        <v>0</v>
      </c>
      <c r="AN21" s="205">
        <f>IF('Indicator Date'!AP11="No data","x",$AN$2-'Indicator Date'!AP11)</f>
        <v>0</v>
      </c>
      <c r="AO21" s="205">
        <f>IF('Indicator Date'!AQ11="No data","x",$AO$2-'Indicator Date'!AQ11)</f>
        <v>0</v>
      </c>
      <c r="AP21" s="205">
        <f>IF('Indicator Date'!AR11="No data","x",$AP$2-'Indicator Date'!AR11)</f>
        <v>0</v>
      </c>
      <c r="AQ21" s="205">
        <f>IF('Indicator Date'!AS11="No data","x",$AQ$2-'Indicator Date'!AS11)</f>
        <v>0</v>
      </c>
      <c r="AR21" s="205">
        <f>IF('Indicator Date'!AT11="No data","x",$AR$2-'Indicator Date'!AT11)</f>
        <v>0</v>
      </c>
      <c r="AS21" s="205">
        <f>IF('Indicator Date'!AU11="No data","x",$AS$2-'Indicator Date'!AU11)</f>
        <v>0</v>
      </c>
      <c r="AT21" s="205">
        <f>IF('Indicator Date'!AV11="No data","x",$AT$2-'Indicator Date'!AV11)</f>
        <v>0</v>
      </c>
      <c r="AU21" s="205">
        <f>IF('Indicator Date'!AW11="No data","x",$AU$2-'Indicator Date'!AW11)</f>
        <v>0</v>
      </c>
      <c r="AV21" s="205">
        <f>IF('Indicator Date'!AX11="No data","x",$AV$2-'Indicator Date'!AX11)</f>
        <v>0</v>
      </c>
      <c r="AW21" s="205">
        <f>IF('Indicator Date'!AY11="No data","x",$AW$2-'Indicator Date'!AY11)</f>
        <v>0</v>
      </c>
      <c r="AX21" s="205">
        <f>IF('Indicator Date'!AZ11="No data","x",$AX$2-'Indicator Date'!AZ11)</f>
        <v>0</v>
      </c>
      <c r="AY21" s="205">
        <f>IF('Indicator Date'!BA11="No data","x",$AY$2-'Indicator Date'!BA11)</f>
        <v>0</v>
      </c>
      <c r="AZ21" s="205">
        <f>IF('Indicator Date'!BB11="No data","x",$AZ$2-'Indicator Date'!BB11)</f>
        <v>0</v>
      </c>
      <c r="BA21" s="205">
        <f>IF('Indicator Date'!BC11="No data","x",$BA$2-'Indicator Date'!BC11)</f>
        <v>0</v>
      </c>
      <c r="BB21" s="205">
        <f>IF('Indicator Date'!BD11="No data","x",$BB$2-'Indicator Date'!BD11)</f>
        <v>0</v>
      </c>
      <c r="BC21" s="205">
        <f>IF('Indicator Date'!BE11="No data","x",$BC$2-'Indicator Date'!BE11)</f>
        <v>0</v>
      </c>
      <c r="BD21" s="205" t="str">
        <f>IF('Indicator Date'!BF11="No data","x",$BD$2-'Indicator Date'!BF11)</f>
        <v>x</v>
      </c>
      <c r="BE21" s="205">
        <f>IF('Indicator Date'!BG11="No data","x",$BE$2-'Indicator Date'!BG11)</f>
        <v>0</v>
      </c>
      <c r="BF21" s="205">
        <f>IF('Indicator Date'!BH11="No data","x",$BF$2-'Indicator Date'!BH11)</f>
        <v>0</v>
      </c>
      <c r="BG21" s="205" t="str">
        <f>IF('Indicator Date'!BI11="No data","x",$BG$2-'Indicator Date'!BI11)</f>
        <v>x</v>
      </c>
      <c r="BH21" s="205">
        <f>IF('Indicator Date'!BJ11="No data","x",$BH$2-'Indicator Date'!BJ11)</f>
        <v>0</v>
      </c>
      <c r="BI21" s="205">
        <f>IF('Indicator Date'!BK11="No data","x",$BI$2-'Indicator Date'!BK11)</f>
        <v>0</v>
      </c>
      <c r="BJ21" s="205">
        <f>IF('Indicator Date'!BL11="No data","x",$BJ$2-'Indicator Date'!BL11)</f>
        <v>0</v>
      </c>
      <c r="BK21" s="205">
        <f>IF('Indicator Date'!BM11="No data","x",$BK$2-'Indicator Date'!BM11)</f>
        <v>0</v>
      </c>
      <c r="BL21" s="205">
        <f>IF('Indicator Date'!BN11="No data","x",$BL$2-'Indicator Date'!BN11)</f>
        <v>0</v>
      </c>
      <c r="BM21" s="205">
        <f>IF('Indicator Date'!BO11="No data","x",$BM$2-'Indicator Date'!BO11)</f>
        <v>0</v>
      </c>
      <c r="BN21" s="205">
        <f>IF('Indicator Date'!BP11="No data","x",$BN$2-'Indicator Date'!BP11)</f>
        <v>0</v>
      </c>
      <c r="BO21" s="205">
        <f>IF('Indicator Date'!BQ11="No data","x",$BO$2-'Indicator Date'!BQ11)</f>
        <v>0</v>
      </c>
      <c r="BP21" s="205">
        <f>IF('Indicator Date'!BR11="No data","x",$BP$2-'Indicator Date'!BR11)</f>
        <v>0</v>
      </c>
      <c r="BQ21" s="205">
        <f>IF('Indicator Date'!BS11="No data","x",$BQ$2-'Indicator Date'!BS11)</f>
        <v>0</v>
      </c>
      <c r="BR21" s="205">
        <f>IF('Indicator Date'!BT11="No data","x",$BR$2-'Indicator Date'!BT11)</f>
        <v>0</v>
      </c>
      <c r="BS21" s="205">
        <f>IF('Indicator Date'!BU11="No data","x",$BS$2-'Indicator Date'!BU11)</f>
        <v>0</v>
      </c>
      <c r="BT21" s="205">
        <f>IF('Indicator Date'!BV11="No data","x",$BT$2-'Indicator Date'!BV11)</f>
        <v>0</v>
      </c>
      <c r="BU21" s="205">
        <f>IF('Indicator Date'!BW11="No data","x",$BU$2-'Indicator Date'!BW11)</f>
        <v>0</v>
      </c>
      <c r="BV21" s="205">
        <f>IF('Indicator Date'!BX11="No data","x",$BV$2-'Indicator Date'!BX11)</f>
        <v>0</v>
      </c>
      <c r="BW21" s="205">
        <f>IF('Indicator Date'!BY11="No data","x",$BW$2-'Indicator Date'!BY11)</f>
        <v>0</v>
      </c>
    </row>
    <row r="22" spans="1:75" ht="15.75" customHeight="1">
      <c r="A22" s="82" t="s">
        <v>179</v>
      </c>
      <c r="B22" s="205">
        <f>IF('Indicator Date'!C21="No data","x",$B$2-'Indicator Date'!C21)</f>
        <v>0</v>
      </c>
      <c r="C22" s="205">
        <f>IF('Indicator Date'!D21="No data","x",$C$2-'Indicator Date'!D21)</f>
        <v>0</v>
      </c>
      <c r="D22" s="205">
        <f>IF('Indicator Date'!E21="No data","x",$D$2-'Indicator Date'!E21)</f>
        <v>0</v>
      </c>
      <c r="E22" s="205">
        <f>IF('Indicator Date'!F21="No data","x",$E$2-'Indicator Date'!F21)</f>
        <v>0</v>
      </c>
      <c r="F22" s="205">
        <f>IF('Indicator Date'!G21="No data","x",$F$2-'Indicator Date'!G21)</f>
        <v>0</v>
      </c>
      <c r="G22" s="205">
        <f>IF('Indicator Date'!H21="No data","x",$G$2-'Indicator Date'!H21)</f>
        <v>0</v>
      </c>
      <c r="H22" s="206">
        <f>IF('Indicator Date'!I21="No data","x",$H$2-'Indicator Date'!I21)</f>
        <v>0</v>
      </c>
      <c r="I22" s="205">
        <f>IF('Indicator Date'!J21="No data","x",$I$2-'Indicator Date'!J21)</f>
        <v>0</v>
      </c>
      <c r="J22" s="205">
        <f>IF('Indicator Date'!K21="No data","x",$J$2-'Indicator Date'!K21)</f>
        <v>0</v>
      </c>
      <c r="K22" s="206">
        <f>IF('Indicator Date'!L21="No data","x",$K$2-'Indicator Date'!L21)</f>
        <v>0</v>
      </c>
      <c r="L22" s="205">
        <f>IF('Indicator Date'!M21="No data","x",$L$2-'Indicator Date'!M21)</f>
        <v>0</v>
      </c>
      <c r="M22" s="205">
        <f>IF('Indicator Date'!N21="No data","x",$M$2-'Indicator Date'!N21)</f>
        <v>0</v>
      </c>
      <c r="N22" s="205">
        <f>IF('Indicator Date'!O21="No data","x",$N$2-'Indicator Date'!O21)</f>
        <v>0</v>
      </c>
      <c r="O22" s="205">
        <f>IF('Indicator Date'!P21="No data","x",$O$2-'Indicator Date'!P21)</f>
        <v>0</v>
      </c>
      <c r="P22" s="205">
        <f>IF('Indicator Date'!Q21="No data","x",$P$2-'Indicator Date'!Q21)</f>
        <v>0</v>
      </c>
      <c r="Q22" s="205">
        <f>IF('Indicator Date'!R21="No data","x",$Q$2-'Indicator Date'!R21)</f>
        <v>0</v>
      </c>
      <c r="R22" s="205">
        <f>IF('Indicator Date'!S21="No data","x",$R$2-'Indicator Date'!S21)</f>
        <v>0</v>
      </c>
      <c r="S22" s="205">
        <f>IF('Indicator Date'!T21="No data","x",$S$2-'Indicator Date'!T21)</f>
        <v>0</v>
      </c>
      <c r="T22" s="205">
        <f>IF('Indicator Date'!U21="No data","x",$T$2-'Indicator Date'!U21)</f>
        <v>0</v>
      </c>
      <c r="U22" s="205">
        <f>IF('Indicator Date'!V21="No data","x",$U$2-'Indicator Date'!V21)</f>
        <v>0</v>
      </c>
      <c r="V22" s="205">
        <f>IF('Indicator Date'!W21="No data","x",$V$2-'Indicator Date'!W21)</f>
        <v>0</v>
      </c>
      <c r="W22" s="205">
        <f>IF('Indicator Date'!X21="No data","x",$W$2-'Indicator Date'!X21)</f>
        <v>0</v>
      </c>
      <c r="X22" s="205">
        <f>IF('Indicator Date'!Y21="No data","x",$X$2-'Indicator Date'!Y21)</f>
        <v>0</v>
      </c>
      <c r="Y22" s="205">
        <f>IF('Indicator Date'!Z21="No data","x",$Y$2-'Indicator Date'!Z21)</f>
        <v>0</v>
      </c>
      <c r="Z22" s="205">
        <f>IF('Indicator Date'!AA21="No data","x",$Z$2-'Indicator Date'!AA21)</f>
        <v>0</v>
      </c>
      <c r="AA22" s="205">
        <f>IF('Indicator Date'!AB21="No data","x",$AA$2-'Indicator Date'!AB21)</f>
        <v>0</v>
      </c>
      <c r="AB22" s="205">
        <f>IF('Indicator Date'!AC21="No data","x",$AB$2-'Indicator Date'!AC21)</f>
        <v>0</v>
      </c>
      <c r="AC22" s="205">
        <f>IF('Indicator Date'!AD21="No data","x",$AC$2-'Indicator Date'!AD21)</f>
        <v>0</v>
      </c>
      <c r="AD22" s="205">
        <f>IF('Indicator Date'!AF21="No data","x",$AD$2-'Indicator Date'!AF21)</f>
        <v>0</v>
      </c>
      <c r="AE22" s="205">
        <f>IF('Indicator Date'!AG21="No data","x",$AE$2-'Indicator Date'!AG21)</f>
        <v>0</v>
      </c>
      <c r="AF22" s="205">
        <f>IF('Indicator Date'!AH21="No data","x",$AF$2-'Indicator Date'!AH21)</f>
        <v>0</v>
      </c>
      <c r="AG22" s="205">
        <f>IF('Indicator Date'!AI21="No data","x",$AG$2-'Indicator Date'!AI21)</f>
        <v>0</v>
      </c>
      <c r="AH22" s="205">
        <f>IF('Indicator Date'!AJ21="No data","x",$AH$2-'Indicator Date'!AJ21)</f>
        <v>0</v>
      </c>
      <c r="AI22" s="205">
        <f>IF('Indicator Date'!AK21="No data","x",$AI$2-'Indicator Date'!AK21)</f>
        <v>0</v>
      </c>
      <c r="AJ22" s="205">
        <f>IF('Indicator Date'!AL21="No data","x",$AJ$2-'Indicator Date'!AL21)</f>
        <v>0</v>
      </c>
      <c r="AK22" s="205">
        <f>IF('Indicator Date'!AM21="No data","x",$AK$2-'Indicator Date'!AM21)</f>
        <v>0</v>
      </c>
      <c r="AL22" s="205">
        <f>IF('Indicator Date'!AN21="No data","x",$AL$2-'Indicator Date'!AN21)</f>
        <v>0</v>
      </c>
      <c r="AM22" s="205">
        <f>IF('Indicator Date'!AO21="No data","x",$AM$2-'Indicator Date'!AO21)</f>
        <v>0</v>
      </c>
      <c r="AN22" s="205">
        <f>IF('Indicator Date'!AP21="No data","x",$AN$2-'Indicator Date'!AP21)</f>
        <v>0</v>
      </c>
      <c r="AO22" s="205">
        <f>IF('Indicator Date'!AQ21="No data","x",$AO$2-'Indicator Date'!AQ21)</f>
        <v>0</v>
      </c>
      <c r="AP22" s="205">
        <f>IF('Indicator Date'!AR21="No data","x",$AP$2-'Indicator Date'!AR21)</f>
        <v>0</v>
      </c>
      <c r="AQ22" s="205">
        <f>IF('Indicator Date'!AS21="No data","x",$AQ$2-'Indicator Date'!AS21)</f>
        <v>0</v>
      </c>
      <c r="AR22" s="205">
        <f>IF('Indicator Date'!AT21="No data","x",$AR$2-'Indicator Date'!AT21)</f>
        <v>0</v>
      </c>
      <c r="AS22" s="205">
        <f>IF('Indicator Date'!AU21="No data","x",$AS$2-'Indicator Date'!AU21)</f>
        <v>0</v>
      </c>
      <c r="AT22" s="205">
        <f>IF('Indicator Date'!AV21="No data","x",$AT$2-'Indicator Date'!AV21)</f>
        <v>0</v>
      </c>
      <c r="AU22" s="205">
        <f>IF('Indicator Date'!AW21="No data","x",$AU$2-'Indicator Date'!AW21)</f>
        <v>0</v>
      </c>
      <c r="AV22" s="205">
        <f>IF('Indicator Date'!AX21="No data","x",$AV$2-'Indicator Date'!AX21)</f>
        <v>0</v>
      </c>
      <c r="AW22" s="205">
        <f>IF('Indicator Date'!AY21="No data","x",$AW$2-'Indicator Date'!AY21)</f>
        <v>0</v>
      </c>
      <c r="AX22" s="205">
        <f>IF('Indicator Date'!AZ21="No data","x",$AX$2-'Indicator Date'!AZ21)</f>
        <v>0</v>
      </c>
      <c r="AY22" s="205">
        <f>IF('Indicator Date'!BA21="No data","x",$AY$2-'Indicator Date'!BA21)</f>
        <v>0</v>
      </c>
      <c r="AZ22" s="205">
        <f>IF('Indicator Date'!BB21="No data","x",$AZ$2-'Indicator Date'!BB21)</f>
        <v>0</v>
      </c>
      <c r="BA22" s="205">
        <f>IF('Indicator Date'!BC21="No data","x",$BA$2-'Indicator Date'!BC21)</f>
        <v>0</v>
      </c>
      <c r="BB22" s="205">
        <f>IF('Indicator Date'!BD21="No data","x",$BB$2-'Indicator Date'!BD21)</f>
        <v>0</v>
      </c>
      <c r="BC22" s="205">
        <f>IF('Indicator Date'!BE21="No data","x",$BC$2-'Indicator Date'!BE21)</f>
        <v>0</v>
      </c>
      <c r="BD22" s="205" t="str">
        <f>IF('Indicator Date'!BF21="No data","x",$BD$2-'Indicator Date'!BF21)</f>
        <v>x</v>
      </c>
      <c r="BE22" s="205">
        <f>IF('Indicator Date'!BG21="No data","x",$BE$2-'Indicator Date'!BG21)</f>
        <v>0</v>
      </c>
      <c r="BF22" s="205">
        <f>IF('Indicator Date'!BH21="No data","x",$BF$2-'Indicator Date'!BH21)</f>
        <v>0</v>
      </c>
      <c r="BG22" s="205" t="str">
        <f>IF('Indicator Date'!BI21="No data","x",$BG$2-'Indicator Date'!BI21)</f>
        <v>x</v>
      </c>
      <c r="BH22" s="205">
        <f>IF('Indicator Date'!BJ21="No data","x",$BH$2-'Indicator Date'!BJ21)</f>
        <v>0</v>
      </c>
      <c r="BI22" s="205">
        <f>IF('Indicator Date'!BK21="No data","x",$BI$2-'Indicator Date'!BK21)</f>
        <v>0</v>
      </c>
      <c r="BJ22" s="205">
        <f>IF('Indicator Date'!BL21="No data","x",$BJ$2-'Indicator Date'!BL21)</f>
        <v>0</v>
      </c>
      <c r="BK22" s="205">
        <f>IF('Indicator Date'!BM21="No data","x",$BK$2-'Indicator Date'!BM21)</f>
        <v>0</v>
      </c>
      <c r="BL22" s="205">
        <f>IF('Indicator Date'!BN21="No data","x",$BL$2-'Indicator Date'!BN21)</f>
        <v>0</v>
      </c>
      <c r="BM22" s="205">
        <f>IF('Indicator Date'!BO21="No data","x",$BM$2-'Indicator Date'!BO21)</f>
        <v>0</v>
      </c>
      <c r="BN22" s="205">
        <f>IF('Indicator Date'!BP21="No data","x",$BN$2-'Indicator Date'!BP21)</f>
        <v>0</v>
      </c>
      <c r="BO22" s="205">
        <f>IF('Indicator Date'!BQ21="No data","x",$BO$2-'Indicator Date'!BQ21)</f>
        <v>0</v>
      </c>
      <c r="BP22" s="205">
        <f>IF('Indicator Date'!BR21="No data","x",$BP$2-'Indicator Date'!BR21)</f>
        <v>0</v>
      </c>
      <c r="BQ22" s="205">
        <f>IF('Indicator Date'!BS21="No data","x",$BQ$2-'Indicator Date'!BS21)</f>
        <v>0</v>
      </c>
      <c r="BR22" s="205">
        <f>IF('Indicator Date'!BT21="No data","x",$BR$2-'Indicator Date'!BT21)</f>
        <v>0</v>
      </c>
      <c r="BS22" s="205">
        <f>IF('Indicator Date'!BU21="No data","x",$BS$2-'Indicator Date'!BU21)</f>
        <v>0</v>
      </c>
      <c r="BT22" s="205">
        <f>IF('Indicator Date'!BV21="No data","x",$BT$2-'Indicator Date'!BV21)</f>
        <v>0</v>
      </c>
      <c r="BU22" s="205">
        <f>IF('Indicator Date'!BW21="No data","x",$BU$2-'Indicator Date'!BW21)</f>
        <v>0</v>
      </c>
      <c r="BV22" s="205">
        <f>IF('Indicator Date'!BX21="No data","x",$BV$2-'Indicator Date'!BX21)</f>
        <v>0</v>
      </c>
      <c r="BW22" s="205">
        <f>IF('Indicator Date'!BY21="No data","x",$BW$2-'Indicator Date'!BY21)</f>
        <v>0</v>
      </c>
    </row>
    <row r="23" spans="1:75" ht="15.75" customHeight="1">
      <c r="A23" s="82" t="s">
        <v>180</v>
      </c>
      <c r="B23" s="205">
        <f>IF('Indicator Date'!C22="No data","x",$B$2-'Indicator Date'!C22)</f>
        <v>0</v>
      </c>
      <c r="C23" s="205">
        <f>IF('Indicator Date'!D22="No data","x",$C$2-'Indicator Date'!D22)</f>
        <v>0</v>
      </c>
      <c r="D23" s="205">
        <f>IF('Indicator Date'!E22="No data","x",$D$2-'Indicator Date'!E22)</f>
        <v>0</v>
      </c>
      <c r="E23" s="205">
        <f>IF('Indicator Date'!F22="No data","x",$E$2-'Indicator Date'!F22)</f>
        <v>0</v>
      </c>
      <c r="F23" s="205">
        <f>IF('Indicator Date'!G22="No data","x",$F$2-'Indicator Date'!G22)</f>
        <v>0</v>
      </c>
      <c r="G23" s="205">
        <f>IF('Indicator Date'!H22="No data","x",$G$2-'Indicator Date'!H22)</f>
        <v>0</v>
      </c>
      <c r="H23" s="206">
        <f>IF('Indicator Date'!I22="No data","x",$H$2-'Indicator Date'!I22)</f>
        <v>0</v>
      </c>
      <c r="I23" s="205">
        <f>IF('Indicator Date'!J22="No data","x",$I$2-'Indicator Date'!J22)</f>
        <v>0</v>
      </c>
      <c r="J23" s="205">
        <f>IF('Indicator Date'!K22="No data","x",$J$2-'Indicator Date'!K22)</f>
        <v>0</v>
      </c>
      <c r="K23" s="206">
        <f>IF('Indicator Date'!L22="No data","x",$K$2-'Indicator Date'!L22)</f>
        <v>0</v>
      </c>
      <c r="L23" s="205">
        <f>IF('Indicator Date'!M22="No data","x",$L$2-'Indicator Date'!M22)</f>
        <v>0</v>
      </c>
      <c r="M23" s="205">
        <f>IF('Indicator Date'!N22="No data","x",$M$2-'Indicator Date'!N22)</f>
        <v>0</v>
      </c>
      <c r="N23" s="205">
        <f>IF('Indicator Date'!O22="No data","x",$N$2-'Indicator Date'!O22)</f>
        <v>0</v>
      </c>
      <c r="O23" s="205">
        <f>IF('Indicator Date'!P22="No data","x",$O$2-'Indicator Date'!P22)</f>
        <v>0</v>
      </c>
      <c r="P23" s="205">
        <f>IF('Indicator Date'!Q22="No data","x",$P$2-'Indicator Date'!Q22)</f>
        <v>0</v>
      </c>
      <c r="Q23" s="205">
        <f>IF('Indicator Date'!R22="No data","x",$Q$2-'Indicator Date'!R22)</f>
        <v>0</v>
      </c>
      <c r="R23" s="205">
        <f>IF('Indicator Date'!S22="No data","x",$R$2-'Indicator Date'!S22)</f>
        <v>0</v>
      </c>
      <c r="S23" s="205">
        <f>IF('Indicator Date'!T22="No data","x",$S$2-'Indicator Date'!T22)</f>
        <v>0</v>
      </c>
      <c r="T23" s="205">
        <f>IF('Indicator Date'!U22="No data","x",$T$2-'Indicator Date'!U22)</f>
        <v>0</v>
      </c>
      <c r="U23" s="205">
        <f>IF('Indicator Date'!V22="No data","x",$U$2-'Indicator Date'!V22)</f>
        <v>0</v>
      </c>
      <c r="V23" s="205">
        <f>IF('Indicator Date'!W22="No data","x",$V$2-'Indicator Date'!W22)</f>
        <v>0</v>
      </c>
      <c r="W23" s="205">
        <f>IF('Indicator Date'!X22="No data","x",$W$2-'Indicator Date'!X22)</f>
        <v>0</v>
      </c>
      <c r="X23" s="205">
        <f>IF('Indicator Date'!Y22="No data","x",$X$2-'Indicator Date'!Y22)</f>
        <v>0</v>
      </c>
      <c r="Y23" s="205">
        <f>IF('Indicator Date'!Z22="No data","x",$Y$2-'Indicator Date'!Z22)</f>
        <v>0</v>
      </c>
      <c r="Z23" s="205">
        <f>IF('Indicator Date'!AA22="No data","x",$Z$2-'Indicator Date'!AA22)</f>
        <v>0</v>
      </c>
      <c r="AA23" s="205">
        <f>IF('Indicator Date'!AB22="No data","x",$AA$2-'Indicator Date'!AB22)</f>
        <v>0</v>
      </c>
      <c r="AB23" s="205">
        <f>IF('Indicator Date'!AC22="No data","x",$AB$2-'Indicator Date'!AC22)</f>
        <v>0</v>
      </c>
      <c r="AC23" s="205">
        <f>IF('Indicator Date'!AD22="No data","x",$AC$2-'Indicator Date'!AD22)</f>
        <v>0</v>
      </c>
      <c r="AD23" s="205">
        <f>IF('Indicator Date'!AF22="No data","x",$AD$2-'Indicator Date'!AF22)</f>
        <v>0</v>
      </c>
      <c r="AE23" s="205">
        <f>IF('Indicator Date'!AG22="No data","x",$AE$2-'Indicator Date'!AG22)</f>
        <v>0</v>
      </c>
      <c r="AF23" s="205">
        <f>IF('Indicator Date'!AH22="No data","x",$AF$2-'Indicator Date'!AH22)</f>
        <v>0</v>
      </c>
      <c r="AG23" s="205">
        <f>IF('Indicator Date'!AI22="No data","x",$AG$2-'Indicator Date'!AI22)</f>
        <v>0</v>
      </c>
      <c r="AH23" s="205">
        <f>IF('Indicator Date'!AJ22="No data","x",$AH$2-'Indicator Date'!AJ22)</f>
        <v>0</v>
      </c>
      <c r="AI23" s="205">
        <f>IF('Indicator Date'!AK22="No data","x",$AI$2-'Indicator Date'!AK22)</f>
        <v>0</v>
      </c>
      <c r="AJ23" s="205">
        <f>IF('Indicator Date'!AL22="No data","x",$AJ$2-'Indicator Date'!AL22)</f>
        <v>0</v>
      </c>
      <c r="AK23" s="205">
        <f>IF('Indicator Date'!AM22="No data","x",$AK$2-'Indicator Date'!AM22)</f>
        <v>0</v>
      </c>
      <c r="AL23" s="205">
        <f>IF('Indicator Date'!AN22="No data","x",$AL$2-'Indicator Date'!AN22)</f>
        <v>0</v>
      </c>
      <c r="AM23" s="205">
        <f>IF('Indicator Date'!AO22="No data","x",$AM$2-'Indicator Date'!AO22)</f>
        <v>0</v>
      </c>
      <c r="AN23" s="205">
        <f>IF('Indicator Date'!AP22="No data","x",$AN$2-'Indicator Date'!AP22)</f>
        <v>0</v>
      </c>
      <c r="AO23" s="205">
        <f>IF('Indicator Date'!AQ22="No data","x",$AO$2-'Indicator Date'!AQ22)</f>
        <v>0</v>
      </c>
      <c r="AP23" s="205">
        <f>IF('Indicator Date'!AR22="No data","x",$AP$2-'Indicator Date'!AR22)</f>
        <v>0</v>
      </c>
      <c r="AQ23" s="205">
        <f>IF('Indicator Date'!AS22="No data","x",$AQ$2-'Indicator Date'!AS22)</f>
        <v>0</v>
      </c>
      <c r="AR23" s="205">
        <f>IF('Indicator Date'!AT22="No data","x",$AR$2-'Indicator Date'!AT22)</f>
        <v>0</v>
      </c>
      <c r="AS23" s="205">
        <f>IF('Indicator Date'!AU22="No data","x",$AS$2-'Indicator Date'!AU22)</f>
        <v>0</v>
      </c>
      <c r="AT23" s="205">
        <f>IF('Indicator Date'!AV22="No data","x",$AT$2-'Indicator Date'!AV22)</f>
        <v>0</v>
      </c>
      <c r="AU23" s="205">
        <f>IF('Indicator Date'!AW22="No data","x",$AU$2-'Indicator Date'!AW22)</f>
        <v>0</v>
      </c>
      <c r="AV23" s="205">
        <f>IF('Indicator Date'!AX22="No data","x",$AV$2-'Indicator Date'!AX22)</f>
        <v>0</v>
      </c>
      <c r="AW23" s="205">
        <f>IF('Indicator Date'!AY22="No data","x",$AW$2-'Indicator Date'!AY22)</f>
        <v>0</v>
      </c>
      <c r="AX23" s="205">
        <f>IF('Indicator Date'!AZ22="No data","x",$AX$2-'Indicator Date'!AZ22)</f>
        <v>0</v>
      </c>
      <c r="AY23" s="205">
        <f>IF('Indicator Date'!BA22="No data","x",$AY$2-'Indicator Date'!BA22)</f>
        <v>0</v>
      </c>
      <c r="AZ23" s="205">
        <f>IF('Indicator Date'!BB22="No data","x",$AZ$2-'Indicator Date'!BB22)</f>
        <v>0</v>
      </c>
      <c r="BA23" s="205">
        <f>IF('Indicator Date'!BC22="No data","x",$BA$2-'Indicator Date'!BC22)</f>
        <v>0</v>
      </c>
      <c r="BB23" s="205">
        <f>IF('Indicator Date'!BD22="No data","x",$BB$2-'Indicator Date'!BD22)</f>
        <v>0</v>
      </c>
      <c r="BC23" s="205">
        <f>IF('Indicator Date'!BE22="No data","x",$BC$2-'Indicator Date'!BE22)</f>
        <v>0</v>
      </c>
      <c r="BD23" s="205" t="str">
        <f>IF('Indicator Date'!BF22="No data","x",$BD$2-'Indicator Date'!BF22)</f>
        <v>x</v>
      </c>
      <c r="BE23" s="205">
        <f>IF('Indicator Date'!BG22="No data","x",$BE$2-'Indicator Date'!BG22)</f>
        <v>0</v>
      </c>
      <c r="BF23" s="205">
        <f>IF('Indicator Date'!BH22="No data","x",$BF$2-'Indicator Date'!BH22)</f>
        <v>0</v>
      </c>
      <c r="BG23" s="205" t="str">
        <f>IF('Indicator Date'!BI22="No data","x",$BG$2-'Indicator Date'!BI22)</f>
        <v>x</v>
      </c>
      <c r="BH23" s="205">
        <f>IF('Indicator Date'!BJ22="No data","x",$BH$2-'Indicator Date'!BJ22)</f>
        <v>0</v>
      </c>
      <c r="BI23" s="205">
        <f>IF('Indicator Date'!BK22="No data","x",$BI$2-'Indicator Date'!BK22)</f>
        <v>0</v>
      </c>
      <c r="BJ23" s="205">
        <f>IF('Indicator Date'!BL22="No data","x",$BJ$2-'Indicator Date'!BL22)</f>
        <v>0</v>
      </c>
      <c r="BK23" s="205">
        <f>IF('Indicator Date'!BM22="No data","x",$BK$2-'Indicator Date'!BM22)</f>
        <v>0</v>
      </c>
      <c r="BL23" s="205">
        <f>IF('Indicator Date'!BN22="No data","x",$BL$2-'Indicator Date'!BN22)</f>
        <v>0</v>
      </c>
      <c r="BM23" s="205">
        <f>IF('Indicator Date'!BO22="No data","x",$BM$2-'Indicator Date'!BO22)</f>
        <v>0</v>
      </c>
      <c r="BN23" s="205">
        <f>IF('Indicator Date'!BP22="No data","x",$BN$2-'Indicator Date'!BP22)</f>
        <v>0</v>
      </c>
      <c r="BO23" s="205">
        <f>IF('Indicator Date'!BQ22="No data","x",$BO$2-'Indicator Date'!BQ22)</f>
        <v>0</v>
      </c>
      <c r="BP23" s="205">
        <f>IF('Indicator Date'!BR22="No data","x",$BP$2-'Indicator Date'!BR22)</f>
        <v>0</v>
      </c>
      <c r="BQ23" s="205">
        <f>IF('Indicator Date'!BS22="No data","x",$BQ$2-'Indicator Date'!BS22)</f>
        <v>0</v>
      </c>
      <c r="BR23" s="205">
        <f>IF('Indicator Date'!BT22="No data","x",$BR$2-'Indicator Date'!BT22)</f>
        <v>0</v>
      </c>
      <c r="BS23" s="205">
        <f>IF('Indicator Date'!BU22="No data","x",$BS$2-'Indicator Date'!BU22)</f>
        <v>0</v>
      </c>
      <c r="BT23" s="205">
        <f>IF('Indicator Date'!BV22="No data","x",$BT$2-'Indicator Date'!BV22)</f>
        <v>0</v>
      </c>
      <c r="BU23" s="205">
        <f>IF('Indicator Date'!BW22="No data","x",$BU$2-'Indicator Date'!BW22)</f>
        <v>0</v>
      </c>
      <c r="BV23" s="205">
        <f>IF('Indicator Date'!BX22="No data","x",$BV$2-'Indicator Date'!BX22)</f>
        <v>0</v>
      </c>
      <c r="BW23" s="205">
        <f>IF('Indicator Date'!BY22="No data","x",$BW$2-'Indicator Date'!BY22)</f>
        <v>0</v>
      </c>
    </row>
    <row r="24" spans="1:75" ht="15.75" customHeight="1">
      <c r="A24" s="82" t="s">
        <v>198</v>
      </c>
      <c r="B24" s="205">
        <f>IF('Indicator Date'!C40="No data","x",$B$2-'Indicator Date'!C40)</f>
        <v>0</v>
      </c>
      <c r="C24" s="205">
        <f>IF('Indicator Date'!D40="No data","x",$C$2-'Indicator Date'!D40)</f>
        <v>0</v>
      </c>
      <c r="D24" s="205">
        <f>IF('Indicator Date'!E40="No data","x",$D$2-'Indicator Date'!E40)</f>
        <v>0</v>
      </c>
      <c r="E24" s="205">
        <f>IF('Indicator Date'!F40="No data","x",$E$2-'Indicator Date'!F40)</f>
        <v>0</v>
      </c>
      <c r="F24" s="205">
        <f>IF('Indicator Date'!G40="No data","x",$F$2-'Indicator Date'!G40)</f>
        <v>0</v>
      </c>
      <c r="G24" s="205">
        <f>IF('Indicator Date'!H40="No data","x",$G$2-'Indicator Date'!H40)</f>
        <v>0</v>
      </c>
      <c r="H24" s="205">
        <f>IF('Indicator Date'!I40="No data","x",$H$2-'Indicator Date'!I40)</f>
        <v>0</v>
      </c>
      <c r="I24" s="205">
        <f>IF('Indicator Date'!J40="No data","x",$I$2-'Indicator Date'!J40)</f>
        <v>0</v>
      </c>
      <c r="J24" s="205">
        <f>IF('Indicator Date'!K40="No data","x",$J$2-'Indicator Date'!K40)</f>
        <v>0</v>
      </c>
      <c r="K24" s="206">
        <f>IF('Indicator Date'!L40="No data","x",$K$2-'Indicator Date'!L40)</f>
        <v>0</v>
      </c>
      <c r="L24" s="205">
        <f>IF('Indicator Date'!M40="No data","x",$L$2-'Indicator Date'!M40)</f>
        <v>0</v>
      </c>
      <c r="M24" s="205">
        <f>IF('Indicator Date'!N40="No data","x",$M$2-'Indicator Date'!N40)</f>
        <v>0</v>
      </c>
      <c r="N24" s="205">
        <f>IF('Indicator Date'!O40="No data","x",$N$2-'Indicator Date'!O40)</f>
        <v>0</v>
      </c>
      <c r="O24" s="205">
        <f>IF('Indicator Date'!P40="No data","x",$O$2-'Indicator Date'!P40)</f>
        <v>0</v>
      </c>
      <c r="P24" s="205">
        <f>IF('Indicator Date'!Q40="No data","x",$P$2-'Indicator Date'!Q40)</f>
        <v>0</v>
      </c>
      <c r="Q24" s="205">
        <f>IF('Indicator Date'!R40="No data","x",$Q$2-'Indicator Date'!R40)</f>
        <v>0</v>
      </c>
      <c r="R24" s="205">
        <f>IF('Indicator Date'!S40="No data","x",$R$2-'Indicator Date'!S40)</f>
        <v>0</v>
      </c>
      <c r="S24" s="205">
        <f>IF('Indicator Date'!T40="No data","x",$S$2-'Indicator Date'!T40)</f>
        <v>0</v>
      </c>
      <c r="T24" s="205">
        <f>IF('Indicator Date'!U40="No data","x",$T$2-'Indicator Date'!U40)</f>
        <v>0</v>
      </c>
      <c r="U24" s="205">
        <f>IF('Indicator Date'!V40="No data","x",$U$2-'Indicator Date'!V40)</f>
        <v>0</v>
      </c>
      <c r="V24" s="205">
        <f>IF('Indicator Date'!W40="No data","x",$V$2-'Indicator Date'!W40)</f>
        <v>0</v>
      </c>
      <c r="W24" s="205">
        <f>IF('Indicator Date'!X40="No data","x",$W$2-'Indicator Date'!X40)</f>
        <v>0</v>
      </c>
      <c r="X24" s="205">
        <f>IF('Indicator Date'!Y40="No data","x",$X$2-'Indicator Date'!Y40)</f>
        <v>0</v>
      </c>
      <c r="Y24" s="205">
        <f>IF('Indicator Date'!Z40="No data","x",$Y$2-'Indicator Date'!Z40)</f>
        <v>0</v>
      </c>
      <c r="Z24" s="205">
        <f>IF('Indicator Date'!AA40="No data","x",$Z$2-'Indicator Date'!AA40)</f>
        <v>0</v>
      </c>
      <c r="AA24" s="205">
        <f>IF('Indicator Date'!AB40="No data","x",$AA$2-'Indicator Date'!AB40)</f>
        <v>0</v>
      </c>
      <c r="AB24" s="205">
        <f>IF('Indicator Date'!AC40="No data","x",$AB$2-'Indicator Date'!AC40)</f>
        <v>0</v>
      </c>
      <c r="AC24" s="205">
        <f>IF('Indicator Date'!AD40="No data","x",$AC$2-'Indicator Date'!AD40)</f>
        <v>0</v>
      </c>
      <c r="AD24" s="205">
        <f>IF('Indicator Date'!AF40="No data","x",$AD$2-'Indicator Date'!AF40)</f>
        <v>0</v>
      </c>
      <c r="AE24" s="205">
        <f>IF('Indicator Date'!AG40="No data","x",$AE$2-'Indicator Date'!AG40)</f>
        <v>0</v>
      </c>
      <c r="AF24" s="205">
        <f>IF('Indicator Date'!AH40="No data","x",$AF$2-'Indicator Date'!AH40)</f>
        <v>0</v>
      </c>
      <c r="AG24" s="205">
        <f>IF('Indicator Date'!AI40="No data","x",$AG$2-'Indicator Date'!AI40)</f>
        <v>0</v>
      </c>
      <c r="AH24" s="205">
        <f>IF('Indicator Date'!AJ40="No data","x",$AH$2-'Indicator Date'!AJ40)</f>
        <v>0</v>
      </c>
      <c r="AI24" s="205">
        <f>IF('Indicator Date'!AK40="No data","x",$AI$2-'Indicator Date'!AK40)</f>
        <v>0</v>
      </c>
      <c r="AJ24" s="205">
        <f>IF('Indicator Date'!AL40="No data","x",$AJ$2-'Indicator Date'!AL40)</f>
        <v>0</v>
      </c>
      <c r="AK24" s="205">
        <f>IF('Indicator Date'!AM40="No data","x",$AK$2-'Indicator Date'!AM40)</f>
        <v>0</v>
      </c>
      <c r="AL24" s="205">
        <f>IF('Indicator Date'!AN40="No data","x",$AL$2-'Indicator Date'!AN40)</f>
        <v>0</v>
      </c>
      <c r="AM24" s="205">
        <f>IF('Indicator Date'!AO40="No data","x",$AM$2-'Indicator Date'!AO40)</f>
        <v>0</v>
      </c>
      <c r="AN24" s="205">
        <f>IF('Indicator Date'!AP40="No data","x",$AN$2-'Indicator Date'!AP40)</f>
        <v>0</v>
      </c>
      <c r="AO24" s="205">
        <f>IF('Indicator Date'!AQ40="No data","x",$AO$2-'Indicator Date'!AQ40)</f>
        <v>0</v>
      </c>
      <c r="AP24" s="205">
        <f>IF('Indicator Date'!AR40="No data","x",$AP$2-'Indicator Date'!AR40)</f>
        <v>0</v>
      </c>
      <c r="AQ24" s="205">
        <f>IF('Indicator Date'!AS40="No data","x",$AQ$2-'Indicator Date'!AS40)</f>
        <v>0</v>
      </c>
      <c r="AR24" s="205">
        <f>IF('Indicator Date'!AT40="No data","x",$AR$2-'Indicator Date'!AT40)</f>
        <v>0</v>
      </c>
      <c r="AS24" s="205">
        <f>IF('Indicator Date'!AU40="No data","x",$AS$2-'Indicator Date'!AU40)</f>
        <v>0</v>
      </c>
      <c r="AT24" s="205">
        <f>IF('Indicator Date'!AV40="No data","x",$AT$2-'Indicator Date'!AV40)</f>
        <v>0</v>
      </c>
      <c r="AU24" s="205">
        <f>IF('Indicator Date'!AW40="No data","x",$AU$2-'Indicator Date'!AW40)</f>
        <v>0</v>
      </c>
      <c r="AV24" s="205">
        <f>IF('Indicator Date'!AX40="No data","x",$AV$2-'Indicator Date'!AX40)</f>
        <v>0</v>
      </c>
      <c r="AW24" s="205">
        <f>IF('Indicator Date'!AY40="No data","x",$AW$2-'Indicator Date'!AY40)</f>
        <v>0</v>
      </c>
      <c r="AX24" s="205">
        <f>IF('Indicator Date'!AZ40="No data","x",$AX$2-'Indicator Date'!AZ40)</f>
        <v>0</v>
      </c>
      <c r="AY24" s="205">
        <f>IF('Indicator Date'!BA40="No data","x",$AY$2-'Indicator Date'!BA40)</f>
        <v>0</v>
      </c>
      <c r="AZ24" s="205">
        <f>IF('Indicator Date'!BB40="No data","x",$AZ$2-'Indicator Date'!BB40)</f>
        <v>0</v>
      </c>
      <c r="BA24" s="205">
        <f>IF('Indicator Date'!BC40="No data","x",$BA$2-'Indicator Date'!BC40)</f>
        <v>0</v>
      </c>
      <c r="BB24" s="205">
        <f>IF('Indicator Date'!BD40="No data","x",$BB$2-'Indicator Date'!BD40)</f>
        <v>0</v>
      </c>
      <c r="BC24" s="205">
        <f>IF('Indicator Date'!BE40="No data","x",$BC$2-'Indicator Date'!BE40)</f>
        <v>0</v>
      </c>
      <c r="BD24" s="205" t="str">
        <f>IF('Indicator Date'!BF40="No data","x",$BD$2-'Indicator Date'!BF40)</f>
        <v>x</v>
      </c>
      <c r="BE24" s="205">
        <f>IF('Indicator Date'!BG40="No data","x",$BE$2-'Indicator Date'!BG40)</f>
        <v>0</v>
      </c>
      <c r="BF24" s="205">
        <f>IF('Indicator Date'!BH40="No data","x",$BF$2-'Indicator Date'!BH40)</f>
        <v>0</v>
      </c>
      <c r="BG24" s="205" t="str">
        <f>IF('Indicator Date'!BI40="No data","x",$BG$2-'Indicator Date'!BI40)</f>
        <v>x</v>
      </c>
      <c r="BH24" s="205">
        <f>IF('Indicator Date'!BJ40="No data","x",$BH$2-'Indicator Date'!BJ40)</f>
        <v>0</v>
      </c>
      <c r="BI24" s="205">
        <f>IF('Indicator Date'!BK40="No data","x",$BI$2-'Indicator Date'!BK40)</f>
        <v>0</v>
      </c>
      <c r="BJ24" s="205">
        <f>IF('Indicator Date'!BL40="No data","x",$BJ$2-'Indicator Date'!BL40)</f>
        <v>0</v>
      </c>
      <c r="BK24" s="205">
        <f>IF('Indicator Date'!BM40="No data","x",$BK$2-'Indicator Date'!BM40)</f>
        <v>0</v>
      </c>
      <c r="BL24" s="205">
        <f>IF('Indicator Date'!BN40="No data","x",$BL$2-'Indicator Date'!BN40)</f>
        <v>0</v>
      </c>
      <c r="BM24" s="205">
        <f>IF('Indicator Date'!BO40="No data","x",$BM$2-'Indicator Date'!BO40)</f>
        <v>0</v>
      </c>
      <c r="BN24" s="205">
        <f>IF('Indicator Date'!BP40="No data","x",$BN$2-'Indicator Date'!BP40)</f>
        <v>0</v>
      </c>
      <c r="BO24" s="205">
        <f>IF('Indicator Date'!BQ40="No data","x",$BO$2-'Indicator Date'!BQ40)</f>
        <v>0</v>
      </c>
      <c r="BP24" s="205">
        <f>IF('Indicator Date'!BR40="No data","x",$BP$2-'Indicator Date'!BR40)</f>
        <v>0</v>
      </c>
      <c r="BQ24" s="205">
        <f>IF('Indicator Date'!BS40="No data","x",$BQ$2-'Indicator Date'!BS40)</f>
        <v>0</v>
      </c>
      <c r="BR24" s="205">
        <f>IF('Indicator Date'!BT40="No data","x",$BR$2-'Indicator Date'!BT40)</f>
        <v>0</v>
      </c>
      <c r="BS24" s="205">
        <f>IF('Indicator Date'!BU40="No data","x",$BS$2-'Indicator Date'!BU40)</f>
        <v>0</v>
      </c>
      <c r="BT24" s="205">
        <f>IF('Indicator Date'!BV40="No data","x",$BT$2-'Indicator Date'!BV40)</f>
        <v>0</v>
      </c>
      <c r="BU24" s="205">
        <f>IF('Indicator Date'!BW40="No data","x",$BU$2-'Indicator Date'!BW40)</f>
        <v>0</v>
      </c>
      <c r="BV24" s="205">
        <f>IF('Indicator Date'!BX40="No data","x",$BV$2-'Indicator Date'!BX40)</f>
        <v>0</v>
      </c>
      <c r="BW24" s="205">
        <f>IF('Indicator Date'!BY40="No data","x",$BW$2-'Indicator Date'!BY40)</f>
        <v>0</v>
      </c>
    </row>
    <row r="25" spans="1:75" ht="15.75" customHeight="1">
      <c r="A25" s="82" t="s">
        <v>194</v>
      </c>
      <c r="B25" s="205">
        <f>IF('Indicator Date'!C36="No data","x",$B$2-'Indicator Date'!C36)</f>
        <v>0</v>
      </c>
      <c r="C25" s="205">
        <f>IF('Indicator Date'!D36="No data","x",$C$2-'Indicator Date'!D36)</f>
        <v>0</v>
      </c>
      <c r="D25" s="205">
        <f>IF('Indicator Date'!E36="No data","x",$D$2-'Indicator Date'!E36)</f>
        <v>0</v>
      </c>
      <c r="E25" s="205">
        <f>IF('Indicator Date'!F36="No data","x",$E$2-'Indicator Date'!F36)</f>
        <v>0</v>
      </c>
      <c r="F25" s="205">
        <f>IF('Indicator Date'!G36="No data","x",$F$2-'Indicator Date'!G36)</f>
        <v>0</v>
      </c>
      <c r="G25" s="205">
        <f>IF('Indicator Date'!H36="No data","x",$G$2-'Indicator Date'!H36)</f>
        <v>0</v>
      </c>
      <c r="H25" s="205">
        <f>IF('Indicator Date'!I36="No data","x",$H$2-'Indicator Date'!I36)</f>
        <v>0</v>
      </c>
      <c r="I25" s="205">
        <f>IF('Indicator Date'!J36="No data","x",$I$2-'Indicator Date'!J36)</f>
        <v>0</v>
      </c>
      <c r="J25" s="205">
        <f>IF('Indicator Date'!K36="No data","x",$J$2-'Indicator Date'!K36)</f>
        <v>0</v>
      </c>
      <c r="K25" s="206">
        <f>IF('Indicator Date'!L36="No data","x",$K$2-'Indicator Date'!L36)</f>
        <v>0</v>
      </c>
      <c r="L25" s="205">
        <f>IF('Indicator Date'!M36="No data","x",$L$2-'Indicator Date'!M36)</f>
        <v>0</v>
      </c>
      <c r="M25" s="205">
        <f>IF('Indicator Date'!N36="No data","x",$M$2-'Indicator Date'!N36)</f>
        <v>0</v>
      </c>
      <c r="N25" s="205">
        <f>IF('Indicator Date'!O36="No data","x",$N$2-'Indicator Date'!O36)</f>
        <v>0</v>
      </c>
      <c r="O25" s="205">
        <f>IF('Indicator Date'!P36="No data","x",$O$2-'Indicator Date'!P36)</f>
        <v>0</v>
      </c>
      <c r="P25" s="205">
        <f>IF('Indicator Date'!Q36="No data","x",$P$2-'Indicator Date'!Q36)</f>
        <v>0</v>
      </c>
      <c r="Q25" s="205">
        <f>IF('Indicator Date'!R36="No data","x",$Q$2-'Indicator Date'!R36)</f>
        <v>0</v>
      </c>
      <c r="R25" s="205">
        <f>IF('Indicator Date'!S36="No data","x",$R$2-'Indicator Date'!S36)</f>
        <v>0</v>
      </c>
      <c r="S25" s="205">
        <f>IF('Indicator Date'!T36="No data","x",$S$2-'Indicator Date'!T36)</f>
        <v>0</v>
      </c>
      <c r="T25" s="205">
        <f>IF('Indicator Date'!U36="No data","x",$T$2-'Indicator Date'!U36)</f>
        <v>0</v>
      </c>
      <c r="U25" s="205">
        <f>IF('Indicator Date'!V36="No data","x",$U$2-'Indicator Date'!V36)</f>
        <v>0</v>
      </c>
      <c r="V25" s="205">
        <f>IF('Indicator Date'!W36="No data","x",$V$2-'Indicator Date'!W36)</f>
        <v>0</v>
      </c>
      <c r="W25" s="205">
        <f>IF('Indicator Date'!X36="No data","x",$W$2-'Indicator Date'!X36)</f>
        <v>0</v>
      </c>
      <c r="X25" s="205">
        <f>IF('Indicator Date'!Y36="No data","x",$X$2-'Indicator Date'!Y36)</f>
        <v>0</v>
      </c>
      <c r="Y25" s="205">
        <f>IF('Indicator Date'!Z36="No data","x",$Y$2-'Indicator Date'!Z36)</f>
        <v>0</v>
      </c>
      <c r="Z25" s="205">
        <f>IF('Indicator Date'!AA36="No data","x",$Z$2-'Indicator Date'!AA36)</f>
        <v>0</v>
      </c>
      <c r="AA25" s="205">
        <f>IF('Indicator Date'!AB36="No data","x",$AA$2-'Indicator Date'!AB36)</f>
        <v>0</v>
      </c>
      <c r="AB25" s="205">
        <f>IF('Indicator Date'!AC36="No data","x",$AB$2-'Indicator Date'!AC36)</f>
        <v>0</v>
      </c>
      <c r="AC25" s="205">
        <f>IF('Indicator Date'!AD36="No data","x",$AC$2-'Indicator Date'!AD36)</f>
        <v>0</v>
      </c>
      <c r="AD25" s="205">
        <f>IF('Indicator Date'!AF36="No data","x",$AD$2-'Indicator Date'!AF36)</f>
        <v>0</v>
      </c>
      <c r="AE25" s="205">
        <f>IF('Indicator Date'!AG36="No data","x",$AE$2-'Indicator Date'!AG36)</f>
        <v>0</v>
      </c>
      <c r="AF25" s="205">
        <f>IF('Indicator Date'!AH36="No data","x",$AF$2-'Indicator Date'!AH36)</f>
        <v>0</v>
      </c>
      <c r="AG25" s="205">
        <f>IF('Indicator Date'!AI36="No data","x",$AG$2-'Indicator Date'!AI36)</f>
        <v>0</v>
      </c>
      <c r="AH25" s="205">
        <f>IF('Indicator Date'!AJ36="No data","x",$AH$2-'Indicator Date'!AJ36)</f>
        <v>0</v>
      </c>
      <c r="AI25" s="205">
        <f>IF('Indicator Date'!AK36="No data","x",$AI$2-'Indicator Date'!AK36)</f>
        <v>0</v>
      </c>
      <c r="AJ25" s="205">
        <f>IF('Indicator Date'!AL36="No data","x",$AJ$2-'Indicator Date'!AL36)</f>
        <v>0</v>
      </c>
      <c r="AK25" s="205">
        <f>IF('Indicator Date'!AM36="No data","x",$AK$2-'Indicator Date'!AM36)</f>
        <v>0</v>
      </c>
      <c r="AL25" s="205">
        <f>IF('Indicator Date'!AN36="No data","x",$AL$2-'Indicator Date'!AN36)</f>
        <v>0</v>
      </c>
      <c r="AM25" s="205">
        <f>IF('Indicator Date'!AO36="No data","x",$AM$2-'Indicator Date'!AO36)</f>
        <v>0</v>
      </c>
      <c r="AN25" s="205">
        <f>IF('Indicator Date'!AP36="No data","x",$AN$2-'Indicator Date'!AP36)</f>
        <v>0</v>
      </c>
      <c r="AO25" s="205">
        <f>IF('Indicator Date'!AQ36="No data","x",$AO$2-'Indicator Date'!AQ36)</f>
        <v>0</v>
      </c>
      <c r="AP25" s="205">
        <f>IF('Indicator Date'!AR36="No data","x",$AP$2-'Indicator Date'!AR36)</f>
        <v>0</v>
      </c>
      <c r="AQ25" s="205">
        <f>IF('Indicator Date'!AS36="No data","x",$AQ$2-'Indicator Date'!AS36)</f>
        <v>0</v>
      </c>
      <c r="AR25" s="205">
        <f>IF('Indicator Date'!AT36="No data","x",$AR$2-'Indicator Date'!AT36)</f>
        <v>0</v>
      </c>
      <c r="AS25" s="205">
        <f>IF('Indicator Date'!AU36="No data","x",$AS$2-'Indicator Date'!AU36)</f>
        <v>0</v>
      </c>
      <c r="AT25" s="205">
        <f>IF('Indicator Date'!AV36="No data","x",$AT$2-'Indicator Date'!AV36)</f>
        <v>0</v>
      </c>
      <c r="AU25" s="205">
        <f>IF('Indicator Date'!AW36="No data","x",$AU$2-'Indicator Date'!AW36)</f>
        <v>0</v>
      </c>
      <c r="AV25" s="205">
        <f>IF('Indicator Date'!AX36="No data","x",$AV$2-'Indicator Date'!AX36)</f>
        <v>0</v>
      </c>
      <c r="AW25" s="205">
        <f>IF('Indicator Date'!AY36="No data","x",$AW$2-'Indicator Date'!AY36)</f>
        <v>0</v>
      </c>
      <c r="AX25" s="205">
        <f>IF('Indicator Date'!AZ36="No data","x",$AX$2-'Indicator Date'!AZ36)</f>
        <v>0</v>
      </c>
      <c r="AY25" s="205">
        <f>IF('Indicator Date'!BA36="No data","x",$AY$2-'Indicator Date'!BA36)</f>
        <v>0</v>
      </c>
      <c r="AZ25" s="205">
        <f>IF('Indicator Date'!BB36="No data","x",$AZ$2-'Indicator Date'!BB36)</f>
        <v>0</v>
      </c>
      <c r="BA25" s="205">
        <f>IF('Indicator Date'!BC36="No data","x",$BA$2-'Indicator Date'!BC36)</f>
        <v>0</v>
      </c>
      <c r="BB25" s="205">
        <f>IF('Indicator Date'!BD36="No data","x",$BB$2-'Indicator Date'!BD36)</f>
        <v>0</v>
      </c>
      <c r="BC25" s="205">
        <f>IF('Indicator Date'!BE36="No data","x",$BC$2-'Indicator Date'!BE36)</f>
        <v>0</v>
      </c>
      <c r="BD25" s="205" t="str">
        <f>IF('Indicator Date'!BF36="No data","x",$BD$2-'Indicator Date'!BF36)</f>
        <v>x</v>
      </c>
      <c r="BE25" s="205">
        <f>IF('Indicator Date'!BG36="No data","x",$BE$2-'Indicator Date'!BG36)</f>
        <v>0</v>
      </c>
      <c r="BF25" s="205">
        <f>IF('Indicator Date'!BH36="No data","x",$BF$2-'Indicator Date'!BH36)</f>
        <v>0</v>
      </c>
      <c r="BG25" s="205" t="str">
        <f>IF('Indicator Date'!BI36="No data","x",$BG$2-'Indicator Date'!BI36)</f>
        <v>x</v>
      </c>
      <c r="BH25" s="205">
        <f>IF('Indicator Date'!BJ36="No data","x",$BH$2-'Indicator Date'!BJ36)</f>
        <v>0</v>
      </c>
      <c r="BI25" s="205">
        <f>IF('Indicator Date'!BK36="No data","x",$BI$2-'Indicator Date'!BK36)</f>
        <v>0</v>
      </c>
      <c r="BJ25" s="205">
        <f>IF('Indicator Date'!BL36="No data","x",$BJ$2-'Indicator Date'!BL36)</f>
        <v>0</v>
      </c>
      <c r="BK25" s="205">
        <f>IF('Indicator Date'!BM36="No data","x",$BK$2-'Indicator Date'!BM36)</f>
        <v>0</v>
      </c>
      <c r="BL25" s="205">
        <f>IF('Indicator Date'!BN36="No data","x",$BL$2-'Indicator Date'!BN36)</f>
        <v>0</v>
      </c>
      <c r="BM25" s="205">
        <f>IF('Indicator Date'!BO36="No data","x",$BM$2-'Indicator Date'!BO36)</f>
        <v>0</v>
      </c>
      <c r="BN25" s="205">
        <f>IF('Indicator Date'!BP36="No data","x",$BN$2-'Indicator Date'!BP36)</f>
        <v>0</v>
      </c>
      <c r="BO25" s="205">
        <f>IF('Indicator Date'!BQ36="No data","x",$BO$2-'Indicator Date'!BQ36)</f>
        <v>0</v>
      </c>
      <c r="BP25" s="205">
        <f>IF('Indicator Date'!BR36="No data","x",$BP$2-'Indicator Date'!BR36)</f>
        <v>0</v>
      </c>
      <c r="BQ25" s="205">
        <f>IF('Indicator Date'!BS36="No data","x",$BQ$2-'Indicator Date'!BS36)</f>
        <v>0</v>
      </c>
      <c r="BR25" s="205">
        <f>IF('Indicator Date'!BT36="No data","x",$BR$2-'Indicator Date'!BT36)</f>
        <v>0</v>
      </c>
      <c r="BS25" s="205">
        <f>IF('Indicator Date'!BU36="No data","x",$BS$2-'Indicator Date'!BU36)</f>
        <v>0</v>
      </c>
      <c r="BT25" s="205">
        <f>IF('Indicator Date'!BV36="No data","x",$BT$2-'Indicator Date'!BV36)</f>
        <v>0</v>
      </c>
      <c r="BU25" s="205">
        <f>IF('Indicator Date'!BW36="No data","x",$BU$2-'Indicator Date'!BW36)</f>
        <v>0</v>
      </c>
      <c r="BV25" s="205">
        <f>IF('Indicator Date'!BX36="No data","x",$BV$2-'Indicator Date'!BX36)</f>
        <v>0</v>
      </c>
      <c r="BW25" s="205">
        <f>IF('Indicator Date'!BY36="No data","x",$BW$2-'Indicator Date'!BY36)</f>
        <v>0</v>
      </c>
    </row>
    <row r="26" spans="1:75" ht="15.75" customHeight="1">
      <c r="A26" s="82" t="s">
        <v>181</v>
      </c>
      <c r="B26" s="205">
        <f>IF('Indicator Date'!C23="No data","x",$B$2-'Indicator Date'!C23)</f>
        <v>0</v>
      </c>
      <c r="C26" s="205">
        <f>IF('Indicator Date'!D23="No data","x",$C$2-'Indicator Date'!D23)</f>
        <v>0</v>
      </c>
      <c r="D26" s="205">
        <f>IF('Indicator Date'!E23="No data","x",$D$2-'Indicator Date'!E23)</f>
        <v>0</v>
      </c>
      <c r="E26" s="205">
        <f>IF('Indicator Date'!F23="No data","x",$E$2-'Indicator Date'!F23)</f>
        <v>0</v>
      </c>
      <c r="F26" s="205">
        <f>IF('Indicator Date'!G23="No data","x",$F$2-'Indicator Date'!G23)</f>
        <v>0</v>
      </c>
      <c r="G26" s="205">
        <f>IF('Indicator Date'!H23="No data","x",$G$2-'Indicator Date'!H23)</f>
        <v>0</v>
      </c>
      <c r="H26" s="206">
        <f>IF('Indicator Date'!I23="No data","x",$H$2-'Indicator Date'!I23)</f>
        <v>0</v>
      </c>
      <c r="I26" s="205">
        <f>IF('Indicator Date'!J23="No data","x",$I$2-'Indicator Date'!J23)</f>
        <v>0</v>
      </c>
      <c r="J26" s="205">
        <f>IF('Indicator Date'!K23="No data","x",$J$2-'Indicator Date'!K23)</f>
        <v>0</v>
      </c>
      <c r="K26" s="206">
        <f>IF('Indicator Date'!L23="No data","x",$K$2-'Indicator Date'!L23)</f>
        <v>0</v>
      </c>
      <c r="L26" s="205">
        <f>IF('Indicator Date'!M23="No data","x",$L$2-'Indicator Date'!M23)</f>
        <v>0</v>
      </c>
      <c r="M26" s="205">
        <f>IF('Indicator Date'!N23="No data","x",$M$2-'Indicator Date'!N23)</f>
        <v>0</v>
      </c>
      <c r="N26" s="205">
        <f>IF('Indicator Date'!O23="No data","x",$N$2-'Indicator Date'!O23)</f>
        <v>0</v>
      </c>
      <c r="O26" s="205">
        <f>IF('Indicator Date'!P23="No data","x",$O$2-'Indicator Date'!P23)</f>
        <v>0</v>
      </c>
      <c r="P26" s="205">
        <f>IF('Indicator Date'!Q23="No data","x",$P$2-'Indicator Date'!Q23)</f>
        <v>0</v>
      </c>
      <c r="Q26" s="205">
        <f>IF('Indicator Date'!R23="No data","x",$Q$2-'Indicator Date'!R23)</f>
        <v>0</v>
      </c>
      <c r="R26" s="205">
        <f>IF('Indicator Date'!S23="No data","x",$R$2-'Indicator Date'!S23)</f>
        <v>0</v>
      </c>
      <c r="S26" s="205">
        <f>IF('Indicator Date'!T23="No data","x",$S$2-'Indicator Date'!T23)</f>
        <v>0</v>
      </c>
      <c r="T26" s="205">
        <f>IF('Indicator Date'!U23="No data","x",$T$2-'Indicator Date'!U23)</f>
        <v>0</v>
      </c>
      <c r="U26" s="205">
        <f>IF('Indicator Date'!V23="No data","x",$U$2-'Indicator Date'!V23)</f>
        <v>0</v>
      </c>
      <c r="V26" s="205">
        <f>IF('Indicator Date'!W23="No data","x",$V$2-'Indicator Date'!W23)</f>
        <v>0</v>
      </c>
      <c r="W26" s="205">
        <f>IF('Indicator Date'!X23="No data","x",$W$2-'Indicator Date'!X23)</f>
        <v>0</v>
      </c>
      <c r="X26" s="205">
        <f>IF('Indicator Date'!Y23="No data","x",$X$2-'Indicator Date'!Y23)</f>
        <v>0</v>
      </c>
      <c r="Y26" s="205">
        <f>IF('Indicator Date'!Z23="No data","x",$Y$2-'Indicator Date'!Z23)</f>
        <v>0</v>
      </c>
      <c r="Z26" s="205">
        <f>IF('Indicator Date'!AA23="No data","x",$Z$2-'Indicator Date'!AA23)</f>
        <v>0</v>
      </c>
      <c r="AA26" s="205">
        <f>IF('Indicator Date'!AB23="No data","x",$AA$2-'Indicator Date'!AB23)</f>
        <v>0</v>
      </c>
      <c r="AB26" s="205">
        <f>IF('Indicator Date'!AC23="No data","x",$AB$2-'Indicator Date'!AC23)</f>
        <v>0</v>
      </c>
      <c r="AC26" s="205">
        <f>IF('Indicator Date'!AD23="No data","x",$AC$2-'Indicator Date'!AD23)</f>
        <v>0</v>
      </c>
      <c r="AD26" s="205">
        <f>IF('Indicator Date'!AF23="No data","x",$AD$2-'Indicator Date'!AF23)</f>
        <v>0</v>
      </c>
      <c r="AE26" s="205">
        <f>IF('Indicator Date'!AG23="No data","x",$AE$2-'Indicator Date'!AG23)</f>
        <v>0</v>
      </c>
      <c r="AF26" s="205">
        <f>IF('Indicator Date'!AH23="No data","x",$AF$2-'Indicator Date'!AH23)</f>
        <v>0</v>
      </c>
      <c r="AG26" s="205">
        <f>IF('Indicator Date'!AI23="No data","x",$AG$2-'Indicator Date'!AI23)</f>
        <v>0</v>
      </c>
      <c r="AH26" s="205">
        <f>IF('Indicator Date'!AJ23="No data","x",$AH$2-'Indicator Date'!AJ23)</f>
        <v>0</v>
      </c>
      <c r="AI26" s="205">
        <f>IF('Indicator Date'!AK23="No data","x",$AI$2-'Indicator Date'!AK23)</f>
        <v>0</v>
      </c>
      <c r="AJ26" s="205">
        <f>IF('Indicator Date'!AL23="No data","x",$AJ$2-'Indicator Date'!AL23)</f>
        <v>0</v>
      </c>
      <c r="AK26" s="205">
        <f>IF('Indicator Date'!AM23="No data","x",$AK$2-'Indicator Date'!AM23)</f>
        <v>0</v>
      </c>
      <c r="AL26" s="205">
        <f>IF('Indicator Date'!AN23="No data","x",$AL$2-'Indicator Date'!AN23)</f>
        <v>0</v>
      </c>
      <c r="AM26" s="205">
        <f>IF('Indicator Date'!AO23="No data","x",$AM$2-'Indicator Date'!AO23)</f>
        <v>0</v>
      </c>
      <c r="AN26" s="205">
        <f>IF('Indicator Date'!AP23="No data","x",$AN$2-'Indicator Date'!AP23)</f>
        <v>0</v>
      </c>
      <c r="AO26" s="205">
        <f>IF('Indicator Date'!AQ23="No data","x",$AO$2-'Indicator Date'!AQ23)</f>
        <v>0</v>
      </c>
      <c r="AP26" s="205">
        <f>IF('Indicator Date'!AR23="No data","x",$AP$2-'Indicator Date'!AR23)</f>
        <v>0</v>
      </c>
      <c r="AQ26" s="205">
        <f>IF('Indicator Date'!AS23="No data","x",$AQ$2-'Indicator Date'!AS23)</f>
        <v>0</v>
      </c>
      <c r="AR26" s="205">
        <f>IF('Indicator Date'!AT23="No data","x",$AR$2-'Indicator Date'!AT23)</f>
        <v>0</v>
      </c>
      <c r="AS26" s="205">
        <f>IF('Indicator Date'!AU23="No data","x",$AS$2-'Indicator Date'!AU23)</f>
        <v>0</v>
      </c>
      <c r="AT26" s="205">
        <f>IF('Indicator Date'!AV23="No data","x",$AT$2-'Indicator Date'!AV23)</f>
        <v>0</v>
      </c>
      <c r="AU26" s="205">
        <f>IF('Indicator Date'!AW23="No data","x",$AU$2-'Indicator Date'!AW23)</f>
        <v>0</v>
      </c>
      <c r="AV26" s="205">
        <f>IF('Indicator Date'!AX23="No data","x",$AV$2-'Indicator Date'!AX23)</f>
        <v>0</v>
      </c>
      <c r="AW26" s="205">
        <f>IF('Indicator Date'!AY23="No data","x",$AW$2-'Indicator Date'!AY23)</f>
        <v>0</v>
      </c>
      <c r="AX26" s="205">
        <f>IF('Indicator Date'!AZ23="No data","x",$AX$2-'Indicator Date'!AZ23)</f>
        <v>0</v>
      </c>
      <c r="AY26" s="205">
        <f>IF('Indicator Date'!BA23="No data","x",$AY$2-'Indicator Date'!BA23)</f>
        <v>0</v>
      </c>
      <c r="AZ26" s="205">
        <f>IF('Indicator Date'!BB23="No data","x",$AZ$2-'Indicator Date'!BB23)</f>
        <v>0</v>
      </c>
      <c r="BA26" s="205">
        <f>IF('Indicator Date'!BC23="No data","x",$BA$2-'Indicator Date'!BC23)</f>
        <v>0</v>
      </c>
      <c r="BB26" s="205">
        <f>IF('Indicator Date'!BD23="No data","x",$BB$2-'Indicator Date'!BD23)</f>
        <v>0</v>
      </c>
      <c r="BC26" s="205">
        <f>IF('Indicator Date'!BE23="No data","x",$BC$2-'Indicator Date'!BE23)</f>
        <v>0</v>
      </c>
      <c r="BD26" s="205" t="str">
        <f>IF('Indicator Date'!BF23="No data","x",$BD$2-'Indicator Date'!BF23)</f>
        <v>x</v>
      </c>
      <c r="BE26" s="205">
        <f>IF('Indicator Date'!BG23="No data","x",$BE$2-'Indicator Date'!BG23)</f>
        <v>0</v>
      </c>
      <c r="BF26" s="205">
        <f>IF('Indicator Date'!BH23="No data","x",$BF$2-'Indicator Date'!BH23)</f>
        <v>0</v>
      </c>
      <c r="BG26" s="205" t="str">
        <f>IF('Indicator Date'!BI23="No data","x",$BG$2-'Indicator Date'!BI23)</f>
        <v>x</v>
      </c>
      <c r="BH26" s="205">
        <f>IF('Indicator Date'!BJ23="No data","x",$BH$2-'Indicator Date'!BJ23)</f>
        <v>0</v>
      </c>
      <c r="BI26" s="205">
        <f>IF('Indicator Date'!BK23="No data","x",$BI$2-'Indicator Date'!BK23)</f>
        <v>0</v>
      </c>
      <c r="BJ26" s="205">
        <f>IF('Indicator Date'!BL23="No data","x",$BJ$2-'Indicator Date'!BL23)</f>
        <v>0</v>
      </c>
      <c r="BK26" s="205">
        <f>IF('Indicator Date'!BM23="No data","x",$BK$2-'Indicator Date'!BM23)</f>
        <v>0</v>
      </c>
      <c r="BL26" s="205">
        <f>IF('Indicator Date'!BN23="No data","x",$BL$2-'Indicator Date'!BN23)</f>
        <v>0</v>
      </c>
      <c r="BM26" s="205">
        <f>IF('Indicator Date'!BO23="No data","x",$BM$2-'Indicator Date'!BO23)</f>
        <v>0</v>
      </c>
      <c r="BN26" s="205">
        <f>IF('Indicator Date'!BP23="No data","x",$BN$2-'Indicator Date'!BP23)</f>
        <v>0</v>
      </c>
      <c r="BO26" s="205">
        <f>IF('Indicator Date'!BQ23="No data","x",$BO$2-'Indicator Date'!BQ23)</f>
        <v>0</v>
      </c>
      <c r="BP26" s="205">
        <f>IF('Indicator Date'!BR23="No data","x",$BP$2-'Indicator Date'!BR23)</f>
        <v>0</v>
      </c>
      <c r="BQ26" s="205">
        <f>IF('Indicator Date'!BS23="No data","x",$BQ$2-'Indicator Date'!BS23)</f>
        <v>0</v>
      </c>
      <c r="BR26" s="205">
        <f>IF('Indicator Date'!BT23="No data","x",$BR$2-'Indicator Date'!BT23)</f>
        <v>0</v>
      </c>
      <c r="BS26" s="205">
        <f>IF('Indicator Date'!BU23="No data","x",$BS$2-'Indicator Date'!BU23)</f>
        <v>0</v>
      </c>
      <c r="BT26" s="205">
        <f>IF('Indicator Date'!BV23="No data","x",$BT$2-'Indicator Date'!BV23)</f>
        <v>0</v>
      </c>
      <c r="BU26" s="205">
        <f>IF('Indicator Date'!BW23="No data","x",$BU$2-'Indicator Date'!BW23)</f>
        <v>0</v>
      </c>
      <c r="BV26" s="205">
        <f>IF('Indicator Date'!BX23="No data","x",$BV$2-'Indicator Date'!BX23)</f>
        <v>0</v>
      </c>
      <c r="BW26" s="205">
        <f>IF('Indicator Date'!BY23="No data","x",$BW$2-'Indicator Date'!BY23)</f>
        <v>0</v>
      </c>
    </row>
    <row r="27" spans="1:75" ht="15.75" customHeight="1">
      <c r="A27" s="82" t="s">
        <v>170</v>
      </c>
      <c r="B27" s="205">
        <f>IF('Indicator Date'!C12="No data","x",$B$2-'Indicator Date'!C12)</f>
        <v>0</v>
      </c>
      <c r="C27" s="205">
        <f>IF('Indicator Date'!D12="No data","x",$C$2-'Indicator Date'!D12)</f>
        <v>0</v>
      </c>
      <c r="D27" s="205">
        <f>IF('Indicator Date'!E12="No data","x",$D$2-'Indicator Date'!E12)</f>
        <v>0</v>
      </c>
      <c r="E27" s="205">
        <f>IF('Indicator Date'!F12="No data","x",$E$2-'Indicator Date'!F12)</f>
        <v>0</v>
      </c>
      <c r="F27" s="205">
        <f>IF('Indicator Date'!G12="No data","x",$F$2-'Indicator Date'!G12)</f>
        <v>0</v>
      </c>
      <c r="G27" s="205">
        <f>IF('Indicator Date'!H12="No data","x",$G$2-'Indicator Date'!H12)</f>
        <v>0</v>
      </c>
      <c r="H27" s="206">
        <f>IF('Indicator Date'!I12="No data","x",$H$2-'Indicator Date'!I12)</f>
        <v>0</v>
      </c>
      <c r="I27" s="205">
        <f>IF('Indicator Date'!J12="No data","x",$I$2-'Indicator Date'!J12)</f>
        <v>0</v>
      </c>
      <c r="J27" s="205">
        <f>IF('Indicator Date'!K12="No data","x",$J$2-'Indicator Date'!K12)</f>
        <v>0</v>
      </c>
      <c r="K27" s="206">
        <f>IF('Indicator Date'!L12="No data","x",$K$2-'Indicator Date'!L12)</f>
        <v>0</v>
      </c>
      <c r="L27" s="205">
        <f>IF('Indicator Date'!M12="No data","x",$L$2-'Indicator Date'!M12)</f>
        <v>0</v>
      </c>
      <c r="M27" s="205">
        <f>IF('Indicator Date'!N12="No data","x",$M$2-'Indicator Date'!N12)</f>
        <v>0</v>
      </c>
      <c r="N27" s="205">
        <f>IF('Indicator Date'!O12="No data","x",$N$2-'Indicator Date'!O12)</f>
        <v>0</v>
      </c>
      <c r="O27" s="205">
        <f>IF('Indicator Date'!P12="No data","x",$O$2-'Indicator Date'!P12)</f>
        <v>0</v>
      </c>
      <c r="P27" s="205">
        <f>IF('Indicator Date'!Q12="No data","x",$P$2-'Indicator Date'!Q12)</f>
        <v>0</v>
      </c>
      <c r="Q27" s="205">
        <f>IF('Indicator Date'!R12="No data","x",$Q$2-'Indicator Date'!R12)</f>
        <v>0</v>
      </c>
      <c r="R27" s="205">
        <f>IF('Indicator Date'!S12="No data","x",$R$2-'Indicator Date'!S12)</f>
        <v>0</v>
      </c>
      <c r="S27" s="205">
        <f>IF('Indicator Date'!T12="No data","x",$S$2-'Indicator Date'!T12)</f>
        <v>0</v>
      </c>
      <c r="T27" s="205">
        <f>IF('Indicator Date'!U12="No data","x",$T$2-'Indicator Date'!U12)</f>
        <v>0</v>
      </c>
      <c r="U27" s="205">
        <f>IF('Indicator Date'!V12="No data","x",$U$2-'Indicator Date'!V12)</f>
        <v>0</v>
      </c>
      <c r="V27" s="205">
        <f>IF('Indicator Date'!W12="No data","x",$V$2-'Indicator Date'!W12)</f>
        <v>0</v>
      </c>
      <c r="W27" s="205">
        <f>IF('Indicator Date'!X12="No data","x",$W$2-'Indicator Date'!X12)</f>
        <v>0</v>
      </c>
      <c r="X27" s="205">
        <f>IF('Indicator Date'!Y12="No data","x",$X$2-'Indicator Date'!Y12)</f>
        <v>0</v>
      </c>
      <c r="Y27" s="205">
        <f>IF('Indicator Date'!Z12="No data","x",$Y$2-'Indicator Date'!Z12)</f>
        <v>0</v>
      </c>
      <c r="Z27" s="205">
        <f>IF('Indicator Date'!AA12="No data","x",$Z$2-'Indicator Date'!AA12)</f>
        <v>0</v>
      </c>
      <c r="AA27" s="205">
        <f>IF('Indicator Date'!AB12="No data","x",$AA$2-'Indicator Date'!AB12)</f>
        <v>0</v>
      </c>
      <c r="AB27" s="205">
        <f>IF('Indicator Date'!AC12="No data","x",$AB$2-'Indicator Date'!AC12)</f>
        <v>0</v>
      </c>
      <c r="AC27" s="205">
        <f>IF('Indicator Date'!AD12="No data","x",$AC$2-'Indicator Date'!AD12)</f>
        <v>0</v>
      </c>
      <c r="AD27" s="205">
        <f>IF('Indicator Date'!AF12="No data","x",$AD$2-'Indicator Date'!AF12)</f>
        <v>0</v>
      </c>
      <c r="AE27" s="205">
        <f>IF('Indicator Date'!AG12="No data","x",$AE$2-'Indicator Date'!AG12)</f>
        <v>0</v>
      </c>
      <c r="AF27" s="205">
        <f>IF('Indicator Date'!AH12="No data","x",$AF$2-'Indicator Date'!AH12)</f>
        <v>0</v>
      </c>
      <c r="AG27" s="205">
        <f>IF('Indicator Date'!AI12="No data","x",$AG$2-'Indicator Date'!AI12)</f>
        <v>0</v>
      </c>
      <c r="AH27" s="205">
        <f>IF('Indicator Date'!AJ12="No data","x",$AH$2-'Indicator Date'!AJ12)</f>
        <v>0</v>
      </c>
      <c r="AI27" s="205">
        <f>IF('Indicator Date'!AK12="No data","x",$AI$2-'Indicator Date'!AK12)</f>
        <v>0</v>
      </c>
      <c r="AJ27" s="205">
        <f>IF('Indicator Date'!AL12="No data","x",$AJ$2-'Indicator Date'!AL12)</f>
        <v>0</v>
      </c>
      <c r="AK27" s="205">
        <f>IF('Indicator Date'!AM12="No data","x",$AK$2-'Indicator Date'!AM12)</f>
        <v>0</v>
      </c>
      <c r="AL27" s="205">
        <f>IF('Indicator Date'!AN12="No data","x",$AL$2-'Indicator Date'!AN12)</f>
        <v>0</v>
      </c>
      <c r="AM27" s="205">
        <f>IF('Indicator Date'!AO12="No data","x",$AM$2-'Indicator Date'!AO12)</f>
        <v>0</v>
      </c>
      <c r="AN27" s="205">
        <f>IF('Indicator Date'!AP12="No data","x",$AN$2-'Indicator Date'!AP12)</f>
        <v>0</v>
      </c>
      <c r="AO27" s="205">
        <f>IF('Indicator Date'!AQ12="No data","x",$AO$2-'Indicator Date'!AQ12)</f>
        <v>0</v>
      </c>
      <c r="AP27" s="205">
        <f>IF('Indicator Date'!AR12="No data","x",$AP$2-'Indicator Date'!AR12)</f>
        <v>0</v>
      </c>
      <c r="AQ27" s="205">
        <f>IF('Indicator Date'!AS12="No data","x",$AQ$2-'Indicator Date'!AS12)</f>
        <v>0</v>
      </c>
      <c r="AR27" s="205">
        <f>IF('Indicator Date'!AT12="No data","x",$AR$2-'Indicator Date'!AT12)</f>
        <v>0</v>
      </c>
      <c r="AS27" s="205">
        <f>IF('Indicator Date'!AU12="No data","x",$AS$2-'Indicator Date'!AU12)</f>
        <v>0</v>
      </c>
      <c r="AT27" s="205">
        <f>IF('Indicator Date'!AV12="No data","x",$AT$2-'Indicator Date'!AV12)</f>
        <v>0</v>
      </c>
      <c r="AU27" s="205">
        <f>IF('Indicator Date'!AW12="No data","x",$AU$2-'Indicator Date'!AW12)</f>
        <v>0</v>
      </c>
      <c r="AV27" s="205">
        <f>IF('Indicator Date'!AX12="No data","x",$AV$2-'Indicator Date'!AX12)</f>
        <v>0</v>
      </c>
      <c r="AW27" s="205">
        <f>IF('Indicator Date'!AY12="No data","x",$AW$2-'Indicator Date'!AY12)</f>
        <v>0</v>
      </c>
      <c r="AX27" s="205">
        <f>IF('Indicator Date'!AZ12="No data","x",$AX$2-'Indicator Date'!AZ12)</f>
        <v>0</v>
      </c>
      <c r="AY27" s="205">
        <f>IF('Indicator Date'!BA12="No data","x",$AY$2-'Indicator Date'!BA12)</f>
        <v>0</v>
      </c>
      <c r="AZ27" s="205">
        <f>IF('Indicator Date'!BB12="No data","x",$AZ$2-'Indicator Date'!BB12)</f>
        <v>0</v>
      </c>
      <c r="BA27" s="205">
        <f>IF('Indicator Date'!BC12="No data","x",$BA$2-'Indicator Date'!BC12)</f>
        <v>0</v>
      </c>
      <c r="BB27" s="205">
        <f>IF('Indicator Date'!BD12="No data","x",$BB$2-'Indicator Date'!BD12)</f>
        <v>0</v>
      </c>
      <c r="BC27" s="205">
        <f>IF('Indicator Date'!BE12="No data","x",$BC$2-'Indicator Date'!BE12)</f>
        <v>0</v>
      </c>
      <c r="BD27" s="205" t="str">
        <f>IF('Indicator Date'!BF12="No data","x",$BD$2-'Indicator Date'!BF12)</f>
        <v>x</v>
      </c>
      <c r="BE27" s="205">
        <f>IF('Indicator Date'!BG12="No data","x",$BE$2-'Indicator Date'!BG12)</f>
        <v>0</v>
      </c>
      <c r="BF27" s="205">
        <f>IF('Indicator Date'!BH12="No data","x",$BF$2-'Indicator Date'!BH12)</f>
        <v>0</v>
      </c>
      <c r="BG27" s="205" t="str">
        <f>IF('Indicator Date'!BI12="No data","x",$BG$2-'Indicator Date'!BI12)</f>
        <v>x</v>
      </c>
      <c r="BH27" s="205">
        <f>IF('Indicator Date'!BJ12="No data","x",$BH$2-'Indicator Date'!BJ12)</f>
        <v>0</v>
      </c>
      <c r="BI27" s="205">
        <f>IF('Indicator Date'!BK12="No data","x",$BI$2-'Indicator Date'!BK12)</f>
        <v>0</v>
      </c>
      <c r="BJ27" s="205">
        <f>IF('Indicator Date'!BL12="No data","x",$BJ$2-'Indicator Date'!BL12)</f>
        <v>0</v>
      </c>
      <c r="BK27" s="205">
        <f>IF('Indicator Date'!BM12="No data","x",$BK$2-'Indicator Date'!BM12)</f>
        <v>0</v>
      </c>
      <c r="BL27" s="205">
        <f>IF('Indicator Date'!BN12="No data","x",$BL$2-'Indicator Date'!BN12)</f>
        <v>0</v>
      </c>
      <c r="BM27" s="205">
        <f>IF('Indicator Date'!BO12="No data","x",$BM$2-'Indicator Date'!BO12)</f>
        <v>0</v>
      </c>
      <c r="BN27" s="205">
        <f>IF('Indicator Date'!BP12="No data","x",$BN$2-'Indicator Date'!BP12)</f>
        <v>0</v>
      </c>
      <c r="BO27" s="205">
        <f>IF('Indicator Date'!BQ12="No data","x",$BO$2-'Indicator Date'!BQ12)</f>
        <v>0</v>
      </c>
      <c r="BP27" s="205">
        <f>IF('Indicator Date'!BR12="No data","x",$BP$2-'Indicator Date'!BR12)</f>
        <v>0</v>
      </c>
      <c r="BQ27" s="205">
        <f>IF('Indicator Date'!BS12="No data","x",$BQ$2-'Indicator Date'!BS12)</f>
        <v>0</v>
      </c>
      <c r="BR27" s="205">
        <f>IF('Indicator Date'!BT12="No data","x",$BR$2-'Indicator Date'!BT12)</f>
        <v>0</v>
      </c>
      <c r="BS27" s="205">
        <f>IF('Indicator Date'!BU12="No data","x",$BS$2-'Indicator Date'!BU12)</f>
        <v>0</v>
      </c>
      <c r="BT27" s="205">
        <f>IF('Indicator Date'!BV12="No data","x",$BT$2-'Indicator Date'!BV12)</f>
        <v>0</v>
      </c>
      <c r="BU27" s="205">
        <f>IF('Indicator Date'!BW12="No data","x",$BU$2-'Indicator Date'!BW12)</f>
        <v>0</v>
      </c>
      <c r="BV27" s="205">
        <f>IF('Indicator Date'!BX12="No data","x",$BV$2-'Indicator Date'!BX12)</f>
        <v>0</v>
      </c>
      <c r="BW27" s="205">
        <f>IF('Indicator Date'!BY12="No data","x",$BW$2-'Indicator Date'!BY12)</f>
        <v>0</v>
      </c>
    </row>
    <row r="28" spans="1:75" ht="15.75" customHeight="1">
      <c r="A28" s="82" t="s">
        <v>182</v>
      </c>
      <c r="B28" s="205">
        <f>IF('Indicator Date'!C24="No data","x",$B$2-'Indicator Date'!C24)</f>
        <v>0</v>
      </c>
      <c r="C28" s="205">
        <f>IF('Indicator Date'!D24="No data","x",$C$2-'Indicator Date'!D24)</f>
        <v>0</v>
      </c>
      <c r="D28" s="205">
        <f>IF('Indicator Date'!E24="No data","x",$D$2-'Indicator Date'!E24)</f>
        <v>0</v>
      </c>
      <c r="E28" s="205">
        <f>IF('Indicator Date'!F24="No data","x",$E$2-'Indicator Date'!F24)</f>
        <v>0</v>
      </c>
      <c r="F28" s="205">
        <f>IF('Indicator Date'!G24="No data","x",$F$2-'Indicator Date'!G24)</f>
        <v>0</v>
      </c>
      <c r="G28" s="205">
        <f>IF('Indicator Date'!H24="No data","x",$G$2-'Indicator Date'!H24)</f>
        <v>0</v>
      </c>
      <c r="H28" s="206">
        <f>IF('Indicator Date'!I24="No data","x",$H$2-'Indicator Date'!I24)</f>
        <v>0</v>
      </c>
      <c r="I28" s="205">
        <f>IF('Indicator Date'!J24="No data","x",$I$2-'Indicator Date'!J24)</f>
        <v>0</v>
      </c>
      <c r="J28" s="205">
        <f>IF('Indicator Date'!K24="No data","x",$J$2-'Indicator Date'!K24)</f>
        <v>0</v>
      </c>
      <c r="K28" s="206">
        <f>IF('Indicator Date'!L24="No data","x",$K$2-'Indicator Date'!L24)</f>
        <v>0</v>
      </c>
      <c r="L28" s="205">
        <f>IF('Indicator Date'!M24="No data","x",$L$2-'Indicator Date'!M24)</f>
        <v>0</v>
      </c>
      <c r="M28" s="205">
        <f>IF('Indicator Date'!N24="No data","x",$M$2-'Indicator Date'!N24)</f>
        <v>0</v>
      </c>
      <c r="N28" s="205">
        <f>IF('Indicator Date'!O24="No data","x",$N$2-'Indicator Date'!O24)</f>
        <v>0</v>
      </c>
      <c r="O28" s="205">
        <f>IF('Indicator Date'!P24="No data","x",$O$2-'Indicator Date'!P24)</f>
        <v>0</v>
      </c>
      <c r="P28" s="205">
        <f>IF('Indicator Date'!Q24="No data","x",$P$2-'Indicator Date'!Q24)</f>
        <v>0</v>
      </c>
      <c r="Q28" s="205">
        <f>IF('Indicator Date'!R24="No data","x",$Q$2-'Indicator Date'!R24)</f>
        <v>0</v>
      </c>
      <c r="R28" s="205">
        <f>IF('Indicator Date'!S24="No data","x",$R$2-'Indicator Date'!S24)</f>
        <v>0</v>
      </c>
      <c r="S28" s="205">
        <f>IF('Indicator Date'!T24="No data","x",$S$2-'Indicator Date'!T24)</f>
        <v>0</v>
      </c>
      <c r="T28" s="205">
        <f>IF('Indicator Date'!U24="No data","x",$T$2-'Indicator Date'!U24)</f>
        <v>0</v>
      </c>
      <c r="U28" s="205">
        <f>IF('Indicator Date'!V24="No data","x",$U$2-'Indicator Date'!V24)</f>
        <v>0</v>
      </c>
      <c r="V28" s="205">
        <f>IF('Indicator Date'!W24="No data","x",$V$2-'Indicator Date'!W24)</f>
        <v>0</v>
      </c>
      <c r="W28" s="205">
        <f>IF('Indicator Date'!X24="No data","x",$W$2-'Indicator Date'!X24)</f>
        <v>0</v>
      </c>
      <c r="X28" s="205">
        <f>IF('Indicator Date'!Y24="No data","x",$X$2-'Indicator Date'!Y24)</f>
        <v>0</v>
      </c>
      <c r="Y28" s="205">
        <f>IF('Indicator Date'!Z24="No data","x",$Y$2-'Indicator Date'!Z24)</f>
        <v>0</v>
      </c>
      <c r="Z28" s="205">
        <f>IF('Indicator Date'!AA24="No data","x",$Z$2-'Indicator Date'!AA24)</f>
        <v>0</v>
      </c>
      <c r="AA28" s="205">
        <f>IF('Indicator Date'!AB24="No data","x",$AA$2-'Indicator Date'!AB24)</f>
        <v>0</v>
      </c>
      <c r="AB28" s="205">
        <f>IF('Indicator Date'!AC24="No data","x",$AB$2-'Indicator Date'!AC24)</f>
        <v>0</v>
      </c>
      <c r="AC28" s="205">
        <f>IF('Indicator Date'!AD24="No data","x",$AC$2-'Indicator Date'!AD24)</f>
        <v>0</v>
      </c>
      <c r="AD28" s="205">
        <f>IF('Indicator Date'!AF24="No data","x",$AD$2-'Indicator Date'!AF24)</f>
        <v>0</v>
      </c>
      <c r="AE28" s="205">
        <f>IF('Indicator Date'!AG24="No data","x",$AE$2-'Indicator Date'!AG24)</f>
        <v>0</v>
      </c>
      <c r="AF28" s="205">
        <f>IF('Indicator Date'!AH24="No data","x",$AF$2-'Indicator Date'!AH24)</f>
        <v>0</v>
      </c>
      <c r="AG28" s="205">
        <f>IF('Indicator Date'!AI24="No data","x",$AG$2-'Indicator Date'!AI24)</f>
        <v>0</v>
      </c>
      <c r="AH28" s="205">
        <f>IF('Indicator Date'!AJ24="No data","x",$AH$2-'Indicator Date'!AJ24)</f>
        <v>0</v>
      </c>
      <c r="AI28" s="205">
        <f>IF('Indicator Date'!AK24="No data","x",$AI$2-'Indicator Date'!AK24)</f>
        <v>0</v>
      </c>
      <c r="AJ28" s="205">
        <f>IF('Indicator Date'!AL24="No data","x",$AJ$2-'Indicator Date'!AL24)</f>
        <v>0</v>
      </c>
      <c r="AK28" s="205">
        <f>IF('Indicator Date'!AM24="No data","x",$AK$2-'Indicator Date'!AM24)</f>
        <v>0</v>
      </c>
      <c r="AL28" s="205">
        <f>IF('Indicator Date'!AN24="No data","x",$AL$2-'Indicator Date'!AN24)</f>
        <v>0</v>
      </c>
      <c r="AM28" s="205">
        <f>IF('Indicator Date'!AO24="No data","x",$AM$2-'Indicator Date'!AO24)</f>
        <v>0</v>
      </c>
      <c r="AN28" s="205">
        <f>IF('Indicator Date'!AP24="No data","x",$AN$2-'Indicator Date'!AP24)</f>
        <v>0</v>
      </c>
      <c r="AO28" s="205">
        <f>IF('Indicator Date'!AQ24="No data","x",$AO$2-'Indicator Date'!AQ24)</f>
        <v>0</v>
      </c>
      <c r="AP28" s="205">
        <f>IF('Indicator Date'!AR24="No data","x",$AP$2-'Indicator Date'!AR24)</f>
        <v>0</v>
      </c>
      <c r="AQ28" s="205">
        <f>IF('Indicator Date'!AS24="No data","x",$AQ$2-'Indicator Date'!AS24)</f>
        <v>0</v>
      </c>
      <c r="AR28" s="205">
        <f>IF('Indicator Date'!AT24="No data","x",$AR$2-'Indicator Date'!AT24)</f>
        <v>0</v>
      </c>
      <c r="AS28" s="205">
        <f>IF('Indicator Date'!AU24="No data","x",$AS$2-'Indicator Date'!AU24)</f>
        <v>0</v>
      </c>
      <c r="AT28" s="205">
        <f>IF('Indicator Date'!AV24="No data","x",$AT$2-'Indicator Date'!AV24)</f>
        <v>0</v>
      </c>
      <c r="AU28" s="205">
        <f>IF('Indicator Date'!AW24="No data","x",$AU$2-'Indicator Date'!AW24)</f>
        <v>0</v>
      </c>
      <c r="AV28" s="205">
        <f>IF('Indicator Date'!AX24="No data","x",$AV$2-'Indicator Date'!AX24)</f>
        <v>0</v>
      </c>
      <c r="AW28" s="205">
        <f>IF('Indicator Date'!AY24="No data","x",$AW$2-'Indicator Date'!AY24)</f>
        <v>0</v>
      </c>
      <c r="AX28" s="205">
        <f>IF('Indicator Date'!AZ24="No data","x",$AX$2-'Indicator Date'!AZ24)</f>
        <v>0</v>
      </c>
      <c r="AY28" s="205">
        <f>IF('Indicator Date'!BA24="No data","x",$AY$2-'Indicator Date'!BA24)</f>
        <v>0</v>
      </c>
      <c r="AZ28" s="205">
        <f>IF('Indicator Date'!BB24="No data","x",$AZ$2-'Indicator Date'!BB24)</f>
        <v>0</v>
      </c>
      <c r="BA28" s="205">
        <f>IF('Indicator Date'!BC24="No data","x",$BA$2-'Indicator Date'!BC24)</f>
        <v>0</v>
      </c>
      <c r="BB28" s="205">
        <f>IF('Indicator Date'!BD24="No data","x",$BB$2-'Indicator Date'!BD24)</f>
        <v>0</v>
      </c>
      <c r="BC28" s="205">
        <f>IF('Indicator Date'!BE24="No data","x",$BC$2-'Indicator Date'!BE24)</f>
        <v>0</v>
      </c>
      <c r="BD28" s="205" t="str">
        <f>IF('Indicator Date'!BF24="No data","x",$BD$2-'Indicator Date'!BF24)</f>
        <v>x</v>
      </c>
      <c r="BE28" s="205">
        <f>IF('Indicator Date'!BG24="No data","x",$BE$2-'Indicator Date'!BG24)</f>
        <v>0</v>
      </c>
      <c r="BF28" s="205">
        <f>IF('Indicator Date'!BH24="No data","x",$BF$2-'Indicator Date'!BH24)</f>
        <v>0</v>
      </c>
      <c r="BG28" s="205" t="str">
        <f>IF('Indicator Date'!BI24="No data","x",$BG$2-'Indicator Date'!BI24)</f>
        <v>x</v>
      </c>
      <c r="BH28" s="205">
        <f>IF('Indicator Date'!BJ24="No data","x",$BH$2-'Indicator Date'!BJ24)</f>
        <v>0</v>
      </c>
      <c r="BI28" s="205">
        <f>IF('Indicator Date'!BK24="No data","x",$BI$2-'Indicator Date'!BK24)</f>
        <v>0</v>
      </c>
      <c r="BJ28" s="205">
        <f>IF('Indicator Date'!BL24="No data","x",$BJ$2-'Indicator Date'!BL24)</f>
        <v>0</v>
      </c>
      <c r="BK28" s="205">
        <f>IF('Indicator Date'!BM24="No data","x",$BK$2-'Indicator Date'!BM24)</f>
        <v>0</v>
      </c>
      <c r="BL28" s="205">
        <f>IF('Indicator Date'!BN24="No data","x",$BL$2-'Indicator Date'!BN24)</f>
        <v>0</v>
      </c>
      <c r="BM28" s="205">
        <f>IF('Indicator Date'!BO24="No data","x",$BM$2-'Indicator Date'!BO24)</f>
        <v>0</v>
      </c>
      <c r="BN28" s="205">
        <f>IF('Indicator Date'!BP24="No data","x",$BN$2-'Indicator Date'!BP24)</f>
        <v>0</v>
      </c>
      <c r="BO28" s="205">
        <f>IF('Indicator Date'!BQ24="No data","x",$BO$2-'Indicator Date'!BQ24)</f>
        <v>0</v>
      </c>
      <c r="BP28" s="205">
        <f>IF('Indicator Date'!BR24="No data","x",$BP$2-'Indicator Date'!BR24)</f>
        <v>0</v>
      </c>
      <c r="BQ28" s="205">
        <f>IF('Indicator Date'!BS24="No data","x",$BQ$2-'Indicator Date'!BS24)</f>
        <v>0</v>
      </c>
      <c r="BR28" s="205">
        <f>IF('Indicator Date'!BT24="No data","x",$BR$2-'Indicator Date'!BT24)</f>
        <v>0</v>
      </c>
      <c r="BS28" s="205">
        <f>IF('Indicator Date'!BU24="No data","x",$BS$2-'Indicator Date'!BU24)</f>
        <v>0</v>
      </c>
      <c r="BT28" s="205">
        <f>IF('Indicator Date'!BV24="No data","x",$BT$2-'Indicator Date'!BV24)</f>
        <v>0</v>
      </c>
      <c r="BU28" s="205">
        <f>IF('Indicator Date'!BW24="No data","x",$BU$2-'Indicator Date'!BW24)</f>
        <v>0</v>
      </c>
      <c r="BV28" s="205">
        <f>IF('Indicator Date'!BX24="No data","x",$BV$2-'Indicator Date'!BX24)</f>
        <v>0</v>
      </c>
      <c r="BW28" s="205">
        <f>IF('Indicator Date'!BY24="No data","x",$BW$2-'Indicator Date'!BY24)</f>
        <v>0</v>
      </c>
    </row>
    <row r="29" spans="1:75" ht="15.75" customHeight="1">
      <c r="A29" s="82" t="s">
        <v>183</v>
      </c>
      <c r="B29" s="205">
        <f>IF('Indicator Date'!C25="No data","x",$B$2-'Indicator Date'!C25)</f>
        <v>0</v>
      </c>
      <c r="C29" s="205">
        <f>IF('Indicator Date'!D25="No data","x",$C$2-'Indicator Date'!D25)</f>
        <v>0</v>
      </c>
      <c r="D29" s="205">
        <f>IF('Indicator Date'!E25="No data","x",$D$2-'Indicator Date'!E25)</f>
        <v>0</v>
      </c>
      <c r="E29" s="205">
        <f>IF('Indicator Date'!F25="No data","x",$E$2-'Indicator Date'!F25)</f>
        <v>0</v>
      </c>
      <c r="F29" s="205">
        <f>IF('Indicator Date'!G25="No data","x",$F$2-'Indicator Date'!G25)</f>
        <v>0</v>
      </c>
      <c r="G29" s="205">
        <f>IF('Indicator Date'!H25="No data","x",$G$2-'Indicator Date'!H25)</f>
        <v>0</v>
      </c>
      <c r="H29" s="206" t="str">
        <f>IF('Indicator Date'!I25="No data","x",$H$2-'Indicator Date'!I25)</f>
        <v>x</v>
      </c>
      <c r="I29" s="205">
        <f>IF('Indicator Date'!J25="No data","x",$I$2-'Indicator Date'!J25)</f>
        <v>0</v>
      </c>
      <c r="J29" s="205">
        <f>IF('Indicator Date'!K25="No data","x",$J$2-'Indicator Date'!K25)</f>
        <v>0</v>
      </c>
      <c r="K29" s="206" t="str">
        <f>IF('Indicator Date'!L25="No data","x",$K$2-'Indicator Date'!L25)</f>
        <v>x</v>
      </c>
      <c r="L29" s="205" t="str">
        <f>IF('Indicator Date'!M25="No data","x",$L$2-'Indicator Date'!M25)</f>
        <v>x</v>
      </c>
      <c r="M29" s="205" t="str">
        <f>IF('Indicator Date'!N25="No data","x",$M$2-'Indicator Date'!N25)</f>
        <v>x</v>
      </c>
      <c r="N29" s="205" t="str">
        <f>IF('Indicator Date'!O25="No data","x",$N$2-'Indicator Date'!O25)</f>
        <v>x</v>
      </c>
      <c r="O29" s="205" t="str">
        <f>IF('Indicator Date'!P25="No data","x",$O$2-'Indicator Date'!P25)</f>
        <v>x</v>
      </c>
      <c r="P29" s="205" t="str">
        <f>IF('Indicator Date'!Q25="No data","x",$P$2-'Indicator Date'!Q25)</f>
        <v>x</v>
      </c>
      <c r="Q29" s="205">
        <f>IF('Indicator Date'!R25="No data","x",$Q$2-'Indicator Date'!R25)</f>
        <v>0</v>
      </c>
      <c r="R29" s="205" t="str">
        <f>IF('Indicator Date'!S25="No data","x",$R$2-'Indicator Date'!S25)</f>
        <v>x</v>
      </c>
      <c r="S29" s="205" t="str">
        <f>IF('Indicator Date'!T25="No data","x",$S$2-'Indicator Date'!T25)</f>
        <v>x</v>
      </c>
      <c r="T29" s="205">
        <f>IF('Indicator Date'!U25="No data","x",$T$2-'Indicator Date'!U25)</f>
        <v>0</v>
      </c>
      <c r="U29" s="205">
        <f>IF('Indicator Date'!V25="No data","x",$U$2-'Indicator Date'!V25)</f>
        <v>0</v>
      </c>
      <c r="V29" s="205">
        <f>IF('Indicator Date'!W25="No data","x",$V$2-'Indicator Date'!W25)</f>
        <v>0</v>
      </c>
      <c r="W29" s="205" t="str">
        <f>IF('Indicator Date'!X25="No data","x",$W$2-'Indicator Date'!X25)</f>
        <v>x</v>
      </c>
      <c r="X29" s="205" t="str">
        <f>IF('Indicator Date'!Y25="No data","x",$X$2-'Indicator Date'!Y25)</f>
        <v>x</v>
      </c>
      <c r="Y29" s="205" t="str">
        <f>IF('Indicator Date'!Z25="No data","x",$Y$2-'Indicator Date'!Z25)</f>
        <v>x</v>
      </c>
      <c r="Z29" s="205" t="str">
        <f>IF('Indicator Date'!AA25="No data","x",$Z$2-'Indicator Date'!AA25)</f>
        <v>x</v>
      </c>
      <c r="AA29" s="205" t="str">
        <f>IF('Indicator Date'!AB25="No data","x",$AA$2-'Indicator Date'!AB25)</f>
        <v>x</v>
      </c>
      <c r="AB29" s="205" t="str">
        <f>IF('Indicator Date'!AC25="No data","x",$AB$2-'Indicator Date'!AC25)</f>
        <v>x</v>
      </c>
      <c r="AC29" s="205" t="str">
        <f>IF('Indicator Date'!AD25="No data","x",$AC$2-'Indicator Date'!AD25)</f>
        <v>x</v>
      </c>
      <c r="AD29" s="205" t="str">
        <f>IF('Indicator Date'!AF25="No data","x",$AD$2-'Indicator Date'!AF25)</f>
        <v>x</v>
      </c>
      <c r="AE29" s="205">
        <f>IF('Indicator Date'!AG25="No data","x",$AE$2-'Indicator Date'!AG25)</f>
        <v>0</v>
      </c>
      <c r="AF29" s="205">
        <f>IF('Indicator Date'!AH25="No data","x",$AF$2-'Indicator Date'!AH25)</f>
        <v>0</v>
      </c>
      <c r="AG29" s="205">
        <f>IF('Indicator Date'!AI25="No data","x",$AG$2-'Indicator Date'!AI25)</f>
        <v>0</v>
      </c>
      <c r="AH29" s="205">
        <f>IF('Indicator Date'!AJ25="No data","x",$AH$2-'Indicator Date'!AJ25)</f>
        <v>0</v>
      </c>
      <c r="AI29" s="205" t="str">
        <f>IF('Indicator Date'!AK25="No data","x",$AI$2-'Indicator Date'!AK25)</f>
        <v>x</v>
      </c>
      <c r="AJ29" s="205" t="str">
        <f>IF('Indicator Date'!AL25="No data","x",$AJ$2-'Indicator Date'!AL25)</f>
        <v>x</v>
      </c>
      <c r="AK29" s="205" t="str">
        <f>IF('Indicator Date'!AM25="No data","x",$AK$2-'Indicator Date'!AM25)</f>
        <v>x</v>
      </c>
      <c r="AL29" s="205">
        <f>IF('Indicator Date'!AN25="No data","x",$AL$2-'Indicator Date'!AN25)</f>
        <v>0</v>
      </c>
      <c r="AM29" s="205">
        <f>IF('Indicator Date'!AO25="No data","x",$AM$2-'Indicator Date'!AO25)</f>
        <v>0</v>
      </c>
      <c r="AN29" s="205">
        <f>IF('Indicator Date'!AP25="No data","x",$AN$2-'Indicator Date'!AP25)</f>
        <v>0</v>
      </c>
      <c r="AO29" s="205">
        <f>IF('Indicator Date'!AQ25="No data","x",$AO$2-'Indicator Date'!AQ25)</f>
        <v>0</v>
      </c>
      <c r="AP29" s="205">
        <f>IF('Indicator Date'!AR25="No data","x",$AP$2-'Indicator Date'!AR25)</f>
        <v>0</v>
      </c>
      <c r="AQ29" s="205">
        <f>IF('Indicator Date'!AS25="No data","x",$AQ$2-'Indicator Date'!AS25)</f>
        <v>0</v>
      </c>
      <c r="AR29" s="205">
        <f>IF('Indicator Date'!AT25="No data","x",$AR$2-'Indicator Date'!AT25)</f>
        <v>0</v>
      </c>
      <c r="AS29" s="205">
        <f>IF('Indicator Date'!AU25="No data","x",$AS$2-'Indicator Date'!AU25)</f>
        <v>0</v>
      </c>
      <c r="AT29" s="205" t="str">
        <f>IF('Indicator Date'!AV25="No data","x",$AT$2-'Indicator Date'!AV25)</f>
        <v>x</v>
      </c>
      <c r="AU29" s="205" t="str">
        <f>IF('Indicator Date'!AW25="No data","x",$AU$2-'Indicator Date'!AW25)</f>
        <v>x</v>
      </c>
      <c r="AV29" s="205" t="str">
        <f>IF('Indicator Date'!AX25="No data","x",$AV$2-'Indicator Date'!AX25)</f>
        <v>x</v>
      </c>
      <c r="AW29" s="205" t="str">
        <f>IF('Indicator Date'!AY25="No data","x",$AW$2-'Indicator Date'!AY25)</f>
        <v>x</v>
      </c>
      <c r="AX29" s="205" t="str">
        <f>IF('Indicator Date'!AZ25="No data","x",$AX$2-'Indicator Date'!AZ25)</f>
        <v>x</v>
      </c>
      <c r="AY29" s="205" t="str">
        <f>IF('Indicator Date'!BA25="No data","x",$AY$2-'Indicator Date'!BA25)</f>
        <v>x</v>
      </c>
      <c r="AZ29" s="205" t="str">
        <f>IF('Indicator Date'!BB25="No data","x",$AZ$2-'Indicator Date'!BB25)</f>
        <v>x</v>
      </c>
      <c r="BA29" s="205" t="str">
        <f>IF('Indicator Date'!BC25="No data","x",$BA$2-'Indicator Date'!BC25)</f>
        <v>x</v>
      </c>
      <c r="BB29" s="205" t="str">
        <f>IF('Indicator Date'!BD25="No data","x",$BB$2-'Indicator Date'!BD25)</f>
        <v>x</v>
      </c>
      <c r="BC29" s="205">
        <f>IF('Indicator Date'!BE25="No data","x",$BC$2-'Indicator Date'!BE25)</f>
        <v>0</v>
      </c>
      <c r="BD29" s="205" t="str">
        <f>IF('Indicator Date'!BF25="No data","x",$BD$2-'Indicator Date'!BF25)</f>
        <v>x</v>
      </c>
      <c r="BE29" s="205">
        <f>IF('Indicator Date'!BG25="No data","x",$BE$2-'Indicator Date'!BG25)</f>
        <v>0</v>
      </c>
      <c r="BF29" s="205">
        <f>IF('Indicator Date'!BH25="No data","x",$BF$2-'Indicator Date'!BH25)</f>
        <v>0</v>
      </c>
      <c r="BG29" s="205" t="str">
        <f>IF('Indicator Date'!BI25="No data","x",$BG$2-'Indicator Date'!BI25)</f>
        <v>x</v>
      </c>
      <c r="BH29" s="205">
        <f>IF('Indicator Date'!BJ25="No data","x",$BH$2-'Indicator Date'!BJ25)</f>
        <v>0</v>
      </c>
      <c r="BI29" s="205">
        <f>IF('Indicator Date'!BK25="No data","x",$BI$2-'Indicator Date'!BK25)</f>
        <v>0</v>
      </c>
      <c r="BJ29" s="205" t="str">
        <f>IF('Indicator Date'!BL25="No data","x",$BJ$2-'Indicator Date'!BL25)</f>
        <v>x</v>
      </c>
      <c r="BK29" s="205">
        <f>IF('Indicator Date'!BM25="No data","x",$BK$2-'Indicator Date'!BM25)</f>
        <v>0</v>
      </c>
      <c r="BL29" s="205" t="str">
        <f>IF('Indicator Date'!BN25="No data","x",$BL$2-'Indicator Date'!BN25)</f>
        <v>x</v>
      </c>
      <c r="BM29" s="205">
        <f>IF('Indicator Date'!BO25="No data","x",$BM$2-'Indicator Date'!BO25)</f>
        <v>0</v>
      </c>
      <c r="BN29" s="205">
        <f>IF('Indicator Date'!BP25="No data","x",$BN$2-'Indicator Date'!BP25)</f>
        <v>0</v>
      </c>
      <c r="BO29" s="205">
        <f>IF('Indicator Date'!BQ25="No data","x",$BO$2-'Indicator Date'!BQ25)</f>
        <v>0</v>
      </c>
      <c r="BP29" s="205">
        <f>IF('Indicator Date'!BR25="No data","x",$BP$2-'Indicator Date'!BR25)</f>
        <v>0</v>
      </c>
      <c r="BQ29" s="205" t="str">
        <f>IF('Indicator Date'!BS25="No data","x",$BQ$2-'Indicator Date'!BS25)</f>
        <v>x</v>
      </c>
      <c r="BR29" s="205" t="str">
        <f>IF('Indicator Date'!BT25="No data","x",$BR$2-'Indicator Date'!BT25)</f>
        <v>x</v>
      </c>
      <c r="BS29" s="205" t="str">
        <f>IF('Indicator Date'!BU25="No data","x",$BS$2-'Indicator Date'!BU25)</f>
        <v>x</v>
      </c>
      <c r="BT29" s="205">
        <f>IF('Indicator Date'!BV25="No data","x",$BT$2-'Indicator Date'!BV25)</f>
        <v>0</v>
      </c>
      <c r="BU29" s="205" t="str">
        <f>IF('Indicator Date'!BW25="No data","x",$BU$2-'Indicator Date'!BW25)</f>
        <v>x</v>
      </c>
      <c r="BV29" s="205" t="str">
        <f>IF('Indicator Date'!BX25="No data","x",$BV$2-'Indicator Date'!BX25)</f>
        <v>x</v>
      </c>
      <c r="BW29" s="205">
        <f>IF('Indicator Date'!BY25="No data","x",$BW$2-'Indicator Date'!BY25)</f>
        <v>0</v>
      </c>
    </row>
    <row r="30" spans="1:75" ht="15.75" customHeight="1">
      <c r="A30" s="82" t="s">
        <v>171</v>
      </c>
      <c r="B30" s="205">
        <f>IF('Indicator Date'!C13="No data","x",$B$2-'Indicator Date'!C13)</f>
        <v>0</v>
      </c>
      <c r="C30" s="205">
        <f>IF('Indicator Date'!D13="No data","x",$C$2-'Indicator Date'!D13)</f>
        <v>0</v>
      </c>
      <c r="D30" s="205">
        <f>IF('Indicator Date'!E13="No data","x",$D$2-'Indicator Date'!E13)</f>
        <v>0</v>
      </c>
      <c r="E30" s="205">
        <f>IF('Indicator Date'!F13="No data","x",$E$2-'Indicator Date'!F13)</f>
        <v>0</v>
      </c>
      <c r="F30" s="205">
        <f>IF('Indicator Date'!G13="No data","x",$F$2-'Indicator Date'!G13)</f>
        <v>0</v>
      </c>
      <c r="G30" s="205">
        <f>IF('Indicator Date'!H13="No data","x",$G$2-'Indicator Date'!H13)</f>
        <v>0</v>
      </c>
      <c r="H30" s="206">
        <f>IF('Indicator Date'!I13="No data","x",$H$2-'Indicator Date'!I13)</f>
        <v>0</v>
      </c>
      <c r="I30" s="205">
        <f>IF('Indicator Date'!J13="No data","x",$I$2-'Indicator Date'!J13)</f>
        <v>0</v>
      </c>
      <c r="J30" s="205">
        <f>IF('Indicator Date'!K13="No data","x",$J$2-'Indicator Date'!K13)</f>
        <v>0</v>
      </c>
      <c r="K30" s="206">
        <f>IF('Indicator Date'!L13="No data","x",$K$2-'Indicator Date'!L13)</f>
        <v>0</v>
      </c>
      <c r="L30" s="205">
        <f>IF('Indicator Date'!M13="No data","x",$L$2-'Indicator Date'!M13)</f>
        <v>0</v>
      </c>
      <c r="M30" s="205">
        <f>IF('Indicator Date'!N13="No data","x",$M$2-'Indicator Date'!N13)</f>
        <v>0</v>
      </c>
      <c r="N30" s="205">
        <f>IF('Indicator Date'!O13="No data","x",$N$2-'Indicator Date'!O13)</f>
        <v>0</v>
      </c>
      <c r="O30" s="205">
        <f>IF('Indicator Date'!P13="No data","x",$O$2-'Indicator Date'!P13)</f>
        <v>0</v>
      </c>
      <c r="P30" s="205">
        <f>IF('Indicator Date'!Q13="No data","x",$P$2-'Indicator Date'!Q13)</f>
        <v>0</v>
      </c>
      <c r="Q30" s="205">
        <f>IF('Indicator Date'!R13="No data","x",$Q$2-'Indicator Date'!R13)</f>
        <v>0</v>
      </c>
      <c r="R30" s="205">
        <f>IF('Indicator Date'!S13="No data","x",$R$2-'Indicator Date'!S13)</f>
        <v>0</v>
      </c>
      <c r="S30" s="205">
        <f>IF('Indicator Date'!T13="No data","x",$S$2-'Indicator Date'!T13)</f>
        <v>0</v>
      </c>
      <c r="T30" s="205">
        <f>IF('Indicator Date'!U13="No data","x",$T$2-'Indicator Date'!U13)</f>
        <v>0</v>
      </c>
      <c r="U30" s="205">
        <f>IF('Indicator Date'!V13="No data","x",$U$2-'Indicator Date'!V13)</f>
        <v>0</v>
      </c>
      <c r="V30" s="205">
        <f>IF('Indicator Date'!W13="No data","x",$V$2-'Indicator Date'!W13)</f>
        <v>0</v>
      </c>
      <c r="W30" s="205">
        <f>IF('Indicator Date'!X13="No data","x",$W$2-'Indicator Date'!X13)</f>
        <v>0</v>
      </c>
      <c r="X30" s="205">
        <f>IF('Indicator Date'!Y13="No data","x",$X$2-'Indicator Date'!Y13)</f>
        <v>0</v>
      </c>
      <c r="Y30" s="205">
        <f>IF('Indicator Date'!Z13="No data","x",$Y$2-'Indicator Date'!Z13)</f>
        <v>0</v>
      </c>
      <c r="Z30" s="205">
        <f>IF('Indicator Date'!AA13="No data","x",$Z$2-'Indicator Date'!AA13)</f>
        <v>0</v>
      </c>
      <c r="AA30" s="205">
        <f>IF('Indicator Date'!AB13="No data","x",$AA$2-'Indicator Date'!AB13)</f>
        <v>0</v>
      </c>
      <c r="AB30" s="205">
        <f>IF('Indicator Date'!AC13="No data","x",$AB$2-'Indicator Date'!AC13)</f>
        <v>0</v>
      </c>
      <c r="AC30" s="205">
        <f>IF('Indicator Date'!AD13="No data","x",$AC$2-'Indicator Date'!AD13)</f>
        <v>0</v>
      </c>
      <c r="AD30" s="205">
        <f>IF('Indicator Date'!AF13="No data","x",$AD$2-'Indicator Date'!AF13)</f>
        <v>0</v>
      </c>
      <c r="AE30" s="205">
        <f>IF('Indicator Date'!AG13="No data","x",$AE$2-'Indicator Date'!AG13)</f>
        <v>0</v>
      </c>
      <c r="AF30" s="205">
        <f>IF('Indicator Date'!AH13="No data","x",$AF$2-'Indicator Date'!AH13)</f>
        <v>0</v>
      </c>
      <c r="AG30" s="205">
        <f>IF('Indicator Date'!AI13="No data","x",$AG$2-'Indicator Date'!AI13)</f>
        <v>0</v>
      </c>
      <c r="AH30" s="205">
        <f>IF('Indicator Date'!AJ13="No data","x",$AH$2-'Indicator Date'!AJ13)</f>
        <v>0</v>
      </c>
      <c r="AI30" s="205">
        <f>IF('Indicator Date'!AK13="No data","x",$AI$2-'Indicator Date'!AK13)</f>
        <v>0</v>
      </c>
      <c r="AJ30" s="205">
        <f>IF('Indicator Date'!AL13="No data","x",$AJ$2-'Indicator Date'!AL13)</f>
        <v>0</v>
      </c>
      <c r="AK30" s="205">
        <f>IF('Indicator Date'!AM13="No data","x",$AK$2-'Indicator Date'!AM13)</f>
        <v>0</v>
      </c>
      <c r="AL30" s="205">
        <f>IF('Indicator Date'!AN13="No data","x",$AL$2-'Indicator Date'!AN13)</f>
        <v>0</v>
      </c>
      <c r="AM30" s="205">
        <f>IF('Indicator Date'!AO13="No data","x",$AM$2-'Indicator Date'!AO13)</f>
        <v>0</v>
      </c>
      <c r="AN30" s="205">
        <f>IF('Indicator Date'!AP13="No data","x",$AN$2-'Indicator Date'!AP13)</f>
        <v>0</v>
      </c>
      <c r="AO30" s="205">
        <f>IF('Indicator Date'!AQ13="No data","x",$AO$2-'Indicator Date'!AQ13)</f>
        <v>0</v>
      </c>
      <c r="AP30" s="205">
        <f>IF('Indicator Date'!AR13="No data","x",$AP$2-'Indicator Date'!AR13)</f>
        <v>0</v>
      </c>
      <c r="AQ30" s="205">
        <f>IF('Indicator Date'!AS13="No data","x",$AQ$2-'Indicator Date'!AS13)</f>
        <v>0</v>
      </c>
      <c r="AR30" s="205">
        <f>IF('Indicator Date'!AT13="No data","x",$AR$2-'Indicator Date'!AT13)</f>
        <v>0</v>
      </c>
      <c r="AS30" s="205">
        <f>IF('Indicator Date'!AU13="No data","x",$AS$2-'Indicator Date'!AU13)</f>
        <v>0</v>
      </c>
      <c r="AT30" s="205">
        <f>IF('Indicator Date'!AV13="No data","x",$AT$2-'Indicator Date'!AV13)</f>
        <v>0</v>
      </c>
      <c r="AU30" s="205">
        <f>IF('Indicator Date'!AW13="No data","x",$AU$2-'Indicator Date'!AW13)</f>
        <v>0</v>
      </c>
      <c r="AV30" s="205">
        <f>IF('Indicator Date'!AX13="No data","x",$AV$2-'Indicator Date'!AX13)</f>
        <v>0</v>
      </c>
      <c r="AW30" s="205">
        <f>IF('Indicator Date'!AY13="No data","x",$AW$2-'Indicator Date'!AY13)</f>
        <v>0</v>
      </c>
      <c r="AX30" s="205">
        <f>IF('Indicator Date'!AZ13="No data","x",$AX$2-'Indicator Date'!AZ13)</f>
        <v>0</v>
      </c>
      <c r="AY30" s="205">
        <f>IF('Indicator Date'!BA13="No data","x",$AY$2-'Indicator Date'!BA13)</f>
        <v>0</v>
      </c>
      <c r="AZ30" s="205">
        <f>IF('Indicator Date'!BB13="No data","x",$AZ$2-'Indicator Date'!BB13)</f>
        <v>0</v>
      </c>
      <c r="BA30" s="205">
        <f>IF('Indicator Date'!BC13="No data","x",$BA$2-'Indicator Date'!BC13)</f>
        <v>0</v>
      </c>
      <c r="BB30" s="205">
        <f>IF('Indicator Date'!BD13="No data","x",$BB$2-'Indicator Date'!BD13)</f>
        <v>0</v>
      </c>
      <c r="BC30" s="205">
        <f>IF('Indicator Date'!BE13="No data","x",$BC$2-'Indicator Date'!BE13)</f>
        <v>0</v>
      </c>
      <c r="BD30" s="205" t="str">
        <f>IF('Indicator Date'!BF13="No data","x",$BD$2-'Indicator Date'!BF13)</f>
        <v>x</v>
      </c>
      <c r="BE30" s="205">
        <f>IF('Indicator Date'!BG13="No data","x",$BE$2-'Indicator Date'!BG13)</f>
        <v>0</v>
      </c>
      <c r="BF30" s="205">
        <f>IF('Indicator Date'!BH13="No data","x",$BF$2-'Indicator Date'!BH13)</f>
        <v>0</v>
      </c>
      <c r="BG30" s="205" t="str">
        <f>IF('Indicator Date'!BI13="No data","x",$BG$2-'Indicator Date'!BI13)</f>
        <v>x</v>
      </c>
      <c r="BH30" s="205">
        <f>IF('Indicator Date'!BJ13="No data","x",$BH$2-'Indicator Date'!BJ13)</f>
        <v>0</v>
      </c>
      <c r="BI30" s="205">
        <f>IF('Indicator Date'!BK13="No data","x",$BI$2-'Indicator Date'!BK13)</f>
        <v>0</v>
      </c>
      <c r="BJ30" s="205">
        <f>IF('Indicator Date'!BL13="No data","x",$BJ$2-'Indicator Date'!BL13)</f>
        <v>0</v>
      </c>
      <c r="BK30" s="205">
        <f>IF('Indicator Date'!BM13="No data","x",$BK$2-'Indicator Date'!BM13)</f>
        <v>0</v>
      </c>
      <c r="BL30" s="205">
        <f>IF('Indicator Date'!BN13="No data","x",$BL$2-'Indicator Date'!BN13)</f>
        <v>0</v>
      </c>
      <c r="BM30" s="205">
        <f>IF('Indicator Date'!BO13="No data","x",$BM$2-'Indicator Date'!BO13)</f>
        <v>0</v>
      </c>
      <c r="BN30" s="205">
        <f>IF('Indicator Date'!BP13="No data","x",$BN$2-'Indicator Date'!BP13)</f>
        <v>0</v>
      </c>
      <c r="BO30" s="205">
        <f>IF('Indicator Date'!BQ13="No data","x",$BO$2-'Indicator Date'!BQ13)</f>
        <v>0</v>
      </c>
      <c r="BP30" s="205">
        <f>IF('Indicator Date'!BR13="No data","x",$BP$2-'Indicator Date'!BR13)</f>
        <v>0</v>
      </c>
      <c r="BQ30" s="205">
        <f>IF('Indicator Date'!BS13="No data","x",$BQ$2-'Indicator Date'!BS13)</f>
        <v>0</v>
      </c>
      <c r="BR30" s="205">
        <f>IF('Indicator Date'!BT13="No data","x",$BR$2-'Indicator Date'!BT13)</f>
        <v>0</v>
      </c>
      <c r="BS30" s="205">
        <f>IF('Indicator Date'!BU13="No data","x",$BS$2-'Indicator Date'!BU13)</f>
        <v>0</v>
      </c>
      <c r="BT30" s="205">
        <f>IF('Indicator Date'!BV13="No data","x",$BT$2-'Indicator Date'!BV13)</f>
        <v>0</v>
      </c>
      <c r="BU30" s="205">
        <f>IF('Indicator Date'!BW13="No data","x",$BU$2-'Indicator Date'!BW13)</f>
        <v>0</v>
      </c>
      <c r="BV30" s="205">
        <f>IF('Indicator Date'!BX13="No data","x",$BV$2-'Indicator Date'!BX13)</f>
        <v>0</v>
      </c>
      <c r="BW30" s="205">
        <f>IF('Indicator Date'!BY13="No data","x",$BW$2-'Indicator Date'!BY13)</f>
        <v>0</v>
      </c>
    </row>
    <row r="31" spans="1:75" ht="15.75" customHeight="1">
      <c r="A31" s="82" t="s">
        <v>172</v>
      </c>
      <c r="B31" s="205">
        <f>IF('Indicator Date'!C14="No data","x",$B$2-'Indicator Date'!C14)</f>
        <v>0</v>
      </c>
      <c r="C31" s="205">
        <f>IF('Indicator Date'!D14="No data","x",$C$2-'Indicator Date'!D14)</f>
        <v>0</v>
      </c>
      <c r="D31" s="205">
        <f>IF('Indicator Date'!E14="No data","x",$D$2-'Indicator Date'!E14)</f>
        <v>0</v>
      </c>
      <c r="E31" s="205">
        <f>IF('Indicator Date'!F14="No data","x",$E$2-'Indicator Date'!F14)</f>
        <v>0</v>
      </c>
      <c r="F31" s="205">
        <f>IF('Indicator Date'!G14="No data","x",$F$2-'Indicator Date'!G14)</f>
        <v>0</v>
      </c>
      <c r="G31" s="205">
        <f>IF('Indicator Date'!H14="No data","x",$G$2-'Indicator Date'!H14)</f>
        <v>0</v>
      </c>
      <c r="H31" s="206">
        <f>IF('Indicator Date'!I14="No data","x",$H$2-'Indicator Date'!I14)</f>
        <v>0</v>
      </c>
      <c r="I31" s="205">
        <f>IF('Indicator Date'!J14="No data","x",$I$2-'Indicator Date'!J14)</f>
        <v>0</v>
      </c>
      <c r="J31" s="205">
        <f>IF('Indicator Date'!K14="No data","x",$J$2-'Indicator Date'!K14)</f>
        <v>0</v>
      </c>
      <c r="K31" s="206">
        <f>IF('Indicator Date'!L14="No data","x",$K$2-'Indicator Date'!L14)</f>
        <v>0</v>
      </c>
      <c r="L31" s="205">
        <f>IF('Indicator Date'!M14="No data","x",$L$2-'Indicator Date'!M14)</f>
        <v>0</v>
      </c>
      <c r="M31" s="205">
        <f>IF('Indicator Date'!N14="No data","x",$M$2-'Indicator Date'!N14)</f>
        <v>0</v>
      </c>
      <c r="N31" s="205">
        <f>IF('Indicator Date'!O14="No data","x",$N$2-'Indicator Date'!O14)</f>
        <v>0</v>
      </c>
      <c r="O31" s="205">
        <f>IF('Indicator Date'!P14="No data","x",$O$2-'Indicator Date'!P14)</f>
        <v>0</v>
      </c>
      <c r="P31" s="205">
        <f>IF('Indicator Date'!Q14="No data","x",$P$2-'Indicator Date'!Q14)</f>
        <v>0</v>
      </c>
      <c r="Q31" s="205">
        <f>IF('Indicator Date'!R14="No data","x",$Q$2-'Indicator Date'!R14)</f>
        <v>0</v>
      </c>
      <c r="R31" s="205">
        <f>IF('Indicator Date'!S14="No data","x",$R$2-'Indicator Date'!S14)</f>
        <v>0</v>
      </c>
      <c r="S31" s="205">
        <f>IF('Indicator Date'!T14="No data","x",$S$2-'Indicator Date'!T14)</f>
        <v>0</v>
      </c>
      <c r="T31" s="205">
        <f>IF('Indicator Date'!U14="No data","x",$T$2-'Indicator Date'!U14)</f>
        <v>0</v>
      </c>
      <c r="U31" s="205">
        <f>IF('Indicator Date'!V14="No data","x",$U$2-'Indicator Date'!V14)</f>
        <v>0</v>
      </c>
      <c r="V31" s="205">
        <f>IF('Indicator Date'!W14="No data","x",$V$2-'Indicator Date'!W14)</f>
        <v>0</v>
      </c>
      <c r="W31" s="205">
        <f>IF('Indicator Date'!X14="No data","x",$W$2-'Indicator Date'!X14)</f>
        <v>0</v>
      </c>
      <c r="X31" s="205">
        <f>IF('Indicator Date'!Y14="No data","x",$X$2-'Indicator Date'!Y14)</f>
        <v>0</v>
      </c>
      <c r="Y31" s="205">
        <f>IF('Indicator Date'!Z14="No data","x",$Y$2-'Indicator Date'!Z14)</f>
        <v>0</v>
      </c>
      <c r="Z31" s="205">
        <f>IF('Indicator Date'!AA14="No data","x",$Z$2-'Indicator Date'!AA14)</f>
        <v>0</v>
      </c>
      <c r="AA31" s="205">
        <f>IF('Indicator Date'!AB14="No data","x",$AA$2-'Indicator Date'!AB14)</f>
        <v>0</v>
      </c>
      <c r="AB31" s="205">
        <f>IF('Indicator Date'!AC14="No data","x",$AB$2-'Indicator Date'!AC14)</f>
        <v>0</v>
      </c>
      <c r="AC31" s="205">
        <f>IF('Indicator Date'!AD14="No data","x",$AC$2-'Indicator Date'!AD14)</f>
        <v>0</v>
      </c>
      <c r="AD31" s="205">
        <f>IF('Indicator Date'!AF14="No data","x",$AD$2-'Indicator Date'!AF14)</f>
        <v>0</v>
      </c>
      <c r="AE31" s="205">
        <f>IF('Indicator Date'!AG14="No data","x",$AE$2-'Indicator Date'!AG14)</f>
        <v>0</v>
      </c>
      <c r="AF31" s="205">
        <f>IF('Indicator Date'!AH14="No data","x",$AF$2-'Indicator Date'!AH14)</f>
        <v>0</v>
      </c>
      <c r="AG31" s="205">
        <f>IF('Indicator Date'!AI14="No data","x",$AG$2-'Indicator Date'!AI14)</f>
        <v>0</v>
      </c>
      <c r="AH31" s="205">
        <f>IF('Indicator Date'!AJ14="No data","x",$AH$2-'Indicator Date'!AJ14)</f>
        <v>0</v>
      </c>
      <c r="AI31" s="205">
        <f>IF('Indicator Date'!AK14="No data","x",$AI$2-'Indicator Date'!AK14)</f>
        <v>0</v>
      </c>
      <c r="AJ31" s="205">
        <f>IF('Indicator Date'!AL14="No data","x",$AJ$2-'Indicator Date'!AL14)</f>
        <v>0</v>
      </c>
      <c r="AK31" s="205">
        <f>IF('Indicator Date'!AM14="No data","x",$AK$2-'Indicator Date'!AM14)</f>
        <v>0</v>
      </c>
      <c r="AL31" s="205">
        <f>IF('Indicator Date'!AN14="No data","x",$AL$2-'Indicator Date'!AN14)</f>
        <v>0</v>
      </c>
      <c r="AM31" s="205">
        <f>IF('Indicator Date'!AO14="No data","x",$AM$2-'Indicator Date'!AO14)</f>
        <v>0</v>
      </c>
      <c r="AN31" s="205">
        <f>IF('Indicator Date'!AP14="No data","x",$AN$2-'Indicator Date'!AP14)</f>
        <v>0</v>
      </c>
      <c r="AO31" s="205">
        <f>IF('Indicator Date'!AQ14="No data","x",$AO$2-'Indicator Date'!AQ14)</f>
        <v>0</v>
      </c>
      <c r="AP31" s="205">
        <f>IF('Indicator Date'!AR14="No data","x",$AP$2-'Indicator Date'!AR14)</f>
        <v>0</v>
      </c>
      <c r="AQ31" s="205">
        <f>IF('Indicator Date'!AS14="No data","x",$AQ$2-'Indicator Date'!AS14)</f>
        <v>0</v>
      </c>
      <c r="AR31" s="205">
        <f>IF('Indicator Date'!AT14="No data","x",$AR$2-'Indicator Date'!AT14)</f>
        <v>0</v>
      </c>
      <c r="AS31" s="205">
        <f>IF('Indicator Date'!AU14="No data","x",$AS$2-'Indicator Date'!AU14)</f>
        <v>0</v>
      </c>
      <c r="AT31" s="205">
        <f>IF('Indicator Date'!AV14="No data","x",$AT$2-'Indicator Date'!AV14)</f>
        <v>0</v>
      </c>
      <c r="AU31" s="205">
        <f>IF('Indicator Date'!AW14="No data","x",$AU$2-'Indicator Date'!AW14)</f>
        <v>0</v>
      </c>
      <c r="AV31" s="205">
        <f>IF('Indicator Date'!AX14="No data","x",$AV$2-'Indicator Date'!AX14)</f>
        <v>0</v>
      </c>
      <c r="AW31" s="205">
        <f>IF('Indicator Date'!AY14="No data","x",$AW$2-'Indicator Date'!AY14)</f>
        <v>0</v>
      </c>
      <c r="AX31" s="205">
        <f>IF('Indicator Date'!AZ14="No data","x",$AX$2-'Indicator Date'!AZ14)</f>
        <v>0</v>
      </c>
      <c r="AY31" s="205">
        <f>IF('Indicator Date'!BA14="No data","x",$AY$2-'Indicator Date'!BA14)</f>
        <v>0</v>
      </c>
      <c r="AZ31" s="205">
        <f>IF('Indicator Date'!BB14="No data","x",$AZ$2-'Indicator Date'!BB14)</f>
        <v>0</v>
      </c>
      <c r="BA31" s="205">
        <f>IF('Indicator Date'!BC14="No data","x",$BA$2-'Indicator Date'!BC14)</f>
        <v>0</v>
      </c>
      <c r="BB31" s="205">
        <f>IF('Indicator Date'!BD14="No data","x",$BB$2-'Indicator Date'!BD14)</f>
        <v>0</v>
      </c>
      <c r="BC31" s="205">
        <f>IF('Indicator Date'!BE14="No data","x",$BC$2-'Indicator Date'!BE14)</f>
        <v>0</v>
      </c>
      <c r="BD31" s="205" t="str">
        <f>IF('Indicator Date'!BF14="No data","x",$BD$2-'Indicator Date'!BF14)</f>
        <v>x</v>
      </c>
      <c r="BE31" s="205">
        <f>IF('Indicator Date'!BG14="No data","x",$BE$2-'Indicator Date'!BG14)</f>
        <v>0</v>
      </c>
      <c r="BF31" s="205">
        <f>IF('Indicator Date'!BH14="No data","x",$BF$2-'Indicator Date'!BH14)</f>
        <v>0</v>
      </c>
      <c r="BG31" s="205" t="str">
        <f>IF('Indicator Date'!BI14="No data","x",$BG$2-'Indicator Date'!BI14)</f>
        <v>x</v>
      </c>
      <c r="BH31" s="205">
        <f>IF('Indicator Date'!BJ14="No data","x",$BH$2-'Indicator Date'!BJ14)</f>
        <v>0</v>
      </c>
      <c r="BI31" s="205">
        <f>IF('Indicator Date'!BK14="No data","x",$BI$2-'Indicator Date'!BK14)</f>
        <v>0</v>
      </c>
      <c r="BJ31" s="205">
        <f>IF('Indicator Date'!BL14="No data","x",$BJ$2-'Indicator Date'!BL14)</f>
        <v>0</v>
      </c>
      <c r="BK31" s="205">
        <f>IF('Indicator Date'!BM14="No data","x",$BK$2-'Indicator Date'!BM14)</f>
        <v>0</v>
      </c>
      <c r="BL31" s="205">
        <f>IF('Indicator Date'!BN14="No data","x",$BL$2-'Indicator Date'!BN14)</f>
        <v>0</v>
      </c>
      <c r="BM31" s="205">
        <f>IF('Indicator Date'!BO14="No data","x",$BM$2-'Indicator Date'!BO14)</f>
        <v>0</v>
      </c>
      <c r="BN31" s="205">
        <f>IF('Indicator Date'!BP14="No data","x",$BN$2-'Indicator Date'!BP14)</f>
        <v>0</v>
      </c>
      <c r="BO31" s="205">
        <f>IF('Indicator Date'!BQ14="No data","x",$BO$2-'Indicator Date'!BQ14)</f>
        <v>0</v>
      </c>
      <c r="BP31" s="205">
        <f>IF('Indicator Date'!BR14="No data","x",$BP$2-'Indicator Date'!BR14)</f>
        <v>0</v>
      </c>
      <c r="BQ31" s="205">
        <f>IF('Indicator Date'!BS14="No data","x",$BQ$2-'Indicator Date'!BS14)</f>
        <v>0</v>
      </c>
      <c r="BR31" s="205">
        <f>IF('Indicator Date'!BT14="No data","x",$BR$2-'Indicator Date'!BT14)</f>
        <v>0</v>
      </c>
      <c r="BS31" s="205">
        <f>IF('Indicator Date'!BU14="No data","x",$BS$2-'Indicator Date'!BU14)</f>
        <v>0</v>
      </c>
      <c r="BT31" s="205">
        <f>IF('Indicator Date'!BV14="No data","x",$BT$2-'Indicator Date'!BV14)</f>
        <v>0</v>
      </c>
      <c r="BU31" s="205">
        <f>IF('Indicator Date'!BW14="No data","x",$BU$2-'Indicator Date'!BW14)</f>
        <v>0</v>
      </c>
      <c r="BV31" s="205">
        <f>IF('Indicator Date'!BX14="No data","x",$BV$2-'Indicator Date'!BX14)</f>
        <v>0</v>
      </c>
      <c r="BW31" s="205">
        <f>IF('Indicator Date'!BY14="No data","x",$BW$2-'Indicator Date'!BY14)</f>
        <v>0</v>
      </c>
    </row>
    <row r="32" spans="1:75" ht="15.75" customHeight="1">
      <c r="A32" s="82" t="s">
        <v>184</v>
      </c>
      <c r="B32" s="205">
        <f>IF('Indicator Date'!C26="No data","x",$B$2-'Indicator Date'!C26)</f>
        <v>0</v>
      </c>
      <c r="C32" s="205">
        <f>IF('Indicator Date'!D26="No data","x",$C$2-'Indicator Date'!D26)</f>
        <v>0</v>
      </c>
      <c r="D32" s="205">
        <f>IF('Indicator Date'!E26="No data","x",$D$2-'Indicator Date'!E26)</f>
        <v>0</v>
      </c>
      <c r="E32" s="205">
        <f>IF('Indicator Date'!F26="No data","x",$E$2-'Indicator Date'!F26)</f>
        <v>0</v>
      </c>
      <c r="F32" s="205">
        <f>IF('Indicator Date'!G26="No data","x",$F$2-'Indicator Date'!G26)</f>
        <v>0</v>
      </c>
      <c r="G32" s="205">
        <f>IF('Indicator Date'!H26="No data","x",$G$2-'Indicator Date'!H26)</f>
        <v>0</v>
      </c>
      <c r="H32" s="206">
        <f>IF('Indicator Date'!I26="No data","x",$H$2-'Indicator Date'!I26)</f>
        <v>0</v>
      </c>
      <c r="I32" s="205">
        <f>IF('Indicator Date'!J26="No data","x",$I$2-'Indicator Date'!J26)</f>
        <v>0</v>
      </c>
      <c r="J32" s="205">
        <f>IF('Indicator Date'!K26="No data","x",$J$2-'Indicator Date'!K26)</f>
        <v>0</v>
      </c>
      <c r="K32" s="206">
        <f>IF('Indicator Date'!L26="No data","x",$K$2-'Indicator Date'!L26)</f>
        <v>0</v>
      </c>
      <c r="L32" s="205">
        <f>IF('Indicator Date'!M26="No data","x",$L$2-'Indicator Date'!M26)</f>
        <v>0</v>
      </c>
      <c r="M32" s="205">
        <f>IF('Indicator Date'!N26="No data","x",$M$2-'Indicator Date'!N26)</f>
        <v>0</v>
      </c>
      <c r="N32" s="205">
        <f>IF('Indicator Date'!O26="No data","x",$N$2-'Indicator Date'!O26)</f>
        <v>0</v>
      </c>
      <c r="O32" s="205">
        <f>IF('Indicator Date'!P26="No data","x",$O$2-'Indicator Date'!P26)</f>
        <v>0</v>
      </c>
      <c r="P32" s="205">
        <f>IF('Indicator Date'!Q26="No data","x",$P$2-'Indicator Date'!Q26)</f>
        <v>0</v>
      </c>
      <c r="Q32" s="205">
        <f>IF('Indicator Date'!R26="No data","x",$Q$2-'Indicator Date'!R26)</f>
        <v>0</v>
      </c>
      <c r="R32" s="205">
        <f>IF('Indicator Date'!S26="No data","x",$R$2-'Indicator Date'!S26)</f>
        <v>0</v>
      </c>
      <c r="S32" s="205">
        <f>IF('Indicator Date'!T26="No data","x",$S$2-'Indicator Date'!T26)</f>
        <v>0</v>
      </c>
      <c r="T32" s="205">
        <f>IF('Indicator Date'!U26="No data","x",$T$2-'Indicator Date'!U26)</f>
        <v>0</v>
      </c>
      <c r="U32" s="205">
        <f>IF('Indicator Date'!V26="No data","x",$U$2-'Indicator Date'!V26)</f>
        <v>0</v>
      </c>
      <c r="V32" s="205">
        <f>IF('Indicator Date'!W26="No data","x",$V$2-'Indicator Date'!W26)</f>
        <v>0</v>
      </c>
      <c r="W32" s="205">
        <f>IF('Indicator Date'!X26="No data","x",$W$2-'Indicator Date'!X26)</f>
        <v>0</v>
      </c>
      <c r="X32" s="205">
        <f>IF('Indicator Date'!Y26="No data","x",$X$2-'Indicator Date'!Y26)</f>
        <v>0</v>
      </c>
      <c r="Y32" s="205">
        <f>IF('Indicator Date'!Z26="No data","x",$Y$2-'Indicator Date'!Z26)</f>
        <v>0</v>
      </c>
      <c r="Z32" s="205">
        <f>IF('Indicator Date'!AA26="No data","x",$Z$2-'Indicator Date'!AA26)</f>
        <v>0</v>
      </c>
      <c r="AA32" s="205">
        <f>IF('Indicator Date'!AB26="No data","x",$AA$2-'Indicator Date'!AB26)</f>
        <v>0</v>
      </c>
      <c r="AB32" s="205">
        <f>IF('Indicator Date'!AC26="No data","x",$AB$2-'Indicator Date'!AC26)</f>
        <v>0</v>
      </c>
      <c r="AC32" s="205">
        <f>IF('Indicator Date'!AD26="No data","x",$AC$2-'Indicator Date'!AD26)</f>
        <v>0</v>
      </c>
      <c r="AD32" s="205">
        <f>IF('Indicator Date'!AF26="No data","x",$AD$2-'Indicator Date'!AF26)</f>
        <v>0</v>
      </c>
      <c r="AE32" s="205">
        <f>IF('Indicator Date'!AG26="No data","x",$AE$2-'Indicator Date'!AG26)</f>
        <v>0</v>
      </c>
      <c r="AF32" s="205">
        <f>IF('Indicator Date'!AH26="No data","x",$AF$2-'Indicator Date'!AH26)</f>
        <v>0</v>
      </c>
      <c r="AG32" s="205">
        <f>IF('Indicator Date'!AI26="No data","x",$AG$2-'Indicator Date'!AI26)</f>
        <v>0</v>
      </c>
      <c r="AH32" s="205">
        <f>IF('Indicator Date'!AJ26="No data","x",$AH$2-'Indicator Date'!AJ26)</f>
        <v>0</v>
      </c>
      <c r="AI32" s="205">
        <f>IF('Indicator Date'!AK26="No data","x",$AI$2-'Indicator Date'!AK26)</f>
        <v>0</v>
      </c>
      <c r="AJ32" s="205">
        <f>IF('Indicator Date'!AL26="No data","x",$AJ$2-'Indicator Date'!AL26)</f>
        <v>0</v>
      </c>
      <c r="AK32" s="205">
        <f>IF('Indicator Date'!AM26="No data","x",$AK$2-'Indicator Date'!AM26)</f>
        <v>0</v>
      </c>
      <c r="AL32" s="205">
        <f>IF('Indicator Date'!AN26="No data","x",$AL$2-'Indicator Date'!AN26)</f>
        <v>0</v>
      </c>
      <c r="AM32" s="205">
        <f>IF('Indicator Date'!AO26="No data","x",$AM$2-'Indicator Date'!AO26)</f>
        <v>0</v>
      </c>
      <c r="AN32" s="205">
        <f>IF('Indicator Date'!AP26="No data","x",$AN$2-'Indicator Date'!AP26)</f>
        <v>0</v>
      </c>
      <c r="AO32" s="205">
        <f>IF('Indicator Date'!AQ26="No data","x",$AO$2-'Indicator Date'!AQ26)</f>
        <v>0</v>
      </c>
      <c r="AP32" s="205">
        <f>IF('Indicator Date'!AR26="No data","x",$AP$2-'Indicator Date'!AR26)</f>
        <v>0</v>
      </c>
      <c r="AQ32" s="205">
        <f>IF('Indicator Date'!AS26="No data","x",$AQ$2-'Indicator Date'!AS26)</f>
        <v>0</v>
      </c>
      <c r="AR32" s="205">
        <f>IF('Indicator Date'!AT26="No data","x",$AR$2-'Indicator Date'!AT26)</f>
        <v>0</v>
      </c>
      <c r="AS32" s="205">
        <f>IF('Indicator Date'!AU26="No data","x",$AS$2-'Indicator Date'!AU26)</f>
        <v>0</v>
      </c>
      <c r="AT32" s="205">
        <f>IF('Indicator Date'!AV26="No data","x",$AT$2-'Indicator Date'!AV26)</f>
        <v>0</v>
      </c>
      <c r="AU32" s="205">
        <f>IF('Indicator Date'!AW26="No data","x",$AU$2-'Indicator Date'!AW26)</f>
        <v>0</v>
      </c>
      <c r="AV32" s="205">
        <f>IF('Indicator Date'!AX26="No data","x",$AV$2-'Indicator Date'!AX26)</f>
        <v>0</v>
      </c>
      <c r="AW32" s="205">
        <f>IF('Indicator Date'!AY26="No data","x",$AW$2-'Indicator Date'!AY26)</f>
        <v>0</v>
      </c>
      <c r="AX32" s="205">
        <f>IF('Indicator Date'!AZ26="No data","x",$AX$2-'Indicator Date'!AZ26)</f>
        <v>0</v>
      </c>
      <c r="AY32" s="205">
        <f>IF('Indicator Date'!BA26="No data","x",$AY$2-'Indicator Date'!BA26)</f>
        <v>0</v>
      </c>
      <c r="AZ32" s="205">
        <f>IF('Indicator Date'!BB26="No data","x",$AZ$2-'Indicator Date'!BB26)</f>
        <v>0</v>
      </c>
      <c r="BA32" s="205">
        <f>IF('Indicator Date'!BC26="No data","x",$BA$2-'Indicator Date'!BC26)</f>
        <v>0</v>
      </c>
      <c r="BB32" s="205">
        <f>IF('Indicator Date'!BD26="No data","x",$BB$2-'Indicator Date'!BD26)</f>
        <v>0</v>
      </c>
      <c r="BC32" s="205">
        <f>IF('Indicator Date'!BE26="No data","x",$BC$2-'Indicator Date'!BE26)</f>
        <v>0</v>
      </c>
      <c r="BD32" s="205" t="str">
        <f>IF('Indicator Date'!BF26="No data","x",$BD$2-'Indicator Date'!BF26)</f>
        <v>x</v>
      </c>
      <c r="BE32" s="205">
        <f>IF('Indicator Date'!BG26="No data","x",$BE$2-'Indicator Date'!BG26)</f>
        <v>0</v>
      </c>
      <c r="BF32" s="205">
        <f>IF('Indicator Date'!BH26="No data","x",$BF$2-'Indicator Date'!BH26)</f>
        <v>0</v>
      </c>
      <c r="BG32" s="205" t="str">
        <f>IF('Indicator Date'!BI26="No data","x",$BG$2-'Indicator Date'!BI26)</f>
        <v>x</v>
      </c>
      <c r="BH32" s="205">
        <f>IF('Indicator Date'!BJ26="No data","x",$BH$2-'Indicator Date'!BJ26)</f>
        <v>0</v>
      </c>
      <c r="BI32" s="205">
        <f>IF('Indicator Date'!BK26="No data","x",$BI$2-'Indicator Date'!BK26)</f>
        <v>0</v>
      </c>
      <c r="BJ32" s="205">
        <f>IF('Indicator Date'!BL26="No data","x",$BJ$2-'Indicator Date'!BL26)</f>
        <v>0</v>
      </c>
      <c r="BK32" s="205">
        <f>IF('Indicator Date'!BM26="No data","x",$BK$2-'Indicator Date'!BM26)</f>
        <v>0</v>
      </c>
      <c r="BL32" s="205">
        <f>IF('Indicator Date'!BN26="No data","x",$BL$2-'Indicator Date'!BN26)</f>
        <v>0</v>
      </c>
      <c r="BM32" s="205">
        <f>IF('Indicator Date'!BO26="No data","x",$BM$2-'Indicator Date'!BO26)</f>
        <v>0</v>
      </c>
      <c r="BN32" s="205">
        <f>IF('Indicator Date'!BP26="No data","x",$BN$2-'Indicator Date'!BP26)</f>
        <v>0</v>
      </c>
      <c r="BO32" s="205">
        <f>IF('Indicator Date'!BQ26="No data","x",$BO$2-'Indicator Date'!BQ26)</f>
        <v>0</v>
      </c>
      <c r="BP32" s="205">
        <f>IF('Indicator Date'!BR26="No data","x",$BP$2-'Indicator Date'!BR26)</f>
        <v>0</v>
      </c>
      <c r="BQ32" s="205">
        <f>IF('Indicator Date'!BS26="No data","x",$BQ$2-'Indicator Date'!BS26)</f>
        <v>0</v>
      </c>
      <c r="BR32" s="205">
        <f>IF('Indicator Date'!BT26="No data","x",$BR$2-'Indicator Date'!BT26)</f>
        <v>0</v>
      </c>
      <c r="BS32" s="205">
        <f>IF('Indicator Date'!BU26="No data","x",$BS$2-'Indicator Date'!BU26)</f>
        <v>0</v>
      </c>
      <c r="BT32" s="205">
        <f>IF('Indicator Date'!BV26="No data","x",$BT$2-'Indicator Date'!BV26)</f>
        <v>0</v>
      </c>
      <c r="BU32" s="205">
        <f>IF('Indicator Date'!BW26="No data","x",$BU$2-'Indicator Date'!BW26)</f>
        <v>0</v>
      </c>
      <c r="BV32" s="205">
        <f>IF('Indicator Date'!BX26="No data","x",$BV$2-'Indicator Date'!BX26)</f>
        <v>0</v>
      </c>
      <c r="BW32" s="205">
        <f>IF('Indicator Date'!BY26="No data","x",$BW$2-'Indicator Date'!BY26)</f>
        <v>0</v>
      </c>
    </row>
    <row r="33" spans="1:75" ht="15.75" customHeight="1">
      <c r="A33" s="82" t="s">
        <v>173</v>
      </c>
      <c r="B33" s="205">
        <f>IF('Indicator Date'!C15="No data","x",$B$2-'Indicator Date'!C15)</f>
        <v>0</v>
      </c>
      <c r="C33" s="205">
        <f>IF('Indicator Date'!D15="No data","x",$C$2-'Indicator Date'!D15)</f>
        <v>0</v>
      </c>
      <c r="D33" s="205">
        <f>IF('Indicator Date'!E15="No data","x",$D$2-'Indicator Date'!E15)</f>
        <v>0</v>
      </c>
      <c r="E33" s="205">
        <f>IF('Indicator Date'!F15="No data","x",$E$2-'Indicator Date'!F15)</f>
        <v>0</v>
      </c>
      <c r="F33" s="205">
        <f>IF('Indicator Date'!G15="No data","x",$F$2-'Indicator Date'!G15)</f>
        <v>0</v>
      </c>
      <c r="G33" s="205">
        <f>IF('Indicator Date'!H15="No data","x",$G$2-'Indicator Date'!H15)</f>
        <v>0</v>
      </c>
      <c r="H33" s="206">
        <f>IF('Indicator Date'!I15="No data","x",$H$2-'Indicator Date'!I15)</f>
        <v>0</v>
      </c>
      <c r="I33" s="205">
        <f>IF('Indicator Date'!J15="No data","x",$I$2-'Indicator Date'!J15)</f>
        <v>0</v>
      </c>
      <c r="J33" s="205">
        <f>IF('Indicator Date'!K15="No data","x",$J$2-'Indicator Date'!K15)</f>
        <v>0</v>
      </c>
      <c r="K33" s="206">
        <f>IF('Indicator Date'!L15="No data","x",$K$2-'Indicator Date'!L15)</f>
        <v>0</v>
      </c>
      <c r="L33" s="205">
        <f>IF('Indicator Date'!M15="No data","x",$L$2-'Indicator Date'!M15)</f>
        <v>0</v>
      </c>
      <c r="M33" s="205">
        <f>IF('Indicator Date'!N15="No data","x",$M$2-'Indicator Date'!N15)</f>
        <v>0</v>
      </c>
      <c r="N33" s="205">
        <f>IF('Indicator Date'!O15="No data","x",$N$2-'Indicator Date'!O15)</f>
        <v>0</v>
      </c>
      <c r="O33" s="205">
        <f>IF('Indicator Date'!P15="No data","x",$O$2-'Indicator Date'!P15)</f>
        <v>0</v>
      </c>
      <c r="P33" s="205">
        <f>IF('Indicator Date'!Q15="No data","x",$P$2-'Indicator Date'!Q15)</f>
        <v>0</v>
      </c>
      <c r="Q33" s="205">
        <f>IF('Indicator Date'!R15="No data","x",$Q$2-'Indicator Date'!R15)</f>
        <v>0</v>
      </c>
      <c r="R33" s="205">
        <f>IF('Indicator Date'!S15="No data","x",$R$2-'Indicator Date'!S15)</f>
        <v>0</v>
      </c>
      <c r="S33" s="205">
        <f>IF('Indicator Date'!T15="No data","x",$S$2-'Indicator Date'!T15)</f>
        <v>0</v>
      </c>
      <c r="T33" s="205">
        <f>IF('Indicator Date'!U15="No data","x",$T$2-'Indicator Date'!U15)</f>
        <v>0</v>
      </c>
      <c r="U33" s="205">
        <f>IF('Indicator Date'!V15="No data","x",$U$2-'Indicator Date'!V15)</f>
        <v>0</v>
      </c>
      <c r="V33" s="205">
        <f>IF('Indicator Date'!W15="No data","x",$V$2-'Indicator Date'!W15)</f>
        <v>0</v>
      </c>
      <c r="W33" s="205">
        <f>IF('Indicator Date'!X15="No data","x",$W$2-'Indicator Date'!X15)</f>
        <v>0</v>
      </c>
      <c r="X33" s="205">
        <f>IF('Indicator Date'!Y15="No data","x",$X$2-'Indicator Date'!Y15)</f>
        <v>0</v>
      </c>
      <c r="Y33" s="205">
        <f>IF('Indicator Date'!Z15="No data","x",$Y$2-'Indicator Date'!Z15)</f>
        <v>0</v>
      </c>
      <c r="Z33" s="205">
        <f>IF('Indicator Date'!AA15="No data","x",$Z$2-'Indicator Date'!AA15)</f>
        <v>0</v>
      </c>
      <c r="AA33" s="205">
        <f>IF('Indicator Date'!AB15="No data","x",$AA$2-'Indicator Date'!AB15)</f>
        <v>0</v>
      </c>
      <c r="AB33" s="205">
        <f>IF('Indicator Date'!AC15="No data","x",$AB$2-'Indicator Date'!AC15)</f>
        <v>0</v>
      </c>
      <c r="AC33" s="205">
        <f>IF('Indicator Date'!AD15="No data","x",$AC$2-'Indicator Date'!AD15)</f>
        <v>0</v>
      </c>
      <c r="AD33" s="205">
        <f>IF('Indicator Date'!AF15="No data","x",$AD$2-'Indicator Date'!AF15)</f>
        <v>0</v>
      </c>
      <c r="AE33" s="205">
        <f>IF('Indicator Date'!AG15="No data","x",$AE$2-'Indicator Date'!AG15)</f>
        <v>0</v>
      </c>
      <c r="AF33" s="205">
        <f>IF('Indicator Date'!AH15="No data","x",$AF$2-'Indicator Date'!AH15)</f>
        <v>0</v>
      </c>
      <c r="AG33" s="205">
        <f>IF('Indicator Date'!AI15="No data","x",$AG$2-'Indicator Date'!AI15)</f>
        <v>0</v>
      </c>
      <c r="AH33" s="205">
        <f>IF('Indicator Date'!AJ15="No data","x",$AH$2-'Indicator Date'!AJ15)</f>
        <v>0</v>
      </c>
      <c r="AI33" s="205">
        <f>IF('Indicator Date'!AK15="No data","x",$AI$2-'Indicator Date'!AK15)</f>
        <v>0</v>
      </c>
      <c r="AJ33" s="205">
        <f>IF('Indicator Date'!AL15="No data","x",$AJ$2-'Indicator Date'!AL15)</f>
        <v>0</v>
      </c>
      <c r="AK33" s="205">
        <f>IF('Indicator Date'!AM15="No data","x",$AK$2-'Indicator Date'!AM15)</f>
        <v>0</v>
      </c>
      <c r="AL33" s="205">
        <f>IF('Indicator Date'!AN15="No data","x",$AL$2-'Indicator Date'!AN15)</f>
        <v>0</v>
      </c>
      <c r="AM33" s="205">
        <f>IF('Indicator Date'!AO15="No data","x",$AM$2-'Indicator Date'!AO15)</f>
        <v>0</v>
      </c>
      <c r="AN33" s="205">
        <f>IF('Indicator Date'!AP15="No data","x",$AN$2-'Indicator Date'!AP15)</f>
        <v>0</v>
      </c>
      <c r="AO33" s="205">
        <f>IF('Indicator Date'!AQ15="No data","x",$AO$2-'Indicator Date'!AQ15)</f>
        <v>0</v>
      </c>
      <c r="AP33" s="205">
        <f>IF('Indicator Date'!AR15="No data","x",$AP$2-'Indicator Date'!AR15)</f>
        <v>0</v>
      </c>
      <c r="AQ33" s="205">
        <f>IF('Indicator Date'!AS15="No data","x",$AQ$2-'Indicator Date'!AS15)</f>
        <v>0</v>
      </c>
      <c r="AR33" s="205">
        <f>IF('Indicator Date'!AT15="No data","x",$AR$2-'Indicator Date'!AT15)</f>
        <v>0</v>
      </c>
      <c r="AS33" s="205">
        <f>IF('Indicator Date'!AU15="No data","x",$AS$2-'Indicator Date'!AU15)</f>
        <v>0</v>
      </c>
      <c r="AT33" s="205">
        <f>IF('Indicator Date'!AV15="No data","x",$AT$2-'Indicator Date'!AV15)</f>
        <v>0</v>
      </c>
      <c r="AU33" s="205">
        <f>IF('Indicator Date'!AW15="No data","x",$AU$2-'Indicator Date'!AW15)</f>
        <v>0</v>
      </c>
      <c r="AV33" s="205">
        <f>IF('Indicator Date'!AX15="No data","x",$AV$2-'Indicator Date'!AX15)</f>
        <v>0</v>
      </c>
      <c r="AW33" s="205">
        <f>IF('Indicator Date'!AY15="No data","x",$AW$2-'Indicator Date'!AY15)</f>
        <v>0</v>
      </c>
      <c r="AX33" s="205">
        <f>IF('Indicator Date'!AZ15="No data","x",$AX$2-'Indicator Date'!AZ15)</f>
        <v>0</v>
      </c>
      <c r="AY33" s="205">
        <f>IF('Indicator Date'!BA15="No data","x",$AY$2-'Indicator Date'!BA15)</f>
        <v>0</v>
      </c>
      <c r="AZ33" s="205">
        <f>IF('Indicator Date'!BB15="No data","x",$AZ$2-'Indicator Date'!BB15)</f>
        <v>0</v>
      </c>
      <c r="BA33" s="205">
        <f>IF('Indicator Date'!BC15="No data","x",$BA$2-'Indicator Date'!BC15)</f>
        <v>0</v>
      </c>
      <c r="BB33" s="205">
        <f>IF('Indicator Date'!BD15="No data","x",$BB$2-'Indicator Date'!BD15)</f>
        <v>0</v>
      </c>
      <c r="BC33" s="205">
        <f>IF('Indicator Date'!BE15="No data","x",$BC$2-'Indicator Date'!BE15)</f>
        <v>0</v>
      </c>
      <c r="BD33" s="205" t="str">
        <f>IF('Indicator Date'!BF15="No data","x",$BD$2-'Indicator Date'!BF15)</f>
        <v>x</v>
      </c>
      <c r="BE33" s="205">
        <f>IF('Indicator Date'!BG15="No data","x",$BE$2-'Indicator Date'!BG15)</f>
        <v>0</v>
      </c>
      <c r="BF33" s="205">
        <f>IF('Indicator Date'!BH15="No data","x",$BF$2-'Indicator Date'!BH15)</f>
        <v>0</v>
      </c>
      <c r="BG33" s="205" t="str">
        <f>IF('Indicator Date'!BI15="No data","x",$BG$2-'Indicator Date'!BI15)</f>
        <v>x</v>
      </c>
      <c r="BH33" s="205">
        <f>IF('Indicator Date'!BJ15="No data","x",$BH$2-'Indicator Date'!BJ15)</f>
        <v>0</v>
      </c>
      <c r="BI33" s="205">
        <f>IF('Indicator Date'!BK15="No data","x",$BI$2-'Indicator Date'!BK15)</f>
        <v>0</v>
      </c>
      <c r="BJ33" s="205">
        <f>IF('Indicator Date'!BL15="No data","x",$BJ$2-'Indicator Date'!BL15)</f>
        <v>0</v>
      </c>
      <c r="BK33" s="205">
        <f>IF('Indicator Date'!BM15="No data","x",$BK$2-'Indicator Date'!BM15)</f>
        <v>0</v>
      </c>
      <c r="BL33" s="205">
        <f>IF('Indicator Date'!BN15="No data","x",$BL$2-'Indicator Date'!BN15)</f>
        <v>0</v>
      </c>
      <c r="BM33" s="205">
        <f>IF('Indicator Date'!BO15="No data","x",$BM$2-'Indicator Date'!BO15)</f>
        <v>0</v>
      </c>
      <c r="BN33" s="205">
        <f>IF('Indicator Date'!BP15="No data","x",$BN$2-'Indicator Date'!BP15)</f>
        <v>0</v>
      </c>
      <c r="BO33" s="205">
        <f>IF('Indicator Date'!BQ15="No data","x",$BO$2-'Indicator Date'!BQ15)</f>
        <v>0</v>
      </c>
      <c r="BP33" s="205">
        <f>IF('Indicator Date'!BR15="No data","x",$BP$2-'Indicator Date'!BR15)</f>
        <v>0</v>
      </c>
      <c r="BQ33" s="205">
        <f>IF('Indicator Date'!BS15="No data","x",$BQ$2-'Indicator Date'!BS15)</f>
        <v>0</v>
      </c>
      <c r="BR33" s="205">
        <f>IF('Indicator Date'!BT15="No data","x",$BR$2-'Indicator Date'!BT15)</f>
        <v>0</v>
      </c>
      <c r="BS33" s="205">
        <f>IF('Indicator Date'!BU15="No data","x",$BS$2-'Indicator Date'!BU15)</f>
        <v>0</v>
      </c>
      <c r="BT33" s="205">
        <f>IF('Indicator Date'!BV15="No data","x",$BT$2-'Indicator Date'!BV15)</f>
        <v>0</v>
      </c>
      <c r="BU33" s="205">
        <f>IF('Indicator Date'!BW15="No data","x",$BU$2-'Indicator Date'!BW15)</f>
        <v>0</v>
      </c>
      <c r="BV33" s="205">
        <f>IF('Indicator Date'!BX15="No data","x",$BV$2-'Indicator Date'!BX15)</f>
        <v>0</v>
      </c>
      <c r="BW33" s="205">
        <f>IF('Indicator Date'!BY15="No data","x",$BW$2-'Indicator Date'!BY15)</f>
        <v>0</v>
      </c>
    </row>
    <row r="34" spans="1:75" ht="15.75" customHeight="1">
      <c r="A34" s="82" t="s">
        <v>195</v>
      </c>
      <c r="B34" s="205">
        <f>IF('Indicator Date'!C37="No data","x",$B$2-'Indicator Date'!C37)</f>
        <v>0</v>
      </c>
      <c r="C34" s="205">
        <f>IF('Indicator Date'!D37="No data","x",$C$2-'Indicator Date'!D37)</f>
        <v>0</v>
      </c>
      <c r="D34" s="205">
        <f>IF('Indicator Date'!E37="No data","x",$D$2-'Indicator Date'!E37)</f>
        <v>0</v>
      </c>
      <c r="E34" s="205">
        <f>IF('Indicator Date'!F37="No data","x",$E$2-'Indicator Date'!F37)</f>
        <v>0</v>
      </c>
      <c r="F34" s="205">
        <f>IF('Indicator Date'!G37="No data","x",$F$2-'Indicator Date'!G37)</f>
        <v>0</v>
      </c>
      <c r="G34" s="205">
        <f>IF('Indicator Date'!H37="No data","x",$G$2-'Indicator Date'!H37)</f>
        <v>0</v>
      </c>
      <c r="H34" s="205">
        <f>IF('Indicator Date'!I37="No data","x",$H$2-'Indicator Date'!I37)</f>
        <v>0</v>
      </c>
      <c r="I34" s="205">
        <f>IF('Indicator Date'!J37="No data","x",$I$2-'Indicator Date'!J37)</f>
        <v>0</v>
      </c>
      <c r="J34" s="205">
        <f>IF('Indicator Date'!K37="No data","x",$J$2-'Indicator Date'!K37)</f>
        <v>0</v>
      </c>
      <c r="K34" s="206">
        <f>IF('Indicator Date'!L37="No data","x",$K$2-'Indicator Date'!L37)</f>
        <v>0</v>
      </c>
      <c r="L34" s="205">
        <f>IF('Indicator Date'!M37="No data","x",$L$2-'Indicator Date'!M37)</f>
        <v>0</v>
      </c>
      <c r="M34" s="205">
        <f>IF('Indicator Date'!N37="No data","x",$M$2-'Indicator Date'!N37)</f>
        <v>0</v>
      </c>
      <c r="N34" s="205">
        <f>IF('Indicator Date'!O37="No data","x",$N$2-'Indicator Date'!O37)</f>
        <v>0</v>
      </c>
      <c r="O34" s="205">
        <f>IF('Indicator Date'!P37="No data","x",$O$2-'Indicator Date'!P37)</f>
        <v>0</v>
      </c>
      <c r="P34" s="205">
        <f>IF('Indicator Date'!Q37="No data","x",$P$2-'Indicator Date'!Q37)</f>
        <v>0</v>
      </c>
      <c r="Q34" s="205">
        <f>IF('Indicator Date'!R37="No data","x",$Q$2-'Indicator Date'!R37)</f>
        <v>0</v>
      </c>
      <c r="R34" s="205">
        <f>IF('Indicator Date'!S37="No data","x",$R$2-'Indicator Date'!S37)</f>
        <v>0</v>
      </c>
      <c r="S34" s="205">
        <f>IF('Indicator Date'!T37="No data","x",$S$2-'Indicator Date'!T37)</f>
        <v>0</v>
      </c>
      <c r="T34" s="205">
        <f>IF('Indicator Date'!U37="No data","x",$T$2-'Indicator Date'!U37)</f>
        <v>0</v>
      </c>
      <c r="U34" s="205">
        <f>IF('Indicator Date'!V37="No data","x",$U$2-'Indicator Date'!V37)</f>
        <v>0</v>
      </c>
      <c r="V34" s="205">
        <f>IF('Indicator Date'!W37="No data","x",$V$2-'Indicator Date'!W37)</f>
        <v>0</v>
      </c>
      <c r="W34" s="205">
        <f>IF('Indicator Date'!X37="No data","x",$W$2-'Indicator Date'!X37)</f>
        <v>0</v>
      </c>
      <c r="X34" s="205">
        <f>IF('Indicator Date'!Y37="No data","x",$X$2-'Indicator Date'!Y37)</f>
        <v>0</v>
      </c>
      <c r="Y34" s="205">
        <f>IF('Indicator Date'!Z37="No data","x",$Y$2-'Indicator Date'!Z37)</f>
        <v>0</v>
      </c>
      <c r="Z34" s="205">
        <f>IF('Indicator Date'!AA37="No data","x",$Z$2-'Indicator Date'!AA37)</f>
        <v>0</v>
      </c>
      <c r="AA34" s="205">
        <f>IF('Indicator Date'!AB37="No data","x",$AA$2-'Indicator Date'!AB37)</f>
        <v>0</v>
      </c>
      <c r="AB34" s="205">
        <f>IF('Indicator Date'!AC37="No data","x",$AB$2-'Indicator Date'!AC37)</f>
        <v>0</v>
      </c>
      <c r="AC34" s="205">
        <f>IF('Indicator Date'!AD37="No data","x",$AC$2-'Indicator Date'!AD37)</f>
        <v>0</v>
      </c>
      <c r="AD34" s="205">
        <f>IF('Indicator Date'!AF37="No data","x",$AD$2-'Indicator Date'!AF37)</f>
        <v>0</v>
      </c>
      <c r="AE34" s="205">
        <f>IF('Indicator Date'!AG37="No data","x",$AE$2-'Indicator Date'!AG37)</f>
        <v>0</v>
      </c>
      <c r="AF34" s="205">
        <f>IF('Indicator Date'!AH37="No data","x",$AF$2-'Indicator Date'!AH37)</f>
        <v>0</v>
      </c>
      <c r="AG34" s="205">
        <f>IF('Indicator Date'!AI37="No data","x",$AG$2-'Indicator Date'!AI37)</f>
        <v>0</v>
      </c>
      <c r="AH34" s="205">
        <f>IF('Indicator Date'!AJ37="No data","x",$AH$2-'Indicator Date'!AJ37)</f>
        <v>0</v>
      </c>
      <c r="AI34" s="205">
        <f>IF('Indicator Date'!AK37="No data","x",$AI$2-'Indicator Date'!AK37)</f>
        <v>0</v>
      </c>
      <c r="AJ34" s="205">
        <f>IF('Indicator Date'!AL37="No data","x",$AJ$2-'Indicator Date'!AL37)</f>
        <v>0</v>
      </c>
      <c r="AK34" s="205">
        <f>IF('Indicator Date'!AM37="No data","x",$AK$2-'Indicator Date'!AM37)</f>
        <v>0</v>
      </c>
      <c r="AL34" s="205">
        <f>IF('Indicator Date'!AN37="No data","x",$AL$2-'Indicator Date'!AN37)</f>
        <v>0</v>
      </c>
      <c r="AM34" s="205">
        <f>IF('Indicator Date'!AO37="No data","x",$AM$2-'Indicator Date'!AO37)</f>
        <v>0</v>
      </c>
      <c r="AN34" s="205">
        <f>IF('Indicator Date'!AP37="No data","x",$AN$2-'Indicator Date'!AP37)</f>
        <v>0</v>
      </c>
      <c r="AO34" s="205">
        <f>IF('Indicator Date'!AQ37="No data","x",$AO$2-'Indicator Date'!AQ37)</f>
        <v>0</v>
      </c>
      <c r="AP34" s="205">
        <f>IF('Indicator Date'!AR37="No data","x",$AP$2-'Indicator Date'!AR37)</f>
        <v>0</v>
      </c>
      <c r="AQ34" s="205">
        <f>IF('Indicator Date'!AS37="No data","x",$AQ$2-'Indicator Date'!AS37)</f>
        <v>0</v>
      </c>
      <c r="AR34" s="205">
        <f>IF('Indicator Date'!AT37="No data","x",$AR$2-'Indicator Date'!AT37)</f>
        <v>0</v>
      </c>
      <c r="AS34" s="205">
        <f>IF('Indicator Date'!AU37="No data","x",$AS$2-'Indicator Date'!AU37)</f>
        <v>0</v>
      </c>
      <c r="AT34" s="205">
        <f>IF('Indicator Date'!AV37="No data","x",$AT$2-'Indicator Date'!AV37)</f>
        <v>0</v>
      </c>
      <c r="AU34" s="205">
        <f>IF('Indicator Date'!AW37="No data","x",$AU$2-'Indicator Date'!AW37)</f>
        <v>0</v>
      </c>
      <c r="AV34" s="205">
        <f>IF('Indicator Date'!AX37="No data","x",$AV$2-'Indicator Date'!AX37)</f>
        <v>0</v>
      </c>
      <c r="AW34" s="205">
        <f>IF('Indicator Date'!AY37="No data","x",$AW$2-'Indicator Date'!AY37)</f>
        <v>0</v>
      </c>
      <c r="AX34" s="205">
        <f>IF('Indicator Date'!AZ37="No data","x",$AX$2-'Indicator Date'!AZ37)</f>
        <v>0</v>
      </c>
      <c r="AY34" s="205">
        <f>IF('Indicator Date'!BA37="No data","x",$AY$2-'Indicator Date'!BA37)</f>
        <v>0</v>
      </c>
      <c r="AZ34" s="205">
        <f>IF('Indicator Date'!BB37="No data","x",$AZ$2-'Indicator Date'!BB37)</f>
        <v>0</v>
      </c>
      <c r="BA34" s="205">
        <f>IF('Indicator Date'!BC37="No data","x",$BA$2-'Indicator Date'!BC37)</f>
        <v>0</v>
      </c>
      <c r="BB34" s="205">
        <f>IF('Indicator Date'!BD37="No data","x",$BB$2-'Indicator Date'!BD37)</f>
        <v>0</v>
      </c>
      <c r="BC34" s="205">
        <f>IF('Indicator Date'!BE37="No data","x",$BC$2-'Indicator Date'!BE37)</f>
        <v>0</v>
      </c>
      <c r="BD34" s="205" t="str">
        <f>IF('Indicator Date'!BF37="No data","x",$BD$2-'Indicator Date'!BF37)</f>
        <v>x</v>
      </c>
      <c r="BE34" s="205">
        <f>IF('Indicator Date'!BG37="No data","x",$BE$2-'Indicator Date'!BG37)</f>
        <v>0</v>
      </c>
      <c r="BF34" s="205">
        <f>IF('Indicator Date'!BH37="No data","x",$BF$2-'Indicator Date'!BH37)</f>
        <v>0</v>
      </c>
      <c r="BG34" s="205" t="str">
        <f>IF('Indicator Date'!BI37="No data","x",$BG$2-'Indicator Date'!BI37)</f>
        <v>x</v>
      </c>
      <c r="BH34" s="205">
        <f>IF('Indicator Date'!BJ37="No data","x",$BH$2-'Indicator Date'!BJ37)</f>
        <v>0</v>
      </c>
      <c r="BI34" s="205">
        <f>IF('Indicator Date'!BK37="No data","x",$BI$2-'Indicator Date'!BK37)</f>
        <v>0</v>
      </c>
      <c r="BJ34" s="205">
        <f>IF('Indicator Date'!BL37="No data","x",$BJ$2-'Indicator Date'!BL37)</f>
        <v>0</v>
      </c>
      <c r="BK34" s="205">
        <f>IF('Indicator Date'!BM37="No data","x",$BK$2-'Indicator Date'!BM37)</f>
        <v>0</v>
      </c>
      <c r="BL34" s="205">
        <f>IF('Indicator Date'!BN37="No data","x",$BL$2-'Indicator Date'!BN37)</f>
        <v>0</v>
      </c>
      <c r="BM34" s="205">
        <f>IF('Indicator Date'!BO37="No data","x",$BM$2-'Indicator Date'!BO37)</f>
        <v>0</v>
      </c>
      <c r="BN34" s="205">
        <f>IF('Indicator Date'!BP37="No data","x",$BN$2-'Indicator Date'!BP37)</f>
        <v>0</v>
      </c>
      <c r="BO34" s="205">
        <f>IF('Indicator Date'!BQ37="No data","x",$BO$2-'Indicator Date'!BQ37)</f>
        <v>0</v>
      </c>
      <c r="BP34" s="205">
        <f>IF('Indicator Date'!BR37="No data","x",$BP$2-'Indicator Date'!BR37)</f>
        <v>0</v>
      </c>
      <c r="BQ34" s="205">
        <f>IF('Indicator Date'!BS37="No data","x",$BQ$2-'Indicator Date'!BS37)</f>
        <v>0</v>
      </c>
      <c r="BR34" s="205">
        <f>IF('Indicator Date'!BT37="No data","x",$BR$2-'Indicator Date'!BT37)</f>
        <v>0</v>
      </c>
      <c r="BS34" s="205">
        <f>IF('Indicator Date'!BU37="No data","x",$BS$2-'Indicator Date'!BU37)</f>
        <v>0</v>
      </c>
      <c r="BT34" s="205">
        <f>IF('Indicator Date'!BV37="No data","x",$BT$2-'Indicator Date'!BV37)</f>
        <v>0</v>
      </c>
      <c r="BU34" s="205">
        <f>IF('Indicator Date'!BW37="No data","x",$BU$2-'Indicator Date'!BW37)</f>
        <v>0</v>
      </c>
      <c r="BV34" s="205">
        <f>IF('Indicator Date'!BX37="No data","x",$BV$2-'Indicator Date'!BX37)</f>
        <v>0</v>
      </c>
      <c r="BW34" s="205">
        <f>IF('Indicator Date'!BY37="No data","x",$BW$2-'Indicator Date'!BY37)</f>
        <v>0</v>
      </c>
    </row>
    <row r="35" spans="1:75" ht="15.75" customHeight="1">
      <c r="A35" s="82" t="s">
        <v>185</v>
      </c>
      <c r="B35" s="205">
        <f>IF('Indicator Date'!C27="No data","x",$B$2-'Indicator Date'!C27)</f>
        <v>0</v>
      </c>
      <c r="C35" s="205">
        <f>IF('Indicator Date'!D27="No data","x",$C$2-'Indicator Date'!D27)</f>
        <v>0</v>
      </c>
      <c r="D35" s="205">
        <f>IF('Indicator Date'!E27="No data","x",$D$2-'Indicator Date'!E27)</f>
        <v>0</v>
      </c>
      <c r="E35" s="205">
        <f>IF('Indicator Date'!F27="No data","x",$E$2-'Indicator Date'!F27)</f>
        <v>0</v>
      </c>
      <c r="F35" s="205">
        <f>IF('Indicator Date'!G27="No data","x",$F$2-'Indicator Date'!G27)</f>
        <v>0</v>
      </c>
      <c r="G35" s="205">
        <f>IF('Indicator Date'!H27="No data","x",$G$2-'Indicator Date'!H27)</f>
        <v>0</v>
      </c>
      <c r="H35" s="206">
        <f>IF('Indicator Date'!I27="No data","x",$H$2-'Indicator Date'!I27)</f>
        <v>0</v>
      </c>
      <c r="I35" s="205">
        <f>IF('Indicator Date'!J27="No data","x",$I$2-'Indicator Date'!J27)</f>
        <v>0</v>
      </c>
      <c r="J35" s="205">
        <f>IF('Indicator Date'!K27="No data","x",$J$2-'Indicator Date'!K27)</f>
        <v>0</v>
      </c>
      <c r="K35" s="206">
        <f>IF('Indicator Date'!L27="No data","x",$K$2-'Indicator Date'!L27)</f>
        <v>0</v>
      </c>
      <c r="L35" s="205">
        <f>IF('Indicator Date'!M27="No data","x",$L$2-'Indicator Date'!M27)</f>
        <v>0</v>
      </c>
      <c r="M35" s="205">
        <f>IF('Indicator Date'!N27="No data","x",$M$2-'Indicator Date'!N27)</f>
        <v>0</v>
      </c>
      <c r="N35" s="205">
        <f>IF('Indicator Date'!O27="No data","x",$N$2-'Indicator Date'!O27)</f>
        <v>0</v>
      </c>
      <c r="O35" s="205">
        <f>IF('Indicator Date'!P27="No data","x",$O$2-'Indicator Date'!P27)</f>
        <v>0</v>
      </c>
      <c r="P35" s="205">
        <f>IF('Indicator Date'!Q27="No data","x",$P$2-'Indicator Date'!Q27)</f>
        <v>0</v>
      </c>
      <c r="Q35" s="205">
        <f>IF('Indicator Date'!R27="No data","x",$Q$2-'Indicator Date'!R27)</f>
        <v>0</v>
      </c>
      <c r="R35" s="205">
        <f>IF('Indicator Date'!S27="No data","x",$R$2-'Indicator Date'!S27)</f>
        <v>0</v>
      </c>
      <c r="S35" s="205">
        <f>IF('Indicator Date'!T27="No data","x",$S$2-'Indicator Date'!T27)</f>
        <v>0</v>
      </c>
      <c r="T35" s="205">
        <f>IF('Indicator Date'!U27="No data","x",$T$2-'Indicator Date'!U27)</f>
        <v>0</v>
      </c>
      <c r="U35" s="205">
        <f>IF('Indicator Date'!V27="No data","x",$U$2-'Indicator Date'!V27)</f>
        <v>0</v>
      </c>
      <c r="V35" s="205">
        <f>IF('Indicator Date'!W27="No data","x",$V$2-'Indicator Date'!W27)</f>
        <v>0</v>
      </c>
      <c r="W35" s="205">
        <f>IF('Indicator Date'!X27="No data","x",$W$2-'Indicator Date'!X27)</f>
        <v>0</v>
      </c>
      <c r="X35" s="205">
        <f>IF('Indicator Date'!Y27="No data","x",$X$2-'Indicator Date'!Y27)</f>
        <v>0</v>
      </c>
      <c r="Y35" s="205">
        <f>IF('Indicator Date'!Z27="No data","x",$Y$2-'Indicator Date'!Z27)</f>
        <v>0</v>
      </c>
      <c r="Z35" s="205">
        <f>IF('Indicator Date'!AA27="No data","x",$Z$2-'Indicator Date'!AA27)</f>
        <v>0</v>
      </c>
      <c r="AA35" s="205">
        <f>IF('Indicator Date'!AB27="No data","x",$AA$2-'Indicator Date'!AB27)</f>
        <v>0</v>
      </c>
      <c r="AB35" s="205">
        <f>IF('Indicator Date'!AC27="No data","x",$AB$2-'Indicator Date'!AC27)</f>
        <v>0</v>
      </c>
      <c r="AC35" s="205">
        <f>IF('Indicator Date'!AD27="No data","x",$AC$2-'Indicator Date'!AD27)</f>
        <v>0</v>
      </c>
      <c r="AD35" s="205">
        <f>IF('Indicator Date'!AF27="No data","x",$AD$2-'Indicator Date'!AF27)</f>
        <v>0</v>
      </c>
      <c r="AE35" s="205">
        <f>IF('Indicator Date'!AG27="No data","x",$AE$2-'Indicator Date'!AG27)</f>
        <v>0</v>
      </c>
      <c r="AF35" s="205">
        <f>IF('Indicator Date'!AH27="No data","x",$AF$2-'Indicator Date'!AH27)</f>
        <v>0</v>
      </c>
      <c r="AG35" s="205">
        <f>IF('Indicator Date'!AI27="No data","x",$AG$2-'Indicator Date'!AI27)</f>
        <v>0</v>
      </c>
      <c r="AH35" s="205">
        <f>IF('Indicator Date'!AJ27="No data","x",$AH$2-'Indicator Date'!AJ27)</f>
        <v>0</v>
      </c>
      <c r="AI35" s="205">
        <f>IF('Indicator Date'!AK27="No data","x",$AI$2-'Indicator Date'!AK27)</f>
        <v>0</v>
      </c>
      <c r="AJ35" s="205">
        <f>IF('Indicator Date'!AL27="No data","x",$AJ$2-'Indicator Date'!AL27)</f>
        <v>0</v>
      </c>
      <c r="AK35" s="205">
        <f>IF('Indicator Date'!AM27="No data","x",$AK$2-'Indicator Date'!AM27)</f>
        <v>0</v>
      </c>
      <c r="AL35" s="205">
        <f>IF('Indicator Date'!AN27="No data","x",$AL$2-'Indicator Date'!AN27)</f>
        <v>0</v>
      </c>
      <c r="AM35" s="205">
        <f>IF('Indicator Date'!AO27="No data","x",$AM$2-'Indicator Date'!AO27)</f>
        <v>0</v>
      </c>
      <c r="AN35" s="205">
        <f>IF('Indicator Date'!AP27="No data","x",$AN$2-'Indicator Date'!AP27)</f>
        <v>0</v>
      </c>
      <c r="AO35" s="205">
        <f>IF('Indicator Date'!AQ27="No data","x",$AO$2-'Indicator Date'!AQ27)</f>
        <v>0</v>
      </c>
      <c r="AP35" s="205">
        <f>IF('Indicator Date'!AR27="No data","x",$AP$2-'Indicator Date'!AR27)</f>
        <v>0</v>
      </c>
      <c r="AQ35" s="205">
        <f>IF('Indicator Date'!AS27="No data","x",$AQ$2-'Indicator Date'!AS27)</f>
        <v>0</v>
      </c>
      <c r="AR35" s="205">
        <f>IF('Indicator Date'!AT27="No data","x",$AR$2-'Indicator Date'!AT27)</f>
        <v>0</v>
      </c>
      <c r="AS35" s="205">
        <f>IF('Indicator Date'!AU27="No data","x",$AS$2-'Indicator Date'!AU27)</f>
        <v>0</v>
      </c>
      <c r="AT35" s="205">
        <f>IF('Indicator Date'!AV27="No data","x",$AT$2-'Indicator Date'!AV27)</f>
        <v>0</v>
      </c>
      <c r="AU35" s="205">
        <f>IF('Indicator Date'!AW27="No data","x",$AU$2-'Indicator Date'!AW27)</f>
        <v>0</v>
      </c>
      <c r="AV35" s="205">
        <f>IF('Indicator Date'!AX27="No data","x",$AV$2-'Indicator Date'!AX27)</f>
        <v>0</v>
      </c>
      <c r="AW35" s="205">
        <f>IF('Indicator Date'!AY27="No data","x",$AW$2-'Indicator Date'!AY27)</f>
        <v>0</v>
      </c>
      <c r="AX35" s="205">
        <f>IF('Indicator Date'!AZ27="No data","x",$AX$2-'Indicator Date'!AZ27)</f>
        <v>0</v>
      </c>
      <c r="AY35" s="205">
        <f>IF('Indicator Date'!BA27="No data","x",$AY$2-'Indicator Date'!BA27)</f>
        <v>0</v>
      </c>
      <c r="AZ35" s="205">
        <f>IF('Indicator Date'!BB27="No data","x",$AZ$2-'Indicator Date'!BB27)</f>
        <v>0</v>
      </c>
      <c r="BA35" s="205">
        <f>IF('Indicator Date'!BC27="No data","x",$BA$2-'Indicator Date'!BC27)</f>
        <v>0</v>
      </c>
      <c r="BB35" s="205">
        <f>IF('Indicator Date'!BD27="No data","x",$BB$2-'Indicator Date'!BD27)</f>
        <v>0</v>
      </c>
      <c r="BC35" s="205">
        <f>IF('Indicator Date'!BE27="No data","x",$BC$2-'Indicator Date'!BE27)</f>
        <v>0</v>
      </c>
      <c r="BD35" s="205" t="str">
        <f>IF('Indicator Date'!BF27="No data","x",$BD$2-'Indicator Date'!BF27)</f>
        <v>x</v>
      </c>
      <c r="BE35" s="205">
        <f>IF('Indicator Date'!BG27="No data","x",$BE$2-'Indicator Date'!BG27)</f>
        <v>0</v>
      </c>
      <c r="BF35" s="205">
        <f>IF('Indicator Date'!BH27="No data","x",$BF$2-'Indicator Date'!BH27)</f>
        <v>0</v>
      </c>
      <c r="BG35" s="205" t="str">
        <f>IF('Indicator Date'!BI27="No data","x",$BG$2-'Indicator Date'!BI27)</f>
        <v>x</v>
      </c>
      <c r="BH35" s="205">
        <f>IF('Indicator Date'!BJ27="No data","x",$BH$2-'Indicator Date'!BJ27)</f>
        <v>0</v>
      </c>
      <c r="BI35" s="205">
        <f>IF('Indicator Date'!BK27="No data","x",$BI$2-'Indicator Date'!BK27)</f>
        <v>0</v>
      </c>
      <c r="BJ35" s="205">
        <f>IF('Indicator Date'!BL27="No data","x",$BJ$2-'Indicator Date'!BL27)</f>
        <v>0</v>
      </c>
      <c r="BK35" s="205">
        <f>IF('Indicator Date'!BM27="No data","x",$BK$2-'Indicator Date'!BM27)</f>
        <v>0</v>
      </c>
      <c r="BL35" s="205">
        <f>IF('Indicator Date'!BN27="No data","x",$BL$2-'Indicator Date'!BN27)</f>
        <v>0</v>
      </c>
      <c r="BM35" s="205">
        <f>IF('Indicator Date'!BO27="No data","x",$BM$2-'Indicator Date'!BO27)</f>
        <v>0</v>
      </c>
      <c r="BN35" s="205">
        <f>IF('Indicator Date'!BP27="No data","x",$BN$2-'Indicator Date'!BP27)</f>
        <v>0</v>
      </c>
      <c r="BO35" s="205">
        <f>IF('Indicator Date'!BQ27="No data","x",$BO$2-'Indicator Date'!BQ27)</f>
        <v>0</v>
      </c>
      <c r="BP35" s="205">
        <f>IF('Indicator Date'!BR27="No data","x",$BP$2-'Indicator Date'!BR27)</f>
        <v>0</v>
      </c>
      <c r="BQ35" s="205">
        <f>IF('Indicator Date'!BS27="No data","x",$BQ$2-'Indicator Date'!BS27)</f>
        <v>0</v>
      </c>
      <c r="BR35" s="205">
        <f>IF('Indicator Date'!BT27="No data","x",$BR$2-'Indicator Date'!BT27)</f>
        <v>0</v>
      </c>
      <c r="BS35" s="205">
        <f>IF('Indicator Date'!BU27="No data","x",$BS$2-'Indicator Date'!BU27)</f>
        <v>0</v>
      </c>
      <c r="BT35" s="205">
        <f>IF('Indicator Date'!BV27="No data","x",$BT$2-'Indicator Date'!BV27)</f>
        <v>0</v>
      </c>
      <c r="BU35" s="205">
        <f>IF('Indicator Date'!BW27="No data","x",$BU$2-'Indicator Date'!BW27)</f>
        <v>0</v>
      </c>
      <c r="BV35" s="205">
        <f>IF('Indicator Date'!BX27="No data","x",$BV$2-'Indicator Date'!BX27)</f>
        <v>0</v>
      </c>
      <c r="BW35" s="205">
        <f>IF('Indicator Date'!BY27="No data","x",$BW$2-'Indicator Date'!BY27)</f>
        <v>0</v>
      </c>
    </row>
    <row r="36" spans="1:75" ht="15.75" customHeight="1">
      <c r="A36" s="82" t="s">
        <v>196</v>
      </c>
      <c r="B36" s="205">
        <f>IF('Indicator Date'!C38="No data","x",$B$2-'Indicator Date'!C38)</f>
        <v>0</v>
      </c>
      <c r="C36" s="205">
        <f>IF('Indicator Date'!D38="No data","x",$C$2-'Indicator Date'!D38)</f>
        <v>0</v>
      </c>
      <c r="D36" s="205">
        <f>IF('Indicator Date'!E38="No data","x",$D$2-'Indicator Date'!E38)</f>
        <v>0</v>
      </c>
      <c r="E36" s="205">
        <f>IF('Indicator Date'!F38="No data","x",$E$2-'Indicator Date'!F38)</f>
        <v>0</v>
      </c>
      <c r="F36" s="205">
        <f>IF('Indicator Date'!G38="No data","x",$F$2-'Indicator Date'!G38)</f>
        <v>0</v>
      </c>
      <c r="G36" s="205">
        <f>IF('Indicator Date'!H38="No data","x",$G$2-'Indicator Date'!H38)</f>
        <v>0</v>
      </c>
      <c r="H36" s="205">
        <f>IF('Indicator Date'!I38="No data","x",$H$2-'Indicator Date'!I38)</f>
        <v>0</v>
      </c>
      <c r="I36" s="205">
        <f>IF('Indicator Date'!J38="No data","x",$I$2-'Indicator Date'!J38)</f>
        <v>0</v>
      </c>
      <c r="J36" s="205">
        <f>IF('Indicator Date'!K38="No data","x",$J$2-'Indicator Date'!K38)</f>
        <v>0</v>
      </c>
      <c r="K36" s="206">
        <f>IF('Indicator Date'!L38="No data","x",$K$2-'Indicator Date'!L38)</f>
        <v>0</v>
      </c>
      <c r="L36" s="205">
        <f>IF('Indicator Date'!M38="No data","x",$L$2-'Indicator Date'!M38)</f>
        <v>0</v>
      </c>
      <c r="M36" s="205">
        <f>IF('Indicator Date'!N38="No data","x",$M$2-'Indicator Date'!N38)</f>
        <v>0</v>
      </c>
      <c r="N36" s="205">
        <f>IF('Indicator Date'!O38="No data","x",$N$2-'Indicator Date'!O38)</f>
        <v>0</v>
      </c>
      <c r="O36" s="205">
        <f>IF('Indicator Date'!P38="No data","x",$O$2-'Indicator Date'!P38)</f>
        <v>0</v>
      </c>
      <c r="P36" s="205">
        <f>IF('Indicator Date'!Q38="No data","x",$P$2-'Indicator Date'!Q38)</f>
        <v>0</v>
      </c>
      <c r="Q36" s="205">
        <f>IF('Indicator Date'!R38="No data","x",$Q$2-'Indicator Date'!R38)</f>
        <v>0</v>
      </c>
      <c r="R36" s="205">
        <f>IF('Indicator Date'!S38="No data","x",$R$2-'Indicator Date'!S38)</f>
        <v>0</v>
      </c>
      <c r="S36" s="205">
        <f>IF('Indicator Date'!T38="No data","x",$S$2-'Indicator Date'!T38)</f>
        <v>0</v>
      </c>
      <c r="T36" s="205">
        <f>IF('Indicator Date'!U38="No data","x",$T$2-'Indicator Date'!U38)</f>
        <v>0</v>
      </c>
      <c r="U36" s="205">
        <f>IF('Indicator Date'!V38="No data","x",$U$2-'Indicator Date'!V38)</f>
        <v>0</v>
      </c>
      <c r="V36" s="205">
        <f>IF('Indicator Date'!W38="No data","x",$V$2-'Indicator Date'!W38)</f>
        <v>0</v>
      </c>
      <c r="W36" s="205">
        <f>IF('Indicator Date'!X38="No data","x",$W$2-'Indicator Date'!X38)</f>
        <v>0</v>
      </c>
      <c r="X36" s="205">
        <f>IF('Indicator Date'!Y38="No data","x",$X$2-'Indicator Date'!Y38)</f>
        <v>0</v>
      </c>
      <c r="Y36" s="205">
        <f>IF('Indicator Date'!Z38="No data","x",$Y$2-'Indicator Date'!Z38)</f>
        <v>0</v>
      </c>
      <c r="Z36" s="205">
        <f>IF('Indicator Date'!AA38="No data","x",$Z$2-'Indicator Date'!AA38)</f>
        <v>0</v>
      </c>
      <c r="AA36" s="205">
        <f>IF('Indicator Date'!AB38="No data","x",$AA$2-'Indicator Date'!AB38)</f>
        <v>0</v>
      </c>
      <c r="AB36" s="205">
        <f>IF('Indicator Date'!AC38="No data","x",$AB$2-'Indicator Date'!AC38)</f>
        <v>0</v>
      </c>
      <c r="AC36" s="205">
        <f>IF('Indicator Date'!AD38="No data","x",$AC$2-'Indicator Date'!AD38)</f>
        <v>0</v>
      </c>
      <c r="AD36" s="205">
        <f>IF('Indicator Date'!AF38="No data","x",$AD$2-'Indicator Date'!AF38)</f>
        <v>0</v>
      </c>
      <c r="AE36" s="205">
        <f>IF('Indicator Date'!AG38="No data","x",$AE$2-'Indicator Date'!AG38)</f>
        <v>0</v>
      </c>
      <c r="AF36" s="205">
        <f>IF('Indicator Date'!AH38="No data","x",$AF$2-'Indicator Date'!AH38)</f>
        <v>0</v>
      </c>
      <c r="AG36" s="205">
        <f>IF('Indicator Date'!AI38="No data","x",$AG$2-'Indicator Date'!AI38)</f>
        <v>0</v>
      </c>
      <c r="AH36" s="205">
        <f>IF('Indicator Date'!AJ38="No data","x",$AH$2-'Indicator Date'!AJ38)</f>
        <v>0</v>
      </c>
      <c r="AI36" s="205">
        <f>IF('Indicator Date'!AK38="No data","x",$AI$2-'Indicator Date'!AK38)</f>
        <v>0</v>
      </c>
      <c r="AJ36" s="205">
        <f>IF('Indicator Date'!AL38="No data","x",$AJ$2-'Indicator Date'!AL38)</f>
        <v>0</v>
      </c>
      <c r="AK36" s="205">
        <f>IF('Indicator Date'!AM38="No data","x",$AK$2-'Indicator Date'!AM38)</f>
        <v>0</v>
      </c>
      <c r="AL36" s="205">
        <f>IF('Indicator Date'!AN38="No data","x",$AL$2-'Indicator Date'!AN38)</f>
        <v>0</v>
      </c>
      <c r="AM36" s="205">
        <f>IF('Indicator Date'!AO38="No data","x",$AM$2-'Indicator Date'!AO38)</f>
        <v>0</v>
      </c>
      <c r="AN36" s="205">
        <f>IF('Indicator Date'!AP38="No data","x",$AN$2-'Indicator Date'!AP38)</f>
        <v>0</v>
      </c>
      <c r="AO36" s="205">
        <f>IF('Indicator Date'!AQ38="No data","x",$AO$2-'Indicator Date'!AQ38)</f>
        <v>0</v>
      </c>
      <c r="AP36" s="205">
        <f>IF('Indicator Date'!AR38="No data","x",$AP$2-'Indicator Date'!AR38)</f>
        <v>0</v>
      </c>
      <c r="AQ36" s="205">
        <f>IF('Indicator Date'!AS38="No data","x",$AQ$2-'Indicator Date'!AS38)</f>
        <v>0</v>
      </c>
      <c r="AR36" s="205">
        <f>IF('Indicator Date'!AT38="No data","x",$AR$2-'Indicator Date'!AT38)</f>
        <v>0</v>
      </c>
      <c r="AS36" s="205">
        <f>IF('Indicator Date'!AU38="No data","x",$AS$2-'Indicator Date'!AU38)</f>
        <v>0</v>
      </c>
      <c r="AT36" s="205">
        <f>IF('Indicator Date'!AV38="No data","x",$AT$2-'Indicator Date'!AV38)</f>
        <v>0</v>
      </c>
      <c r="AU36" s="205">
        <f>IF('Indicator Date'!AW38="No data","x",$AU$2-'Indicator Date'!AW38)</f>
        <v>0</v>
      </c>
      <c r="AV36" s="205">
        <f>IF('Indicator Date'!AX38="No data","x",$AV$2-'Indicator Date'!AX38)</f>
        <v>0</v>
      </c>
      <c r="AW36" s="205">
        <f>IF('Indicator Date'!AY38="No data","x",$AW$2-'Indicator Date'!AY38)</f>
        <v>0</v>
      </c>
      <c r="AX36" s="205">
        <f>IF('Indicator Date'!AZ38="No data","x",$AX$2-'Indicator Date'!AZ38)</f>
        <v>0</v>
      </c>
      <c r="AY36" s="205">
        <f>IF('Indicator Date'!BA38="No data","x",$AY$2-'Indicator Date'!BA38)</f>
        <v>0</v>
      </c>
      <c r="AZ36" s="205">
        <f>IF('Indicator Date'!BB38="No data","x",$AZ$2-'Indicator Date'!BB38)</f>
        <v>0</v>
      </c>
      <c r="BA36" s="205">
        <f>IF('Indicator Date'!BC38="No data","x",$BA$2-'Indicator Date'!BC38)</f>
        <v>0</v>
      </c>
      <c r="BB36" s="205">
        <f>IF('Indicator Date'!BD38="No data","x",$BB$2-'Indicator Date'!BD38)</f>
        <v>0</v>
      </c>
      <c r="BC36" s="205">
        <f>IF('Indicator Date'!BE38="No data","x",$BC$2-'Indicator Date'!BE38)</f>
        <v>0</v>
      </c>
      <c r="BD36" s="205" t="str">
        <f>IF('Indicator Date'!BF38="No data","x",$BD$2-'Indicator Date'!BF38)</f>
        <v>x</v>
      </c>
      <c r="BE36" s="205">
        <f>IF('Indicator Date'!BG38="No data","x",$BE$2-'Indicator Date'!BG38)</f>
        <v>0</v>
      </c>
      <c r="BF36" s="205">
        <f>IF('Indicator Date'!BH38="No data","x",$BF$2-'Indicator Date'!BH38)</f>
        <v>0</v>
      </c>
      <c r="BG36" s="205" t="str">
        <f>IF('Indicator Date'!BI38="No data","x",$BG$2-'Indicator Date'!BI38)</f>
        <v>x</v>
      </c>
      <c r="BH36" s="205">
        <f>IF('Indicator Date'!BJ38="No data","x",$BH$2-'Indicator Date'!BJ38)</f>
        <v>0</v>
      </c>
      <c r="BI36" s="205">
        <f>IF('Indicator Date'!BK38="No data","x",$BI$2-'Indicator Date'!BK38)</f>
        <v>0</v>
      </c>
      <c r="BJ36" s="205">
        <f>IF('Indicator Date'!BL38="No data","x",$BJ$2-'Indicator Date'!BL38)</f>
        <v>0</v>
      </c>
      <c r="BK36" s="205">
        <f>IF('Indicator Date'!BM38="No data","x",$BK$2-'Indicator Date'!BM38)</f>
        <v>0</v>
      </c>
      <c r="BL36" s="205">
        <f>IF('Indicator Date'!BN38="No data","x",$BL$2-'Indicator Date'!BN38)</f>
        <v>0</v>
      </c>
      <c r="BM36" s="205">
        <f>IF('Indicator Date'!BO38="No data","x",$BM$2-'Indicator Date'!BO38)</f>
        <v>0</v>
      </c>
      <c r="BN36" s="205">
        <f>IF('Indicator Date'!BP38="No data","x",$BN$2-'Indicator Date'!BP38)</f>
        <v>0</v>
      </c>
      <c r="BO36" s="205">
        <f>IF('Indicator Date'!BQ38="No data","x",$BO$2-'Indicator Date'!BQ38)</f>
        <v>0</v>
      </c>
      <c r="BP36" s="205">
        <f>IF('Indicator Date'!BR38="No data","x",$BP$2-'Indicator Date'!BR38)</f>
        <v>0</v>
      </c>
      <c r="BQ36" s="205">
        <f>IF('Indicator Date'!BS38="No data","x",$BQ$2-'Indicator Date'!BS38)</f>
        <v>0</v>
      </c>
      <c r="BR36" s="205">
        <f>IF('Indicator Date'!BT38="No data","x",$BR$2-'Indicator Date'!BT38)</f>
        <v>0</v>
      </c>
      <c r="BS36" s="205">
        <f>IF('Indicator Date'!BU38="No data","x",$BS$2-'Indicator Date'!BU38)</f>
        <v>0</v>
      </c>
      <c r="BT36" s="205">
        <f>IF('Indicator Date'!BV38="No data","x",$BT$2-'Indicator Date'!BV38)</f>
        <v>0</v>
      </c>
      <c r="BU36" s="205">
        <f>IF('Indicator Date'!BW38="No data","x",$BU$2-'Indicator Date'!BW38)</f>
        <v>0</v>
      </c>
      <c r="BV36" s="205">
        <f>IF('Indicator Date'!BX38="No data","x",$BV$2-'Indicator Date'!BX38)</f>
        <v>0</v>
      </c>
      <c r="BW36" s="205">
        <f>IF('Indicator Date'!BY38="No data","x",$BW$2-'Indicator Date'!BY38)</f>
        <v>0</v>
      </c>
    </row>
    <row r="37" spans="1:75" ht="15.75" customHeight="1">
      <c r="A37" s="82" t="s">
        <v>187</v>
      </c>
      <c r="B37" s="205">
        <f>IF('Indicator Date'!C29="No data","x",$B$2-'Indicator Date'!C29)</f>
        <v>0</v>
      </c>
      <c r="C37" s="205">
        <f>IF('Indicator Date'!D29="No data","x",$C$2-'Indicator Date'!D29)</f>
        <v>0</v>
      </c>
      <c r="D37" s="205">
        <f>IF('Indicator Date'!E29="No data","x",$D$2-'Indicator Date'!E29)</f>
        <v>0</v>
      </c>
      <c r="E37" s="205">
        <f>IF('Indicator Date'!F29="No data","x",$E$2-'Indicator Date'!F29)</f>
        <v>0</v>
      </c>
      <c r="F37" s="205">
        <f>IF('Indicator Date'!G29="No data","x",$F$2-'Indicator Date'!G29)</f>
        <v>0</v>
      </c>
      <c r="G37" s="205">
        <f>IF('Indicator Date'!H29="No data","x",$G$2-'Indicator Date'!H29)</f>
        <v>0</v>
      </c>
      <c r="H37" s="206">
        <f>IF('Indicator Date'!I29="No data","x",$H$2-'Indicator Date'!I29)</f>
        <v>0</v>
      </c>
      <c r="I37" s="205">
        <f>IF('Indicator Date'!J29="No data","x",$I$2-'Indicator Date'!J29)</f>
        <v>0</v>
      </c>
      <c r="J37" s="205">
        <f>IF('Indicator Date'!K29="No data","x",$J$2-'Indicator Date'!K29)</f>
        <v>0</v>
      </c>
      <c r="K37" s="206">
        <f>IF('Indicator Date'!L29="No data","x",$K$2-'Indicator Date'!L29)</f>
        <v>0</v>
      </c>
      <c r="L37" s="205">
        <f>IF('Indicator Date'!M29="No data","x",$L$2-'Indicator Date'!M29)</f>
        <v>0</v>
      </c>
      <c r="M37" s="205">
        <f>IF('Indicator Date'!N29="No data","x",$M$2-'Indicator Date'!N29)</f>
        <v>0</v>
      </c>
      <c r="N37" s="205">
        <f>IF('Indicator Date'!O29="No data","x",$N$2-'Indicator Date'!O29)</f>
        <v>0</v>
      </c>
      <c r="O37" s="205">
        <f>IF('Indicator Date'!P29="No data","x",$O$2-'Indicator Date'!P29)</f>
        <v>0</v>
      </c>
      <c r="P37" s="205">
        <f>IF('Indicator Date'!Q29="No data","x",$P$2-'Indicator Date'!Q29)</f>
        <v>0</v>
      </c>
      <c r="Q37" s="205">
        <f>IF('Indicator Date'!R29="No data","x",$Q$2-'Indicator Date'!R29)</f>
        <v>0</v>
      </c>
      <c r="R37" s="205">
        <f>IF('Indicator Date'!S29="No data","x",$R$2-'Indicator Date'!S29)</f>
        <v>0</v>
      </c>
      <c r="S37" s="205">
        <f>IF('Indicator Date'!T29="No data","x",$S$2-'Indicator Date'!T29)</f>
        <v>0</v>
      </c>
      <c r="T37" s="205">
        <f>IF('Indicator Date'!U29="No data","x",$T$2-'Indicator Date'!U29)</f>
        <v>0</v>
      </c>
      <c r="U37" s="205">
        <f>IF('Indicator Date'!V29="No data","x",$U$2-'Indicator Date'!V29)</f>
        <v>0</v>
      </c>
      <c r="V37" s="205">
        <f>IF('Indicator Date'!W29="No data","x",$V$2-'Indicator Date'!W29)</f>
        <v>0</v>
      </c>
      <c r="W37" s="205">
        <f>IF('Indicator Date'!X29="No data","x",$W$2-'Indicator Date'!X29)</f>
        <v>0</v>
      </c>
      <c r="X37" s="205">
        <f>IF('Indicator Date'!Y29="No data","x",$X$2-'Indicator Date'!Y29)</f>
        <v>0</v>
      </c>
      <c r="Y37" s="205">
        <f>IF('Indicator Date'!Z29="No data","x",$Y$2-'Indicator Date'!Z29)</f>
        <v>0</v>
      </c>
      <c r="Z37" s="205">
        <f>IF('Indicator Date'!AA29="No data","x",$Z$2-'Indicator Date'!AA29)</f>
        <v>0</v>
      </c>
      <c r="AA37" s="205">
        <f>IF('Indicator Date'!AB29="No data","x",$AA$2-'Indicator Date'!AB29)</f>
        <v>0</v>
      </c>
      <c r="AB37" s="205">
        <f>IF('Indicator Date'!AC29="No data","x",$AB$2-'Indicator Date'!AC29)</f>
        <v>0</v>
      </c>
      <c r="AC37" s="205">
        <f>IF('Indicator Date'!AD29="No data","x",$AC$2-'Indicator Date'!AD29)</f>
        <v>0</v>
      </c>
      <c r="AD37" s="205">
        <f>IF('Indicator Date'!AF29="No data","x",$AD$2-'Indicator Date'!AF29)</f>
        <v>0</v>
      </c>
      <c r="AE37" s="205">
        <f>IF('Indicator Date'!AG29="No data","x",$AE$2-'Indicator Date'!AG29)</f>
        <v>0</v>
      </c>
      <c r="AF37" s="205">
        <f>IF('Indicator Date'!AH29="No data","x",$AF$2-'Indicator Date'!AH29)</f>
        <v>0</v>
      </c>
      <c r="AG37" s="205">
        <f>IF('Indicator Date'!AI29="No data","x",$AG$2-'Indicator Date'!AI29)</f>
        <v>0</v>
      </c>
      <c r="AH37" s="205">
        <f>IF('Indicator Date'!AJ29="No data","x",$AH$2-'Indicator Date'!AJ29)</f>
        <v>0</v>
      </c>
      <c r="AI37" s="205">
        <f>IF('Indicator Date'!AK29="No data","x",$AI$2-'Indicator Date'!AK29)</f>
        <v>0</v>
      </c>
      <c r="AJ37" s="205">
        <f>IF('Indicator Date'!AL29="No data","x",$AJ$2-'Indicator Date'!AL29)</f>
        <v>0</v>
      </c>
      <c r="AK37" s="205">
        <f>IF('Indicator Date'!AM29="No data","x",$AK$2-'Indicator Date'!AM29)</f>
        <v>0</v>
      </c>
      <c r="AL37" s="205">
        <f>IF('Indicator Date'!AN29="No data","x",$AL$2-'Indicator Date'!AN29)</f>
        <v>0</v>
      </c>
      <c r="AM37" s="205">
        <f>IF('Indicator Date'!AO29="No data","x",$AM$2-'Indicator Date'!AO29)</f>
        <v>0</v>
      </c>
      <c r="AN37" s="205">
        <f>IF('Indicator Date'!AP29="No data","x",$AN$2-'Indicator Date'!AP29)</f>
        <v>0</v>
      </c>
      <c r="AO37" s="205">
        <f>IF('Indicator Date'!AQ29="No data","x",$AO$2-'Indicator Date'!AQ29)</f>
        <v>0</v>
      </c>
      <c r="AP37" s="205">
        <f>IF('Indicator Date'!AR29="No data","x",$AP$2-'Indicator Date'!AR29)</f>
        <v>0</v>
      </c>
      <c r="AQ37" s="205">
        <f>IF('Indicator Date'!AS29="No data","x",$AQ$2-'Indicator Date'!AS29)</f>
        <v>0</v>
      </c>
      <c r="AR37" s="205">
        <f>IF('Indicator Date'!AT29="No data","x",$AR$2-'Indicator Date'!AT29)</f>
        <v>0</v>
      </c>
      <c r="AS37" s="205">
        <f>IF('Indicator Date'!AU29="No data","x",$AS$2-'Indicator Date'!AU29)</f>
        <v>0</v>
      </c>
      <c r="AT37" s="205">
        <f>IF('Indicator Date'!AV29="No data","x",$AT$2-'Indicator Date'!AV29)</f>
        <v>0</v>
      </c>
      <c r="AU37" s="205">
        <f>IF('Indicator Date'!AW29="No data","x",$AU$2-'Indicator Date'!AW29)</f>
        <v>0</v>
      </c>
      <c r="AV37" s="205">
        <f>IF('Indicator Date'!AX29="No data","x",$AV$2-'Indicator Date'!AX29)</f>
        <v>0</v>
      </c>
      <c r="AW37" s="205">
        <f>IF('Indicator Date'!AY29="No data","x",$AW$2-'Indicator Date'!AY29)</f>
        <v>0</v>
      </c>
      <c r="AX37" s="205">
        <f>IF('Indicator Date'!AZ29="No data","x",$AX$2-'Indicator Date'!AZ29)</f>
        <v>0</v>
      </c>
      <c r="AY37" s="205">
        <f>IF('Indicator Date'!BA29="No data","x",$AY$2-'Indicator Date'!BA29)</f>
        <v>0</v>
      </c>
      <c r="AZ37" s="205">
        <f>IF('Indicator Date'!BB29="No data","x",$AZ$2-'Indicator Date'!BB29)</f>
        <v>0</v>
      </c>
      <c r="BA37" s="205">
        <f>IF('Indicator Date'!BC29="No data","x",$BA$2-'Indicator Date'!BC29)</f>
        <v>0</v>
      </c>
      <c r="BB37" s="205">
        <f>IF('Indicator Date'!BD29="No data","x",$BB$2-'Indicator Date'!BD29)</f>
        <v>0</v>
      </c>
      <c r="BC37" s="205">
        <f>IF('Indicator Date'!BE29="No data","x",$BC$2-'Indicator Date'!BE29)</f>
        <v>0</v>
      </c>
      <c r="BD37" s="205" t="str">
        <f>IF('Indicator Date'!BF29="No data","x",$BD$2-'Indicator Date'!BF29)</f>
        <v>x</v>
      </c>
      <c r="BE37" s="205">
        <f>IF('Indicator Date'!BG29="No data","x",$BE$2-'Indicator Date'!BG29)</f>
        <v>0</v>
      </c>
      <c r="BF37" s="205">
        <f>IF('Indicator Date'!BH29="No data","x",$BF$2-'Indicator Date'!BH29)</f>
        <v>0</v>
      </c>
      <c r="BG37" s="205" t="str">
        <f>IF('Indicator Date'!BI29="No data","x",$BG$2-'Indicator Date'!BI29)</f>
        <v>x</v>
      </c>
      <c r="BH37" s="205">
        <f>IF('Indicator Date'!BJ29="No data","x",$BH$2-'Indicator Date'!BJ29)</f>
        <v>0</v>
      </c>
      <c r="BI37" s="205">
        <f>IF('Indicator Date'!BK29="No data","x",$BI$2-'Indicator Date'!BK29)</f>
        <v>0</v>
      </c>
      <c r="BJ37" s="205">
        <f>IF('Indicator Date'!BL29="No data","x",$BJ$2-'Indicator Date'!BL29)</f>
        <v>0</v>
      </c>
      <c r="BK37" s="205">
        <f>IF('Indicator Date'!BM29="No data","x",$BK$2-'Indicator Date'!BM29)</f>
        <v>0</v>
      </c>
      <c r="BL37" s="205">
        <f>IF('Indicator Date'!BN29="No data","x",$BL$2-'Indicator Date'!BN29)</f>
        <v>0</v>
      </c>
      <c r="BM37" s="205">
        <f>IF('Indicator Date'!BO29="No data","x",$BM$2-'Indicator Date'!BO29)</f>
        <v>0</v>
      </c>
      <c r="BN37" s="205">
        <f>IF('Indicator Date'!BP29="No data","x",$BN$2-'Indicator Date'!BP29)</f>
        <v>0</v>
      </c>
      <c r="BO37" s="205">
        <f>IF('Indicator Date'!BQ29="No data","x",$BO$2-'Indicator Date'!BQ29)</f>
        <v>0</v>
      </c>
      <c r="BP37" s="205">
        <f>IF('Indicator Date'!BR29="No data","x",$BP$2-'Indicator Date'!BR29)</f>
        <v>0</v>
      </c>
      <c r="BQ37" s="205">
        <f>IF('Indicator Date'!BS29="No data","x",$BQ$2-'Indicator Date'!BS29)</f>
        <v>0</v>
      </c>
      <c r="BR37" s="205">
        <f>IF('Indicator Date'!BT29="No data","x",$BR$2-'Indicator Date'!BT29)</f>
        <v>0</v>
      </c>
      <c r="BS37" s="205">
        <f>IF('Indicator Date'!BU29="No data","x",$BS$2-'Indicator Date'!BU29)</f>
        <v>0</v>
      </c>
      <c r="BT37" s="205">
        <f>IF('Indicator Date'!BV29="No data","x",$BT$2-'Indicator Date'!BV29)</f>
        <v>0</v>
      </c>
      <c r="BU37" s="205">
        <f>IF('Indicator Date'!BW29="No data","x",$BU$2-'Indicator Date'!BW29)</f>
        <v>0</v>
      </c>
      <c r="BV37" s="205">
        <f>IF('Indicator Date'!BX29="No data","x",$BV$2-'Indicator Date'!BX29)</f>
        <v>0</v>
      </c>
      <c r="BW37" s="205">
        <f>IF('Indicator Date'!BY29="No data","x",$BW$2-'Indicator Date'!BY29)</f>
        <v>0</v>
      </c>
    </row>
    <row r="38" spans="1:75" ht="15.75" customHeight="1">
      <c r="A38" s="82" t="s">
        <v>186</v>
      </c>
      <c r="B38" s="205">
        <f>IF('Indicator Date'!C28="No data","x",$B$2-'Indicator Date'!C28)</f>
        <v>0</v>
      </c>
      <c r="C38" s="205">
        <f>IF('Indicator Date'!D28="No data","x",$C$2-'Indicator Date'!D28)</f>
        <v>0</v>
      </c>
      <c r="D38" s="205">
        <f>IF('Indicator Date'!E28="No data","x",$D$2-'Indicator Date'!E28)</f>
        <v>0</v>
      </c>
      <c r="E38" s="205">
        <f>IF('Indicator Date'!F28="No data","x",$E$2-'Indicator Date'!F28)</f>
        <v>0</v>
      </c>
      <c r="F38" s="205">
        <f>IF('Indicator Date'!G28="No data","x",$F$2-'Indicator Date'!G28)</f>
        <v>0</v>
      </c>
      <c r="G38" s="205">
        <f>IF('Indicator Date'!H28="No data","x",$G$2-'Indicator Date'!H28)</f>
        <v>0</v>
      </c>
      <c r="H38" s="206">
        <f>IF('Indicator Date'!I28="No data","x",$H$2-'Indicator Date'!I28)</f>
        <v>0</v>
      </c>
      <c r="I38" s="205">
        <f>IF('Indicator Date'!J28="No data","x",$I$2-'Indicator Date'!J28)</f>
        <v>0</v>
      </c>
      <c r="J38" s="205">
        <f>IF('Indicator Date'!K28="No data","x",$J$2-'Indicator Date'!K28)</f>
        <v>0</v>
      </c>
      <c r="K38" s="206">
        <f>IF('Indicator Date'!L28="No data","x",$K$2-'Indicator Date'!L28)</f>
        <v>0</v>
      </c>
      <c r="L38" s="205">
        <f>IF('Indicator Date'!M28="No data","x",$L$2-'Indicator Date'!M28)</f>
        <v>0</v>
      </c>
      <c r="M38" s="205">
        <f>IF('Indicator Date'!N28="No data","x",$M$2-'Indicator Date'!N28)</f>
        <v>0</v>
      </c>
      <c r="N38" s="205">
        <f>IF('Indicator Date'!O28="No data","x",$N$2-'Indicator Date'!O28)</f>
        <v>0</v>
      </c>
      <c r="O38" s="205">
        <f>IF('Indicator Date'!P28="No data","x",$O$2-'Indicator Date'!P28)</f>
        <v>0</v>
      </c>
      <c r="P38" s="205">
        <f>IF('Indicator Date'!Q28="No data","x",$P$2-'Indicator Date'!Q28)</f>
        <v>0</v>
      </c>
      <c r="Q38" s="205">
        <f>IF('Indicator Date'!R28="No data","x",$Q$2-'Indicator Date'!R28)</f>
        <v>0</v>
      </c>
      <c r="R38" s="205">
        <f>IF('Indicator Date'!S28="No data","x",$R$2-'Indicator Date'!S28)</f>
        <v>0</v>
      </c>
      <c r="S38" s="205">
        <f>IF('Indicator Date'!T28="No data","x",$S$2-'Indicator Date'!T28)</f>
        <v>0</v>
      </c>
      <c r="T38" s="205">
        <f>IF('Indicator Date'!U28="No data","x",$T$2-'Indicator Date'!U28)</f>
        <v>0</v>
      </c>
      <c r="U38" s="205">
        <f>IF('Indicator Date'!V28="No data","x",$U$2-'Indicator Date'!V28)</f>
        <v>0</v>
      </c>
      <c r="V38" s="205">
        <f>IF('Indicator Date'!W28="No data","x",$V$2-'Indicator Date'!W28)</f>
        <v>0</v>
      </c>
      <c r="W38" s="205">
        <f>IF('Indicator Date'!X28="No data","x",$W$2-'Indicator Date'!X28)</f>
        <v>0</v>
      </c>
      <c r="X38" s="205">
        <f>IF('Indicator Date'!Y28="No data","x",$X$2-'Indicator Date'!Y28)</f>
        <v>0</v>
      </c>
      <c r="Y38" s="205">
        <f>IF('Indicator Date'!Z28="No data","x",$Y$2-'Indicator Date'!Z28)</f>
        <v>0</v>
      </c>
      <c r="Z38" s="205">
        <f>IF('Indicator Date'!AA28="No data","x",$Z$2-'Indicator Date'!AA28)</f>
        <v>0</v>
      </c>
      <c r="AA38" s="205">
        <f>IF('Indicator Date'!AB28="No data","x",$AA$2-'Indicator Date'!AB28)</f>
        <v>0</v>
      </c>
      <c r="AB38" s="205">
        <f>IF('Indicator Date'!AC28="No data","x",$AB$2-'Indicator Date'!AC28)</f>
        <v>0</v>
      </c>
      <c r="AC38" s="205">
        <f>IF('Indicator Date'!AD28="No data","x",$AC$2-'Indicator Date'!AD28)</f>
        <v>0</v>
      </c>
      <c r="AD38" s="205">
        <f>IF('Indicator Date'!AF28="No data","x",$AD$2-'Indicator Date'!AF28)</f>
        <v>0</v>
      </c>
      <c r="AE38" s="205">
        <f>IF('Indicator Date'!AG28="No data","x",$AE$2-'Indicator Date'!AG28)</f>
        <v>0</v>
      </c>
      <c r="AF38" s="205">
        <f>IF('Indicator Date'!AH28="No data","x",$AF$2-'Indicator Date'!AH28)</f>
        <v>0</v>
      </c>
      <c r="AG38" s="205">
        <f>IF('Indicator Date'!AI28="No data","x",$AG$2-'Indicator Date'!AI28)</f>
        <v>0</v>
      </c>
      <c r="AH38" s="205">
        <f>IF('Indicator Date'!AJ28="No data","x",$AH$2-'Indicator Date'!AJ28)</f>
        <v>0</v>
      </c>
      <c r="AI38" s="205">
        <f>IF('Indicator Date'!AK28="No data","x",$AI$2-'Indicator Date'!AK28)</f>
        <v>0</v>
      </c>
      <c r="AJ38" s="205">
        <f>IF('Indicator Date'!AL28="No data","x",$AJ$2-'Indicator Date'!AL28)</f>
        <v>0</v>
      </c>
      <c r="AK38" s="205">
        <f>IF('Indicator Date'!AM28="No data","x",$AK$2-'Indicator Date'!AM28)</f>
        <v>0</v>
      </c>
      <c r="AL38" s="205">
        <f>IF('Indicator Date'!AN28="No data","x",$AL$2-'Indicator Date'!AN28)</f>
        <v>0</v>
      </c>
      <c r="AM38" s="205">
        <f>IF('Indicator Date'!AO28="No data","x",$AM$2-'Indicator Date'!AO28)</f>
        <v>0</v>
      </c>
      <c r="AN38" s="205">
        <f>IF('Indicator Date'!AP28="No data","x",$AN$2-'Indicator Date'!AP28)</f>
        <v>0</v>
      </c>
      <c r="AO38" s="205">
        <f>IF('Indicator Date'!AQ28="No data","x",$AO$2-'Indicator Date'!AQ28)</f>
        <v>0</v>
      </c>
      <c r="AP38" s="205">
        <f>IF('Indicator Date'!AR28="No data","x",$AP$2-'Indicator Date'!AR28)</f>
        <v>0</v>
      </c>
      <c r="AQ38" s="205">
        <f>IF('Indicator Date'!AS28="No data","x",$AQ$2-'Indicator Date'!AS28)</f>
        <v>0</v>
      </c>
      <c r="AR38" s="205">
        <f>IF('Indicator Date'!AT28="No data","x",$AR$2-'Indicator Date'!AT28)</f>
        <v>0</v>
      </c>
      <c r="AS38" s="205">
        <f>IF('Indicator Date'!AU28="No data","x",$AS$2-'Indicator Date'!AU28)</f>
        <v>0</v>
      </c>
      <c r="AT38" s="205">
        <f>IF('Indicator Date'!AV28="No data","x",$AT$2-'Indicator Date'!AV28)</f>
        <v>0</v>
      </c>
      <c r="AU38" s="205">
        <f>IF('Indicator Date'!AW28="No data","x",$AU$2-'Indicator Date'!AW28)</f>
        <v>0</v>
      </c>
      <c r="AV38" s="205">
        <f>IF('Indicator Date'!AX28="No data","x",$AV$2-'Indicator Date'!AX28)</f>
        <v>0</v>
      </c>
      <c r="AW38" s="205">
        <f>IF('Indicator Date'!AY28="No data","x",$AW$2-'Indicator Date'!AY28)</f>
        <v>0</v>
      </c>
      <c r="AX38" s="205">
        <f>IF('Indicator Date'!AZ28="No data","x",$AX$2-'Indicator Date'!AZ28)</f>
        <v>0</v>
      </c>
      <c r="AY38" s="205">
        <f>IF('Indicator Date'!BA28="No data","x",$AY$2-'Indicator Date'!BA28)</f>
        <v>0</v>
      </c>
      <c r="AZ38" s="205">
        <f>IF('Indicator Date'!BB28="No data","x",$AZ$2-'Indicator Date'!BB28)</f>
        <v>0</v>
      </c>
      <c r="BA38" s="205">
        <f>IF('Indicator Date'!BC28="No data","x",$BA$2-'Indicator Date'!BC28)</f>
        <v>0</v>
      </c>
      <c r="BB38" s="205">
        <f>IF('Indicator Date'!BD28="No data","x",$BB$2-'Indicator Date'!BD28)</f>
        <v>0</v>
      </c>
      <c r="BC38" s="205">
        <f>IF('Indicator Date'!BE28="No data","x",$BC$2-'Indicator Date'!BE28)</f>
        <v>0</v>
      </c>
      <c r="BD38" s="205" t="str">
        <f>IF('Indicator Date'!BF28="No data","x",$BD$2-'Indicator Date'!BF28)</f>
        <v>x</v>
      </c>
      <c r="BE38" s="205">
        <f>IF('Indicator Date'!BG28="No data","x",$BE$2-'Indicator Date'!BG28)</f>
        <v>0</v>
      </c>
      <c r="BF38" s="205">
        <f>IF('Indicator Date'!BH28="No data","x",$BF$2-'Indicator Date'!BH28)</f>
        <v>0</v>
      </c>
      <c r="BG38" s="205" t="str">
        <f>IF('Indicator Date'!BI28="No data","x",$BG$2-'Indicator Date'!BI28)</f>
        <v>x</v>
      </c>
      <c r="BH38" s="205">
        <f>IF('Indicator Date'!BJ28="No data","x",$BH$2-'Indicator Date'!BJ28)</f>
        <v>0</v>
      </c>
      <c r="BI38" s="205">
        <f>IF('Indicator Date'!BK28="No data","x",$BI$2-'Indicator Date'!BK28)</f>
        <v>0</v>
      </c>
      <c r="BJ38" s="205">
        <f>IF('Indicator Date'!BL28="No data","x",$BJ$2-'Indicator Date'!BL28)</f>
        <v>0</v>
      </c>
      <c r="BK38" s="205">
        <f>IF('Indicator Date'!BM28="No data","x",$BK$2-'Indicator Date'!BM28)</f>
        <v>0</v>
      </c>
      <c r="BL38" s="205">
        <f>IF('Indicator Date'!BN28="No data","x",$BL$2-'Indicator Date'!BN28)</f>
        <v>0</v>
      </c>
      <c r="BM38" s="205">
        <f>IF('Indicator Date'!BO28="No data","x",$BM$2-'Indicator Date'!BO28)</f>
        <v>0</v>
      </c>
      <c r="BN38" s="205">
        <f>IF('Indicator Date'!BP28="No data","x",$BN$2-'Indicator Date'!BP28)</f>
        <v>0</v>
      </c>
      <c r="BO38" s="205">
        <f>IF('Indicator Date'!BQ28="No data","x",$BO$2-'Indicator Date'!BQ28)</f>
        <v>0</v>
      </c>
      <c r="BP38" s="205">
        <f>IF('Indicator Date'!BR28="No data","x",$BP$2-'Indicator Date'!BR28)</f>
        <v>0</v>
      </c>
      <c r="BQ38" s="205">
        <f>IF('Indicator Date'!BS28="No data","x",$BQ$2-'Indicator Date'!BS28)</f>
        <v>0</v>
      </c>
      <c r="BR38" s="205">
        <f>IF('Indicator Date'!BT28="No data","x",$BR$2-'Indicator Date'!BT28)</f>
        <v>0</v>
      </c>
      <c r="BS38" s="205">
        <f>IF('Indicator Date'!BU28="No data","x",$BS$2-'Indicator Date'!BU28)</f>
        <v>0</v>
      </c>
      <c r="BT38" s="205">
        <f>IF('Indicator Date'!BV28="No data","x",$BT$2-'Indicator Date'!BV28)</f>
        <v>0</v>
      </c>
      <c r="BU38" s="205">
        <f>IF('Indicator Date'!BW28="No data","x",$BU$2-'Indicator Date'!BW28)</f>
        <v>0</v>
      </c>
      <c r="BV38" s="205">
        <f>IF('Indicator Date'!BX28="No data","x",$BV$2-'Indicator Date'!BX28)</f>
        <v>0</v>
      </c>
      <c r="BW38" s="205">
        <f>IF('Indicator Date'!BY28="No data","x",$BW$2-'Indicator Date'!BY28)</f>
        <v>0</v>
      </c>
    </row>
    <row r="39" spans="1:75" ht="15.75" customHeight="1">
      <c r="A39" s="82" t="s">
        <v>188</v>
      </c>
      <c r="B39" s="205">
        <f>IF('Indicator Date'!C30="No data","x",$B$2-'Indicator Date'!C30)</f>
        <v>0</v>
      </c>
      <c r="C39" s="205">
        <f>IF('Indicator Date'!D30="No data","x",$C$2-'Indicator Date'!D30)</f>
        <v>0</v>
      </c>
      <c r="D39" s="205">
        <f>IF('Indicator Date'!E30="No data","x",$D$2-'Indicator Date'!E30)</f>
        <v>0</v>
      </c>
      <c r="E39" s="205">
        <f>IF('Indicator Date'!F30="No data","x",$E$2-'Indicator Date'!F30)</f>
        <v>0</v>
      </c>
      <c r="F39" s="205">
        <f>IF('Indicator Date'!G30="No data","x",$F$2-'Indicator Date'!G30)</f>
        <v>0</v>
      </c>
      <c r="G39" s="205">
        <f>IF('Indicator Date'!H30="No data","x",$G$2-'Indicator Date'!H30)</f>
        <v>0</v>
      </c>
      <c r="H39" s="206">
        <f>IF('Indicator Date'!I30="No data","x",$H$2-'Indicator Date'!I30)</f>
        <v>0</v>
      </c>
      <c r="I39" s="205">
        <f>IF('Indicator Date'!J30="No data","x",$I$2-'Indicator Date'!J30)</f>
        <v>0</v>
      </c>
      <c r="J39" s="205">
        <f>IF('Indicator Date'!K30="No data","x",$J$2-'Indicator Date'!K30)</f>
        <v>0</v>
      </c>
      <c r="K39" s="206">
        <f>IF('Indicator Date'!L30="No data","x",$K$2-'Indicator Date'!L30)</f>
        <v>0</v>
      </c>
      <c r="L39" s="205">
        <f>IF('Indicator Date'!M30="No data","x",$L$2-'Indicator Date'!M30)</f>
        <v>0</v>
      </c>
      <c r="M39" s="205">
        <f>IF('Indicator Date'!N30="No data","x",$M$2-'Indicator Date'!N30)</f>
        <v>0</v>
      </c>
      <c r="N39" s="205">
        <f>IF('Indicator Date'!O30="No data","x",$N$2-'Indicator Date'!O30)</f>
        <v>0</v>
      </c>
      <c r="O39" s="205">
        <f>IF('Indicator Date'!P30="No data","x",$O$2-'Indicator Date'!P30)</f>
        <v>0</v>
      </c>
      <c r="P39" s="205">
        <f>IF('Indicator Date'!Q30="No data","x",$P$2-'Indicator Date'!Q30)</f>
        <v>0</v>
      </c>
      <c r="Q39" s="205">
        <f>IF('Indicator Date'!R30="No data","x",$Q$2-'Indicator Date'!R30)</f>
        <v>0</v>
      </c>
      <c r="R39" s="205">
        <f>IF('Indicator Date'!S30="No data","x",$R$2-'Indicator Date'!S30)</f>
        <v>0</v>
      </c>
      <c r="S39" s="205">
        <f>IF('Indicator Date'!T30="No data","x",$S$2-'Indicator Date'!T30)</f>
        <v>0</v>
      </c>
      <c r="T39" s="205">
        <f>IF('Indicator Date'!U30="No data","x",$T$2-'Indicator Date'!U30)</f>
        <v>0</v>
      </c>
      <c r="U39" s="205">
        <f>IF('Indicator Date'!V30="No data","x",$U$2-'Indicator Date'!V30)</f>
        <v>0</v>
      </c>
      <c r="V39" s="205">
        <f>IF('Indicator Date'!W30="No data","x",$V$2-'Indicator Date'!W30)</f>
        <v>0</v>
      </c>
      <c r="W39" s="205">
        <f>IF('Indicator Date'!X30="No data","x",$W$2-'Indicator Date'!X30)</f>
        <v>0</v>
      </c>
      <c r="X39" s="205">
        <f>IF('Indicator Date'!Y30="No data","x",$X$2-'Indicator Date'!Y30)</f>
        <v>0</v>
      </c>
      <c r="Y39" s="205">
        <f>IF('Indicator Date'!Z30="No data","x",$Y$2-'Indicator Date'!Z30)</f>
        <v>0</v>
      </c>
      <c r="Z39" s="205">
        <f>IF('Indicator Date'!AA30="No data","x",$Z$2-'Indicator Date'!AA30)</f>
        <v>0</v>
      </c>
      <c r="AA39" s="205">
        <f>IF('Indicator Date'!AB30="No data","x",$AA$2-'Indicator Date'!AB30)</f>
        <v>0</v>
      </c>
      <c r="AB39" s="205">
        <f>IF('Indicator Date'!AC30="No data","x",$AB$2-'Indicator Date'!AC30)</f>
        <v>0</v>
      </c>
      <c r="AC39" s="205">
        <f>IF('Indicator Date'!AD30="No data","x",$AC$2-'Indicator Date'!AD30)</f>
        <v>0</v>
      </c>
      <c r="AD39" s="205">
        <f>IF('Indicator Date'!AF30="No data","x",$AD$2-'Indicator Date'!AF30)</f>
        <v>0</v>
      </c>
      <c r="AE39" s="205">
        <f>IF('Indicator Date'!AG30="No data","x",$AE$2-'Indicator Date'!AG30)</f>
        <v>0</v>
      </c>
      <c r="AF39" s="205">
        <f>IF('Indicator Date'!AH30="No data","x",$AF$2-'Indicator Date'!AH30)</f>
        <v>0</v>
      </c>
      <c r="AG39" s="205">
        <f>IF('Indicator Date'!AI30="No data","x",$AG$2-'Indicator Date'!AI30)</f>
        <v>0</v>
      </c>
      <c r="AH39" s="205">
        <f>IF('Indicator Date'!AJ30="No data","x",$AH$2-'Indicator Date'!AJ30)</f>
        <v>0</v>
      </c>
      <c r="AI39" s="205">
        <f>IF('Indicator Date'!AK30="No data","x",$AI$2-'Indicator Date'!AK30)</f>
        <v>0</v>
      </c>
      <c r="AJ39" s="205">
        <f>IF('Indicator Date'!AL30="No data","x",$AJ$2-'Indicator Date'!AL30)</f>
        <v>0</v>
      </c>
      <c r="AK39" s="205">
        <f>IF('Indicator Date'!AM30="No data","x",$AK$2-'Indicator Date'!AM30)</f>
        <v>0</v>
      </c>
      <c r="AL39" s="205">
        <f>IF('Indicator Date'!AN30="No data","x",$AL$2-'Indicator Date'!AN30)</f>
        <v>0</v>
      </c>
      <c r="AM39" s="205">
        <f>IF('Indicator Date'!AO30="No data","x",$AM$2-'Indicator Date'!AO30)</f>
        <v>0</v>
      </c>
      <c r="AN39" s="205">
        <f>IF('Indicator Date'!AP30="No data","x",$AN$2-'Indicator Date'!AP30)</f>
        <v>0</v>
      </c>
      <c r="AO39" s="205">
        <f>IF('Indicator Date'!AQ30="No data","x",$AO$2-'Indicator Date'!AQ30)</f>
        <v>0</v>
      </c>
      <c r="AP39" s="205">
        <f>IF('Indicator Date'!AR30="No data","x",$AP$2-'Indicator Date'!AR30)</f>
        <v>0</v>
      </c>
      <c r="AQ39" s="205">
        <f>IF('Indicator Date'!AS30="No data","x",$AQ$2-'Indicator Date'!AS30)</f>
        <v>0</v>
      </c>
      <c r="AR39" s="205">
        <f>IF('Indicator Date'!AT30="No data","x",$AR$2-'Indicator Date'!AT30)</f>
        <v>0</v>
      </c>
      <c r="AS39" s="205">
        <f>IF('Indicator Date'!AU30="No data","x",$AS$2-'Indicator Date'!AU30)</f>
        <v>0</v>
      </c>
      <c r="AT39" s="205">
        <f>IF('Indicator Date'!AV30="No data","x",$AT$2-'Indicator Date'!AV30)</f>
        <v>0</v>
      </c>
      <c r="AU39" s="205">
        <f>IF('Indicator Date'!AW30="No data","x",$AU$2-'Indicator Date'!AW30)</f>
        <v>0</v>
      </c>
      <c r="AV39" s="205">
        <f>IF('Indicator Date'!AX30="No data","x",$AV$2-'Indicator Date'!AX30)</f>
        <v>0</v>
      </c>
      <c r="AW39" s="205">
        <f>IF('Indicator Date'!AY30="No data","x",$AW$2-'Indicator Date'!AY30)</f>
        <v>0</v>
      </c>
      <c r="AX39" s="205">
        <f>IF('Indicator Date'!AZ30="No data","x",$AX$2-'Indicator Date'!AZ30)</f>
        <v>0</v>
      </c>
      <c r="AY39" s="205">
        <f>IF('Indicator Date'!BA30="No data","x",$AY$2-'Indicator Date'!BA30)</f>
        <v>0</v>
      </c>
      <c r="AZ39" s="205">
        <f>IF('Indicator Date'!BB30="No data","x",$AZ$2-'Indicator Date'!BB30)</f>
        <v>0</v>
      </c>
      <c r="BA39" s="205">
        <f>IF('Indicator Date'!BC30="No data","x",$BA$2-'Indicator Date'!BC30)</f>
        <v>0</v>
      </c>
      <c r="BB39" s="205">
        <f>IF('Indicator Date'!BD30="No data","x",$BB$2-'Indicator Date'!BD30)</f>
        <v>0</v>
      </c>
      <c r="BC39" s="205">
        <f>IF('Indicator Date'!BE30="No data","x",$BC$2-'Indicator Date'!BE30)</f>
        <v>0</v>
      </c>
      <c r="BD39" s="205" t="str">
        <f>IF('Indicator Date'!BF30="No data","x",$BD$2-'Indicator Date'!BF30)</f>
        <v>x</v>
      </c>
      <c r="BE39" s="205">
        <f>IF('Indicator Date'!BG30="No data","x",$BE$2-'Indicator Date'!BG30)</f>
        <v>0</v>
      </c>
      <c r="BF39" s="205">
        <f>IF('Indicator Date'!BH30="No data","x",$BF$2-'Indicator Date'!BH30)</f>
        <v>0</v>
      </c>
      <c r="BG39" s="205" t="str">
        <f>IF('Indicator Date'!BI30="No data","x",$BG$2-'Indicator Date'!BI30)</f>
        <v>x</v>
      </c>
      <c r="BH39" s="205">
        <f>IF('Indicator Date'!BJ30="No data","x",$BH$2-'Indicator Date'!BJ30)</f>
        <v>0</v>
      </c>
      <c r="BI39" s="205">
        <f>IF('Indicator Date'!BK30="No data","x",$BI$2-'Indicator Date'!BK30)</f>
        <v>0</v>
      </c>
      <c r="BJ39" s="205">
        <f>IF('Indicator Date'!BL30="No data","x",$BJ$2-'Indicator Date'!BL30)</f>
        <v>0</v>
      </c>
      <c r="BK39" s="205">
        <f>IF('Indicator Date'!BM30="No data","x",$BK$2-'Indicator Date'!BM30)</f>
        <v>0</v>
      </c>
      <c r="BL39" s="205">
        <f>IF('Indicator Date'!BN30="No data","x",$BL$2-'Indicator Date'!BN30)</f>
        <v>0</v>
      </c>
      <c r="BM39" s="205">
        <f>IF('Indicator Date'!BO30="No data","x",$BM$2-'Indicator Date'!BO30)</f>
        <v>0</v>
      </c>
      <c r="BN39" s="205">
        <f>IF('Indicator Date'!BP30="No data","x",$BN$2-'Indicator Date'!BP30)</f>
        <v>0</v>
      </c>
      <c r="BO39" s="205">
        <f>IF('Indicator Date'!BQ30="No data","x",$BO$2-'Indicator Date'!BQ30)</f>
        <v>0</v>
      </c>
      <c r="BP39" s="205">
        <f>IF('Indicator Date'!BR30="No data","x",$BP$2-'Indicator Date'!BR30)</f>
        <v>0</v>
      </c>
      <c r="BQ39" s="205">
        <f>IF('Indicator Date'!BS30="No data","x",$BQ$2-'Indicator Date'!BS30)</f>
        <v>0</v>
      </c>
      <c r="BR39" s="205">
        <f>IF('Indicator Date'!BT30="No data","x",$BR$2-'Indicator Date'!BT30)</f>
        <v>0</v>
      </c>
      <c r="BS39" s="205">
        <f>IF('Indicator Date'!BU30="No data","x",$BS$2-'Indicator Date'!BU30)</f>
        <v>0</v>
      </c>
      <c r="BT39" s="205">
        <f>IF('Indicator Date'!BV30="No data","x",$BT$2-'Indicator Date'!BV30)</f>
        <v>0</v>
      </c>
      <c r="BU39" s="205">
        <f>IF('Indicator Date'!BW30="No data","x",$BU$2-'Indicator Date'!BW30)</f>
        <v>0</v>
      </c>
      <c r="BV39" s="205">
        <f>IF('Indicator Date'!BX30="No data","x",$BV$2-'Indicator Date'!BX30)</f>
        <v>0</v>
      </c>
      <c r="BW39" s="205">
        <f>IF('Indicator Date'!BY30="No data","x",$BW$2-'Indicator Date'!BY30)</f>
        <v>0</v>
      </c>
    </row>
    <row r="40" spans="1:75" ht="15.75" customHeight="1"/>
    <row r="41" spans="1:75" ht="15.75" customHeight="1"/>
    <row r="42" spans="1:75" ht="15.75" customHeight="1"/>
    <row r="43" spans="1:75" ht="15.75" customHeight="1"/>
    <row r="44" spans="1:75" ht="15.75" customHeight="1"/>
    <row r="45" spans="1:75" ht="15.75" customHeight="1"/>
    <row r="46" spans="1:75" ht="15.75" customHeight="1"/>
    <row r="47" spans="1:75" ht="15.75" customHeight="1"/>
    <row r="48" spans="1:7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23CF7-258F-4ADE-9341-B3923C2FC8DA}">
  <sheetPr codeName="Sheet13">
    <tabColor theme="0" tint="-0.34998626667073579"/>
  </sheetPr>
  <dimension ref="A1:H993"/>
  <sheetViews>
    <sheetView workbookViewId="0">
      <pane xSplit="1" ySplit="1" topLeftCell="B2" activePane="bottomRight" state="frozen"/>
      <selection pane="topRight" activeCell="B1" sqref="B1"/>
      <selection pane="bottomLeft" activeCell="A2" sqref="A2"/>
      <selection pane="bottomRight" sqref="A1:XFD1"/>
    </sheetView>
  </sheetViews>
  <sheetFormatPr defaultColWidth="14.42578125" defaultRowHeight="15" customHeight="1"/>
  <cols>
    <col min="1" max="3" width="8.42578125" style="187" customWidth="1"/>
    <col min="4" max="7" width="11.42578125" style="187" customWidth="1"/>
    <col min="8" max="8" width="8.42578125" style="187" customWidth="1"/>
    <col min="9" max="16384" width="14.42578125" style="187"/>
  </cols>
  <sheetData>
    <row r="1" spans="1:8" ht="104.25">
      <c r="A1" s="204" t="s">
        <v>779</v>
      </c>
      <c r="B1" s="204" t="s">
        <v>373</v>
      </c>
      <c r="C1" s="204" t="s">
        <v>373</v>
      </c>
      <c r="D1" s="204" t="s">
        <v>39</v>
      </c>
      <c r="E1" s="204" t="s">
        <v>39</v>
      </c>
      <c r="F1" s="198" t="s">
        <v>40</v>
      </c>
      <c r="G1" s="198" t="s">
        <v>40</v>
      </c>
      <c r="H1" s="204" t="s">
        <v>374</v>
      </c>
    </row>
    <row r="2" spans="1:8">
      <c r="A2" s="82" t="s">
        <v>175</v>
      </c>
      <c r="B2" s="199">
        <f>'Indicator Geographical level'!CE18</f>
        <v>2</v>
      </c>
      <c r="C2" s="200">
        <f t="shared" ref="C2:C38" si="0">IF(B2&gt;B$44,10,10-(B$44-B2)/(B$44-B$43)*10)</f>
        <v>1.3333333333333321</v>
      </c>
      <c r="D2" s="201">
        <v>0</v>
      </c>
      <c r="E2" s="200">
        <v>0</v>
      </c>
      <c r="F2" s="200">
        <f>'Indicator Geographical level'!CD18</f>
        <v>2.65</v>
      </c>
      <c r="G2" s="200">
        <f t="shared" ref="G2:G38" si="1">IF(F2&lt;F$43,10,IF(F2&gt;F$44,0,(F$44-F2)/(F$44-F$43)*10))</f>
        <v>0</v>
      </c>
      <c r="H2" s="200">
        <f t="shared" ref="H2:H38" si="2">ROUND((10-GEOMEAN(((10-C2)/10*9+1),((10-E2)/10*9+1),((10-G2)/10*9+1)))/9*10,1)</f>
        <v>0.5</v>
      </c>
    </row>
    <row r="3" spans="1:8">
      <c r="A3" s="82" t="s">
        <v>162</v>
      </c>
      <c r="B3" s="199">
        <f>'Indicator Geographical level'!CE5</f>
        <v>2</v>
      </c>
      <c r="C3" s="200">
        <f t="shared" si="0"/>
        <v>1.3333333333333321</v>
      </c>
      <c r="D3" s="201">
        <v>0</v>
      </c>
      <c r="E3" s="200">
        <v>0</v>
      </c>
      <c r="F3" s="200">
        <f>'Indicator Geographical level'!CD5</f>
        <v>2.65</v>
      </c>
      <c r="G3" s="200">
        <f t="shared" si="1"/>
        <v>0</v>
      </c>
      <c r="H3" s="200">
        <f t="shared" si="2"/>
        <v>0.5</v>
      </c>
    </row>
    <row r="4" spans="1:8">
      <c r="A4" s="82" t="s">
        <v>189</v>
      </c>
      <c r="B4" s="199">
        <f>'Indicator Geographical level'!CE32</f>
        <v>2</v>
      </c>
      <c r="C4" s="200">
        <f t="shared" si="0"/>
        <v>1.3333333333333321</v>
      </c>
      <c r="D4" s="201">
        <v>0</v>
      </c>
      <c r="E4" s="200">
        <v>0</v>
      </c>
      <c r="F4" s="200">
        <f>'Indicator Geographical level'!CD32</f>
        <v>2.65</v>
      </c>
      <c r="G4" s="200">
        <f t="shared" si="1"/>
        <v>0</v>
      </c>
      <c r="H4" s="200">
        <f t="shared" si="2"/>
        <v>0.5</v>
      </c>
    </row>
    <row r="5" spans="1:8">
      <c r="A5" s="82" t="s">
        <v>163</v>
      </c>
      <c r="B5" s="199">
        <f>'Indicator Geographical level'!CE6</f>
        <v>2</v>
      </c>
      <c r="C5" s="200">
        <f t="shared" si="0"/>
        <v>1.3333333333333321</v>
      </c>
      <c r="D5" s="201">
        <v>0</v>
      </c>
      <c r="E5" s="200">
        <v>0</v>
      </c>
      <c r="F5" s="200">
        <f>'Indicator Geographical level'!CD6</f>
        <v>2.65</v>
      </c>
      <c r="G5" s="200">
        <f t="shared" si="1"/>
        <v>0</v>
      </c>
      <c r="H5" s="200">
        <f t="shared" si="2"/>
        <v>0.5</v>
      </c>
    </row>
    <row r="6" spans="1:8">
      <c r="A6" s="82" t="s">
        <v>190</v>
      </c>
      <c r="B6" s="199">
        <f>'Indicator Geographical level'!CE33</f>
        <v>2</v>
      </c>
      <c r="C6" s="200">
        <f t="shared" si="0"/>
        <v>1.3333333333333321</v>
      </c>
      <c r="D6" s="201">
        <v>0</v>
      </c>
      <c r="E6" s="200">
        <v>0</v>
      </c>
      <c r="F6" s="200">
        <f>'Indicator Geographical level'!CD33</f>
        <v>2.65</v>
      </c>
      <c r="G6" s="200">
        <f t="shared" si="1"/>
        <v>0</v>
      </c>
      <c r="H6" s="200">
        <f t="shared" si="2"/>
        <v>0.5</v>
      </c>
    </row>
    <row r="7" spans="1:8">
      <c r="A7" s="82" t="s">
        <v>176</v>
      </c>
      <c r="B7" s="199">
        <f>'Indicator Geographical level'!CE19</f>
        <v>2</v>
      </c>
      <c r="C7" s="200">
        <f t="shared" si="0"/>
        <v>1.3333333333333321</v>
      </c>
      <c r="D7" s="201">
        <v>0</v>
      </c>
      <c r="E7" s="200">
        <v>0</v>
      </c>
      <c r="F7" s="200">
        <f>'Indicator Geographical level'!CD19</f>
        <v>2.65</v>
      </c>
      <c r="G7" s="200">
        <f t="shared" si="1"/>
        <v>0</v>
      </c>
      <c r="H7" s="200">
        <f t="shared" si="2"/>
        <v>0.5</v>
      </c>
    </row>
    <row r="8" spans="1:8">
      <c r="A8" s="82" t="s">
        <v>191</v>
      </c>
      <c r="B8" s="199">
        <f>'Indicator Geographical level'!CE34</f>
        <v>2</v>
      </c>
      <c r="C8" s="200">
        <f t="shared" si="0"/>
        <v>1.3333333333333321</v>
      </c>
      <c r="D8" s="201">
        <v>0</v>
      </c>
      <c r="E8" s="200">
        <v>0</v>
      </c>
      <c r="F8" s="200">
        <f>'Indicator Geographical level'!CD34</f>
        <v>2.65</v>
      </c>
      <c r="G8" s="200">
        <f t="shared" si="1"/>
        <v>0</v>
      </c>
      <c r="H8" s="200">
        <f t="shared" si="2"/>
        <v>0.5</v>
      </c>
    </row>
    <row r="9" spans="1:8">
      <c r="A9" s="82" t="s">
        <v>192</v>
      </c>
      <c r="B9" s="199">
        <f>'Indicator Geographical level'!CE35</f>
        <v>2</v>
      </c>
      <c r="C9" s="200">
        <f t="shared" si="0"/>
        <v>1.3333333333333321</v>
      </c>
      <c r="D9" s="201">
        <v>0</v>
      </c>
      <c r="E9" s="200">
        <v>0</v>
      </c>
      <c r="F9" s="200">
        <f>'Indicator Geographical level'!CD35</f>
        <v>2.65</v>
      </c>
      <c r="G9" s="200">
        <f t="shared" si="1"/>
        <v>0</v>
      </c>
      <c r="H9" s="200">
        <f t="shared" si="2"/>
        <v>0.5</v>
      </c>
    </row>
    <row r="10" spans="1:8">
      <c r="A10" s="82" t="s">
        <v>174</v>
      </c>
      <c r="B10" s="199">
        <f>'Indicator Geographical level'!CE17</f>
        <v>2</v>
      </c>
      <c r="C10" s="200">
        <f t="shared" si="0"/>
        <v>1.3333333333333321</v>
      </c>
      <c r="D10" s="201">
        <v>0</v>
      </c>
      <c r="E10" s="200">
        <v>0</v>
      </c>
      <c r="F10" s="200">
        <f>'Indicator Geographical level'!CD17</f>
        <v>2.65</v>
      </c>
      <c r="G10" s="200">
        <f t="shared" si="1"/>
        <v>0</v>
      </c>
      <c r="H10" s="200">
        <f t="shared" si="2"/>
        <v>0.5</v>
      </c>
    </row>
    <row r="11" spans="1:8">
      <c r="A11" s="82" t="s">
        <v>193</v>
      </c>
      <c r="B11" s="199">
        <f>'Indicator Geographical level'!CE36</f>
        <v>2</v>
      </c>
      <c r="C11" s="200">
        <f t="shared" si="0"/>
        <v>1.3333333333333321</v>
      </c>
      <c r="D11" s="201">
        <v>0</v>
      </c>
      <c r="E11" s="200">
        <v>0</v>
      </c>
      <c r="F11" s="200">
        <f>'Indicator Geographical level'!CD36</f>
        <v>2.65</v>
      </c>
      <c r="G11" s="200">
        <f t="shared" si="1"/>
        <v>0</v>
      </c>
      <c r="H11" s="200">
        <f t="shared" si="2"/>
        <v>0.5</v>
      </c>
    </row>
    <row r="12" spans="1:8">
      <c r="A12" s="82" t="s">
        <v>177</v>
      </c>
      <c r="B12" s="199">
        <f>'Indicator Geographical level'!CE20</f>
        <v>2</v>
      </c>
      <c r="C12" s="200">
        <f t="shared" si="0"/>
        <v>1.3333333333333321</v>
      </c>
      <c r="D12" s="201">
        <v>0</v>
      </c>
      <c r="E12" s="200">
        <v>0</v>
      </c>
      <c r="F12" s="200">
        <f>'Indicator Geographical level'!CD20</f>
        <v>2.65</v>
      </c>
      <c r="G12" s="200">
        <f t="shared" si="1"/>
        <v>0</v>
      </c>
      <c r="H12" s="200">
        <f t="shared" si="2"/>
        <v>0.5</v>
      </c>
    </row>
    <row r="13" spans="1:8">
      <c r="A13" s="82" t="s">
        <v>164</v>
      </c>
      <c r="B13" s="199">
        <f>'Indicator Geographical level'!CE7</f>
        <v>2</v>
      </c>
      <c r="C13" s="200">
        <f t="shared" si="0"/>
        <v>1.3333333333333321</v>
      </c>
      <c r="D13" s="201">
        <v>0</v>
      </c>
      <c r="E13" s="200">
        <v>0</v>
      </c>
      <c r="F13" s="200">
        <f>'Indicator Geographical level'!CD7</f>
        <v>2.65</v>
      </c>
      <c r="G13" s="200">
        <f t="shared" si="1"/>
        <v>0</v>
      </c>
      <c r="H13" s="200">
        <f t="shared" si="2"/>
        <v>0.5</v>
      </c>
    </row>
    <row r="14" spans="1:8">
      <c r="A14" s="82" t="s">
        <v>165</v>
      </c>
      <c r="B14" s="199">
        <f>'Indicator Geographical level'!CE8</f>
        <v>2</v>
      </c>
      <c r="C14" s="200">
        <f t="shared" si="0"/>
        <v>1.3333333333333321</v>
      </c>
      <c r="D14" s="201">
        <v>0</v>
      </c>
      <c r="E14" s="200">
        <v>0</v>
      </c>
      <c r="F14" s="200">
        <f>'Indicator Geographical level'!CD8</f>
        <v>2.65</v>
      </c>
      <c r="G14" s="200">
        <f t="shared" si="1"/>
        <v>0</v>
      </c>
      <c r="H14" s="200">
        <f t="shared" si="2"/>
        <v>0.5</v>
      </c>
    </row>
    <row r="15" spans="1:8">
      <c r="A15" s="82" t="s">
        <v>178</v>
      </c>
      <c r="B15" s="199">
        <f>'Indicator Geographical level'!CE21</f>
        <v>2</v>
      </c>
      <c r="C15" s="200">
        <f t="shared" si="0"/>
        <v>1.3333333333333321</v>
      </c>
      <c r="D15" s="201">
        <v>0</v>
      </c>
      <c r="E15" s="200">
        <v>0</v>
      </c>
      <c r="F15" s="200">
        <f>'Indicator Geographical level'!CD21</f>
        <v>2.65</v>
      </c>
      <c r="G15" s="200">
        <f t="shared" si="1"/>
        <v>0</v>
      </c>
      <c r="H15" s="200">
        <f t="shared" si="2"/>
        <v>0.5</v>
      </c>
    </row>
    <row r="16" spans="1:8">
      <c r="A16" s="82" t="s">
        <v>166</v>
      </c>
      <c r="B16" s="199">
        <f>'Indicator Geographical level'!CE9</f>
        <v>2</v>
      </c>
      <c r="C16" s="200">
        <f t="shared" si="0"/>
        <v>1.3333333333333321</v>
      </c>
      <c r="D16" s="201">
        <v>0</v>
      </c>
      <c r="E16" s="200">
        <v>0</v>
      </c>
      <c r="F16" s="200">
        <f>'Indicator Geographical level'!CD9</f>
        <v>2.65</v>
      </c>
      <c r="G16" s="200">
        <f t="shared" si="1"/>
        <v>0</v>
      </c>
      <c r="H16" s="200">
        <f t="shared" si="2"/>
        <v>0.5</v>
      </c>
    </row>
    <row r="17" spans="1:8">
      <c r="A17" s="82" t="s">
        <v>167</v>
      </c>
      <c r="B17" s="199">
        <f>'Indicator Geographical level'!CE10</f>
        <v>2</v>
      </c>
      <c r="C17" s="200">
        <f t="shared" si="0"/>
        <v>1.3333333333333321</v>
      </c>
      <c r="D17" s="201">
        <v>0</v>
      </c>
      <c r="E17" s="200">
        <v>0</v>
      </c>
      <c r="F17" s="200">
        <f>'Indicator Geographical level'!CD10</f>
        <v>2.65</v>
      </c>
      <c r="G17" s="200">
        <f t="shared" si="1"/>
        <v>0</v>
      </c>
      <c r="H17" s="200">
        <f t="shared" si="2"/>
        <v>0.5</v>
      </c>
    </row>
    <row r="18" spans="1:8">
      <c r="A18" s="82" t="s">
        <v>168</v>
      </c>
      <c r="B18" s="199">
        <f>'Indicator Geographical level'!CE11</f>
        <v>2</v>
      </c>
      <c r="C18" s="200">
        <f t="shared" si="0"/>
        <v>1.3333333333333321</v>
      </c>
      <c r="D18" s="201">
        <v>0</v>
      </c>
      <c r="E18" s="200">
        <v>0</v>
      </c>
      <c r="F18" s="200">
        <f>'Indicator Geographical level'!CD11</f>
        <v>2.65</v>
      </c>
      <c r="G18" s="200">
        <f t="shared" si="1"/>
        <v>0</v>
      </c>
      <c r="H18" s="200">
        <f t="shared" si="2"/>
        <v>0.5</v>
      </c>
    </row>
    <row r="19" spans="1:8">
      <c r="A19" s="82" t="s">
        <v>197</v>
      </c>
      <c r="B19" s="199">
        <f>'Indicator Geographical level'!CE40</f>
        <v>31</v>
      </c>
      <c r="C19" s="200">
        <f t="shared" si="0"/>
        <v>10</v>
      </c>
      <c r="D19" s="201">
        <v>0</v>
      </c>
      <c r="E19" s="200">
        <v>0</v>
      </c>
      <c r="F19" s="200">
        <f>'Indicator Geographical level'!CD40</f>
        <v>1.3157894736842106</v>
      </c>
      <c r="G19" s="200">
        <f t="shared" si="1"/>
        <v>6.0526315789473673</v>
      </c>
      <c r="H19" s="200">
        <f t="shared" si="2"/>
        <v>7.1</v>
      </c>
    </row>
    <row r="20" spans="1:8">
      <c r="A20" s="82" t="s">
        <v>169</v>
      </c>
      <c r="B20" s="199">
        <f>'Indicator Geographical level'!CE12</f>
        <v>2</v>
      </c>
      <c r="C20" s="200">
        <f t="shared" si="0"/>
        <v>1.3333333333333321</v>
      </c>
      <c r="D20" s="201">
        <v>0</v>
      </c>
      <c r="E20" s="200">
        <v>0</v>
      </c>
      <c r="F20" s="200">
        <f>'Indicator Geographical level'!CD12</f>
        <v>2.65</v>
      </c>
      <c r="G20" s="200">
        <f t="shared" si="1"/>
        <v>0</v>
      </c>
      <c r="H20" s="200">
        <f t="shared" si="2"/>
        <v>0.5</v>
      </c>
    </row>
    <row r="21" spans="1:8" ht="15.75" customHeight="1">
      <c r="A21" s="82" t="s">
        <v>179</v>
      </c>
      <c r="B21" s="199">
        <f>'Indicator Geographical level'!CE22</f>
        <v>2</v>
      </c>
      <c r="C21" s="200">
        <f t="shared" si="0"/>
        <v>1.3333333333333321</v>
      </c>
      <c r="D21" s="201">
        <v>0</v>
      </c>
      <c r="E21" s="200">
        <v>0</v>
      </c>
      <c r="F21" s="200">
        <f>'Indicator Geographical level'!CD22</f>
        <v>2.65</v>
      </c>
      <c r="G21" s="200">
        <f t="shared" si="1"/>
        <v>0</v>
      </c>
      <c r="H21" s="200">
        <f t="shared" si="2"/>
        <v>0.5</v>
      </c>
    </row>
    <row r="22" spans="1:8" ht="15.75" customHeight="1">
      <c r="A22" s="82" t="s">
        <v>180</v>
      </c>
      <c r="B22" s="199">
        <f>'Indicator Geographical level'!CE23</f>
        <v>2</v>
      </c>
      <c r="C22" s="200">
        <f t="shared" si="0"/>
        <v>1.3333333333333321</v>
      </c>
      <c r="D22" s="201">
        <v>0</v>
      </c>
      <c r="E22" s="200">
        <v>0</v>
      </c>
      <c r="F22" s="200">
        <f>'Indicator Geographical level'!CD23</f>
        <v>2.65</v>
      </c>
      <c r="G22" s="200">
        <f t="shared" si="1"/>
        <v>0</v>
      </c>
      <c r="H22" s="200">
        <f t="shared" si="2"/>
        <v>0.5</v>
      </c>
    </row>
    <row r="23" spans="1:8" ht="15.75" customHeight="1">
      <c r="A23" s="82" t="s">
        <v>198</v>
      </c>
      <c r="B23" s="199">
        <f>'Indicator Geographical level'!CE41</f>
        <v>2</v>
      </c>
      <c r="C23" s="200">
        <f t="shared" si="0"/>
        <v>1.3333333333333321</v>
      </c>
      <c r="D23" s="201">
        <v>0</v>
      </c>
      <c r="E23" s="200">
        <v>0</v>
      </c>
      <c r="F23" s="200">
        <f>'Indicator Geographical level'!CD41</f>
        <v>2.65</v>
      </c>
      <c r="G23" s="200">
        <f t="shared" si="1"/>
        <v>0</v>
      </c>
      <c r="H23" s="200">
        <f t="shared" si="2"/>
        <v>0.5</v>
      </c>
    </row>
    <row r="24" spans="1:8" ht="15.75" customHeight="1">
      <c r="A24" s="82" t="s">
        <v>194</v>
      </c>
      <c r="B24" s="199">
        <f>'Indicator Geographical level'!CE37</f>
        <v>2</v>
      </c>
      <c r="C24" s="200">
        <f t="shared" si="0"/>
        <v>1.3333333333333321</v>
      </c>
      <c r="D24" s="201">
        <v>0</v>
      </c>
      <c r="E24" s="200">
        <v>0</v>
      </c>
      <c r="F24" s="200">
        <f>'Indicator Geographical level'!CD37</f>
        <v>2.65</v>
      </c>
      <c r="G24" s="200">
        <f t="shared" si="1"/>
        <v>0</v>
      </c>
      <c r="H24" s="200">
        <f t="shared" si="2"/>
        <v>0.5</v>
      </c>
    </row>
    <row r="25" spans="1:8" ht="15.75" customHeight="1">
      <c r="A25" s="82" t="s">
        <v>181</v>
      </c>
      <c r="B25" s="199">
        <f>'Indicator Geographical level'!CE24</f>
        <v>2</v>
      </c>
      <c r="C25" s="200">
        <f t="shared" si="0"/>
        <v>1.3333333333333321</v>
      </c>
      <c r="D25" s="201">
        <v>0</v>
      </c>
      <c r="E25" s="200">
        <v>0</v>
      </c>
      <c r="F25" s="200">
        <f>'Indicator Geographical level'!CD24</f>
        <v>2.65</v>
      </c>
      <c r="G25" s="200">
        <f t="shared" si="1"/>
        <v>0</v>
      </c>
      <c r="H25" s="200">
        <f t="shared" si="2"/>
        <v>0.5</v>
      </c>
    </row>
    <row r="26" spans="1:8" ht="15.75" customHeight="1">
      <c r="A26" s="82" t="s">
        <v>170</v>
      </c>
      <c r="B26" s="199">
        <f>'Indicator Geographical level'!CE13</f>
        <v>2</v>
      </c>
      <c r="C26" s="200">
        <f t="shared" si="0"/>
        <v>1.3333333333333321</v>
      </c>
      <c r="D26" s="201">
        <v>0</v>
      </c>
      <c r="E26" s="200">
        <v>0</v>
      </c>
      <c r="F26" s="200">
        <f>'Indicator Geographical level'!CD13</f>
        <v>2.65</v>
      </c>
      <c r="G26" s="200">
        <f t="shared" si="1"/>
        <v>0</v>
      </c>
      <c r="H26" s="200">
        <f t="shared" si="2"/>
        <v>0.5</v>
      </c>
    </row>
    <row r="27" spans="1:8" ht="15.75" customHeight="1">
      <c r="A27" s="82" t="s">
        <v>182</v>
      </c>
      <c r="B27" s="199">
        <f>'Indicator Geographical level'!CE25</f>
        <v>2</v>
      </c>
      <c r="C27" s="200">
        <f t="shared" si="0"/>
        <v>1.3333333333333321</v>
      </c>
      <c r="D27" s="201">
        <v>0</v>
      </c>
      <c r="E27" s="200">
        <v>0</v>
      </c>
      <c r="F27" s="200">
        <f>'Indicator Geographical level'!CD25</f>
        <v>2.65</v>
      </c>
      <c r="G27" s="200">
        <f t="shared" si="1"/>
        <v>0</v>
      </c>
      <c r="H27" s="200">
        <f t="shared" si="2"/>
        <v>0.5</v>
      </c>
    </row>
    <row r="28" spans="1:8" ht="15.75" customHeight="1">
      <c r="A28" s="82" t="s">
        <v>183</v>
      </c>
      <c r="B28" s="199">
        <f>'Indicator Geographical level'!CE26</f>
        <v>40</v>
      </c>
      <c r="C28" s="200">
        <f t="shared" si="0"/>
        <v>10</v>
      </c>
      <c r="D28" s="201">
        <v>0</v>
      </c>
      <c r="E28" s="200">
        <v>0</v>
      </c>
      <c r="F28" s="200">
        <f>'Indicator Geographical level'!CD26</f>
        <v>0.84210526315789469</v>
      </c>
      <c r="G28" s="200">
        <f t="shared" si="1"/>
        <v>10</v>
      </c>
      <c r="H28" s="200">
        <f t="shared" si="2"/>
        <v>8.6999999999999993</v>
      </c>
    </row>
    <row r="29" spans="1:8" ht="15.75" customHeight="1">
      <c r="A29" s="82" t="s">
        <v>171</v>
      </c>
      <c r="B29" s="199">
        <f>'Indicator Geographical level'!CE14</f>
        <v>2</v>
      </c>
      <c r="C29" s="200">
        <f t="shared" si="0"/>
        <v>1.3333333333333321</v>
      </c>
      <c r="D29" s="201">
        <v>0</v>
      </c>
      <c r="E29" s="200">
        <v>0</v>
      </c>
      <c r="F29" s="200">
        <f>'Indicator Geographical level'!CD14</f>
        <v>2.65</v>
      </c>
      <c r="G29" s="200">
        <f t="shared" si="1"/>
        <v>0</v>
      </c>
      <c r="H29" s="200">
        <f t="shared" si="2"/>
        <v>0.5</v>
      </c>
    </row>
    <row r="30" spans="1:8" ht="15.75" customHeight="1">
      <c r="A30" s="82" t="s">
        <v>172</v>
      </c>
      <c r="B30" s="199">
        <f>'Indicator Geographical level'!CE15</f>
        <v>2</v>
      </c>
      <c r="C30" s="200">
        <f t="shared" si="0"/>
        <v>1.3333333333333321</v>
      </c>
      <c r="D30" s="201">
        <v>0</v>
      </c>
      <c r="E30" s="200">
        <v>0</v>
      </c>
      <c r="F30" s="200">
        <f>'Indicator Geographical level'!CD15</f>
        <v>2.65</v>
      </c>
      <c r="G30" s="200">
        <f t="shared" si="1"/>
        <v>0</v>
      </c>
      <c r="H30" s="200">
        <f t="shared" si="2"/>
        <v>0.5</v>
      </c>
    </row>
    <row r="31" spans="1:8" ht="15.75" customHeight="1">
      <c r="A31" s="82" t="s">
        <v>184</v>
      </c>
      <c r="B31" s="199">
        <f>'Indicator Geographical level'!CE27</f>
        <v>2</v>
      </c>
      <c r="C31" s="200">
        <f t="shared" si="0"/>
        <v>1.3333333333333321</v>
      </c>
      <c r="D31" s="201">
        <v>0</v>
      </c>
      <c r="E31" s="200">
        <v>0</v>
      </c>
      <c r="F31" s="200">
        <f>'Indicator Geographical level'!CD27</f>
        <v>2.65</v>
      </c>
      <c r="G31" s="200">
        <f t="shared" si="1"/>
        <v>0</v>
      </c>
      <c r="H31" s="200">
        <f t="shared" si="2"/>
        <v>0.5</v>
      </c>
    </row>
    <row r="32" spans="1:8" ht="15.75" customHeight="1">
      <c r="A32" s="82" t="s">
        <v>173</v>
      </c>
      <c r="B32" s="199">
        <f>'Indicator Geographical level'!CE16</f>
        <v>2</v>
      </c>
      <c r="C32" s="200">
        <f t="shared" si="0"/>
        <v>1.3333333333333321</v>
      </c>
      <c r="D32" s="201">
        <v>0</v>
      </c>
      <c r="E32" s="200">
        <v>0</v>
      </c>
      <c r="F32" s="200">
        <f>'Indicator Geographical level'!CD16</f>
        <v>2.65</v>
      </c>
      <c r="G32" s="200">
        <f t="shared" si="1"/>
        <v>0</v>
      </c>
      <c r="H32" s="200">
        <f t="shared" si="2"/>
        <v>0.5</v>
      </c>
    </row>
    <row r="33" spans="1:8" ht="15.75" customHeight="1">
      <c r="A33" s="82" t="s">
        <v>195</v>
      </c>
      <c r="B33" s="199">
        <f>'Indicator Geographical level'!CE38</f>
        <v>2</v>
      </c>
      <c r="C33" s="200">
        <f t="shared" si="0"/>
        <v>1.3333333333333321</v>
      </c>
      <c r="D33" s="201">
        <v>0</v>
      </c>
      <c r="E33" s="200">
        <v>0</v>
      </c>
      <c r="F33" s="200">
        <f>'Indicator Geographical level'!CD38</f>
        <v>2.65</v>
      </c>
      <c r="G33" s="200">
        <f t="shared" si="1"/>
        <v>0</v>
      </c>
      <c r="H33" s="200">
        <f t="shared" si="2"/>
        <v>0.5</v>
      </c>
    </row>
    <row r="34" spans="1:8" ht="15.75" customHeight="1">
      <c r="A34" s="82" t="s">
        <v>185</v>
      </c>
      <c r="B34" s="199">
        <f>'Indicator Geographical level'!CE28</f>
        <v>2</v>
      </c>
      <c r="C34" s="200">
        <f t="shared" si="0"/>
        <v>1.3333333333333321</v>
      </c>
      <c r="D34" s="201">
        <v>0</v>
      </c>
      <c r="E34" s="200">
        <v>0</v>
      </c>
      <c r="F34" s="200">
        <f>'Indicator Geographical level'!CD28</f>
        <v>2.65</v>
      </c>
      <c r="G34" s="200">
        <f t="shared" si="1"/>
        <v>0</v>
      </c>
      <c r="H34" s="200">
        <f t="shared" si="2"/>
        <v>0.5</v>
      </c>
    </row>
    <row r="35" spans="1:8" ht="15.75" customHeight="1">
      <c r="A35" s="82" t="s">
        <v>196</v>
      </c>
      <c r="B35" s="199">
        <f>'Indicator Geographical level'!CE39</f>
        <v>2</v>
      </c>
      <c r="C35" s="200">
        <f t="shared" si="0"/>
        <v>1.3333333333333321</v>
      </c>
      <c r="D35" s="201">
        <v>0</v>
      </c>
      <c r="E35" s="200">
        <v>0</v>
      </c>
      <c r="F35" s="200">
        <f>'Indicator Geographical level'!CD39</f>
        <v>2.65</v>
      </c>
      <c r="G35" s="200">
        <f t="shared" si="1"/>
        <v>0</v>
      </c>
      <c r="H35" s="200">
        <f t="shared" si="2"/>
        <v>0.5</v>
      </c>
    </row>
    <row r="36" spans="1:8" ht="15.75" customHeight="1">
      <c r="A36" s="82" t="s">
        <v>187</v>
      </c>
      <c r="B36" s="199">
        <f>'Indicator Geographical level'!CE30</f>
        <v>2</v>
      </c>
      <c r="C36" s="200">
        <f t="shared" si="0"/>
        <v>1.3333333333333321</v>
      </c>
      <c r="D36" s="201">
        <v>0</v>
      </c>
      <c r="E36" s="200">
        <v>0</v>
      </c>
      <c r="F36" s="200">
        <f>'Indicator Geographical level'!CD30</f>
        <v>2.65</v>
      </c>
      <c r="G36" s="200">
        <f t="shared" si="1"/>
        <v>0</v>
      </c>
      <c r="H36" s="200">
        <f t="shared" si="2"/>
        <v>0.5</v>
      </c>
    </row>
    <row r="37" spans="1:8" ht="15.75" customHeight="1">
      <c r="A37" s="82" t="s">
        <v>186</v>
      </c>
      <c r="B37" s="199">
        <f>'Indicator Geographical level'!CE29</f>
        <v>2</v>
      </c>
      <c r="C37" s="200">
        <f t="shared" si="0"/>
        <v>1.3333333333333321</v>
      </c>
      <c r="D37" s="201">
        <v>0</v>
      </c>
      <c r="E37" s="200">
        <v>0</v>
      </c>
      <c r="F37" s="200">
        <f>'Indicator Geographical level'!CD29</f>
        <v>2.65</v>
      </c>
      <c r="G37" s="200">
        <f t="shared" si="1"/>
        <v>0</v>
      </c>
      <c r="H37" s="200">
        <f t="shared" si="2"/>
        <v>0.5</v>
      </c>
    </row>
    <row r="38" spans="1:8" ht="15.75" customHeight="1">
      <c r="A38" s="82" t="s">
        <v>188</v>
      </c>
      <c r="B38" s="199">
        <f>'Indicator Geographical level'!CE31</f>
        <v>2</v>
      </c>
      <c r="C38" s="200">
        <f t="shared" si="0"/>
        <v>1.3333333333333321</v>
      </c>
      <c r="D38" s="201">
        <v>0</v>
      </c>
      <c r="E38" s="200">
        <v>0</v>
      </c>
      <c r="F38" s="200">
        <f>'Indicator Geographical level'!CD31</f>
        <v>2.65</v>
      </c>
      <c r="G38" s="200">
        <f t="shared" si="1"/>
        <v>0</v>
      </c>
      <c r="H38" s="200">
        <f t="shared" si="2"/>
        <v>0.5</v>
      </c>
    </row>
    <row r="39" spans="1:8" ht="15.75" customHeight="1">
      <c r="A39" s="199"/>
      <c r="B39" s="199"/>
      <c r="D39" s="199"/>
      <c r="F39" s="199"/>
    </row>
    <row r="40" spans="1:8" ht="15.75" customHeight="1">
      <c r="A40" s="199" t="s">
        <v>375</v>
      </c>
      <c r="B40" s="199">
        <f>MIN(B2:B38)</f>
        <v>2</v>
      </c>
      <c r="D40" s="202">
        <f>MIN(D2:D38)</f>
        <v>0</v>
      </c>
      <c r="F40" s="200">
        <f>MIN(F2:F38)</f>
        <v>0.84210526315789469</v>
      </c>
    </row>
    <row r="41" spans="1:8" ht="15.75" customHeight="1">
      <c r="A41" s="199" t="s">
        <v>376</v>
      </c>
      <c r="B41" s="199">
        <f>MAX(B2:B38)</f>
        <v>40</v>
      </c>
      <c r="D41" s="202">
        <f>MAX(D2:D38)</f>
        <v>0</v>
      </c>
      <c r="F41" s="200">
        <f>MAX(F2:F38)</f>
        <v>2.65</v>
      </c>
    </row>
    <row r="42" spans="1:8" ht="15.75" customHeight="1">
      <c r="A42" s="199"/>
      <c r="B42" s="199"/>
      <c r="D42" s="199"/>
      <c r="F42" s="199"/>
    </row>
    <row r="43" spans="1:8" ht="15.75" customHeight="1">
      <c r="A43" s="203" t="s">
        <v>375</v>
      </c>
      <c r="B43" s="203">
        <v>0</v>
      </c>
      <c r="D43" s="203">
        <v>0</v>
      </c>
      <c r="F43" s="203">
        <v>1</v>
      </c>
    </row>
    <row r="44" spans="1:8" ht="15.75" customHeight="1">
      <c r="A44" s="203" t="s">
        <v>376</v>
      </c>
      <c r="B44" s="203">
        <v>15</v>
      </c>
      <c r="D44" s="203">
        <v>0</v>
      </c>
      <c r="F44" s="203">
        <v>1.8</v>
      </c>
    </row>
    <row r="45" spans="1:8" ht="15.75" customHeight="1">
      <c r="A45" s="199"/>
      <c r="B45" s="199"/>
      <c r="D45" s="199"/>
      <c r="F45" s="199"/>
    </row>
    <row r="46" spans="1:8" ht="15.75" customHeight="1">
      <c r="A46" s="199"/>
      <c r="B46" s="199"/>
      <c r="D46" s="199"/>
      <c r="F46" s="199"/>
    </row>
    <row r="47" spans="1:8" ht="15.75" customHeight="1">
      <c r="A47" s="199"/>
      <c r="B47" s="199"/>
      <c r="D47" s="199"/>
      <c r="F47" s="199"/>
    </row>
    <row r="48" spans="1:8" ht="15.75" customHeight="1">
      <c r="A48" s="199"/>
      <c r="B48" s="199"/>
      <c r="D48" s="199"/>
      <c r="F48" s="199"/>
    </row>
    <row r="49" spans="1:6" ht="15.75" customHeight="1">
      <c r="A49" s="199"/>
      <c r="B49" s="199"/>
      <c r="D49" s="199"/>
      <c r="F49" s="199"/>
    </row>
    <row r="50" spans="1:6" ht="15.75" customHeight="1">
      <c r="A50" s="199"/>
      <c r="B50" s="199"/>
      <c r="D50" s="199"/>
      <c r="F50" s="199"/>
    </row>
    <row r="51" spans="1:6" ht="15.75" customHeight="1">
      <c r="A51" s="199"/>
      <c r="B51" s="199"/>
      <c r="D51" s="199"/>
      <c r="F51" s="199"/>
    </row>
    <row r="52" spans="1:6" ht="15.75" customHeight="1">
      <c r="A52" s="199"/>
      <c r="B52" s="199"/>
      <c r="D52" s="199"/>
      <c r="F52" s="199"/>
    </row>
    <row r="53" spans="1:6" ht="15.75" customHeight="1">
      <c r="A53" s="199"/>
      <c r="B53" s="199"/>
      <c r="D53" s="199"/>
      <c r="F53" s="199"/>
    </row>
    <row r="54" spans="1:6" ht="15.75" customHeight="1">
      <c r="A54" s="199"/>
      <c r="B54" s="199"/>
      <c r="D54" s="199"/>
      <c r="F54" s="199"/>
    </row>
    <row r="55" spans="1:6" ht="15.75" customHeight="1">
      <c r="A55" s="199"/>
      <c r="B55" s="199"/>
      <c r="D55" s="199"/>
      <c r="F55" s="199"/>
    </row>
    <row r="56" spans="1:6" ht="15.75" customHeight="1">
      <c r="A56" s="199"/>
      <c r="B56" s="199"/>
      <c r="D56" s="199"/>
      <c r="F56" s="199"/>
    </row>
    <row r="57" spans="1:6" ht="15.75" customHeight="1">
      <c r="A57" s="199"/>
      <c r="B57" s="199"/>
      <c r="D57" s="199"/>
      <c r="F57" s="199"/>
    </row>
    <row r="58" spans="1:6" ht="15.75" customHeight="1">
      <c r="A58" s="199"/>
      <c r="B58" s="199"/>
      <c r="D58" s="199"/>
      <c r="F58" s="199"/>
    </row>
    <row r="59" spans="1:6" ht="15.75" customHeight="1">
      <c r="A59" s="199"/>
      <c r="B59" s="199"/>
      <c r="D59" s="199"/>
      <c r="F59" s="199"/>
    </row>
    <row r="60" spans="1:6" ht="15.75" customHeight="1">
      <c r="A60" s="199"/>
      <c r="B60" s="199"/>
      <c r="D60" s="199"/>
      <c r="F60" s="199"/>
    </row>
    <row r="61" spans="1:6" ht="15.75" customHeight="1">
      <c r="A61" s="199"/>
      <c r="B61" s="199"/>
      <c r="D61" s="199"/>
      <c r="F61" s="199"/>
    </row>
    <row r="62" spans="1:6" ht="15.75" customHeight="1">
      <c r="A62" s="199"/>
      <c r="B62" s="199"/>
      <c r="D62" s="199"/>
      <c r="F62" s="199"/>
    </row>
    <row r="63" spans="1:6" ht="15.75" customHeight="1">
      <c r="A63" s="199"/>
      <c r="B63" s="199"/>
      <c r="D63" s="199"/>
      <c r="F63" s="199"/>
    </row>
    <row r="64" spans="1:6" ht="15.75" customHeight="1">
      <c r="A64" s="199"/>
      <c r="B64" s="199"/>
      <c r="D64" s="199"/>
      <c r="F64" s="199"/>
    </row>
    <row r="65" spans="1:6" ht="15.75" customHeight="1">
      <c r="A65" s="199"/>
      <c r="B65" s="199"/>
      <c r="D65" s="199"/>
      <c r="F65" s="199"/>
    </row>
    <row r="66" spans="1:6" ht="15.75" customHeight="1">
      <c r="A66" s="199"/>
      <c r="B66" s="199"/>
      <c r="D66" s="199"/>
      <c r="F66" s="199"/>
    </row>
    <row r="67" spans="1:6" ht="15.75" customHeight="1">
      <c r="A67" s="199"/>
      <c r="B67" s="199"/>
      <c r="D67" s="199"/>
      <c r="F67" s="199"/>
    </row>
    <row r="68" spans="1:6" ht="15.75" customHeight="1">
      <c r="A68" s="199"/>
      <c r="B68" s="199"/>
      <c r="D68" s="199"/>
      <c r="F68" s="199"/>
    </row>
    <row r="69" spans="1:6" ht="15.75" customHeight="1">
      <c r="A69" s="199"/>
      <c r="B69" s="199"/>
      <c r="D69" s="199"/>
      <c r="F69" s="199"/>
    </row>
    <row r="70" spans="1:6" ht="15.75" customHeight="1">
      <c r="A70" s="199"/>
      <c r="B70" s="199"/>
      <c r="D70" s="199"/>
      <c r="F70" s="199"/>
    </row>
    <row r="71" spans="1:6" ht="15.75" customHeight="1">
      <c r="A71" s="199"/>
      <c r="B71" s="199"/>
      <c r="D71" s="199"/>
      <c r="F71" s="199"/>
    </row>
    <row r="72" spans="1:6" ht="15.75" customHeight="1">
      <c r="A72" s="199"/>
      <c r="B72" s="199"/>
      <c r="D72" s="199"/>
      <c r="F72" s="199"/>
    </row>
    <row r="73" spans="1:6" ht="15.75" customHeight="1">
      <c r="A73" s="199"/>
      <c r="B73" s="199"/>
      <c r="D73" s="199"/>
      <c r="F73" s="199"/>
    </row>
    <row r="74" spans="1:6" ht="15.75" customHeight="1">
      <c r="A74" s="199"/>
      <c r="B74" s="199"/>
      <c r="D74" s="199"/>
      <c r="F74" s="199"/>
    </row>
    <row r="75" spans="1:6" ht="15.75" customHeight="1">
      <c r="A75" s="199"/>
      <c r="B75" s="199"/>
      <c r="D75" s="199"/>
      <c r="F75" s="199"/>
    </row>
    <row r="76" spans="1:6" ht="15.75" customHeight="1">
      <c r="A76" s="199"/>
      <c r="B76" s="199"/>
      <c r="D76" s="199"/>
      <c r="F76" s="199"/>
    </row>
    <row r="77" spans="1:6" ht="15.75" customHeight="1">
      <c r="A77" s="199"/>
      <c r="B77" s="199"/>
      <c r="D77" s="199"/>
      <c r="F77" s="199"/>
    </row>
    <row r="78" spans="1:6" ht="15.75" customHeight="1">
      <c r="A78" s="199"/>
      <c r="B78" s="199"/>
      <c r="D78" s="199"/>
      <c r="F78" s="199"/>
    </row>
    <row r="79" spans="1:6" ht="15.75" customHeight="1">
      <c r="A79" s="199"/>
      <c r="B79" s="199"/>
      <c r="D79" s="199"/>
      <c r="F79" s="199"/>
    </row>
    <row r="80" spans="1:6" ht="15.75" customHeight="1">
      <c r="A80" s="199"/>
      <c r="B80" s="199"/>
      <c r="D80" s="199"/>
      <c r="F80" s="199"/>
    </row>
    <row r="81" spans="1:6" ht="15.75" customHeight="1">
      <c r="A81" s="199"/>
      <c r="B81" s="199"/>
      <c r="D81" s="199"/>
      <c r="F81" s="199"/>
    </row>
    <row r="82" spans="1:6" ht="15.75" customHeight="1">
      <c r="A82" s="199"/>
      <c r="B82" s="199"/>
      <c r="D82" s="199"/>
      <c r="F82" s="199"/>
    </row>
    <row r="83" spans="1:6" ht="15.75" customHeight="1">
      <c r="A83" s="199"/>
      <c r="B83" s="199"/>
      <c r="D83" s="199"/>
      <c r="F83" s="199"/>
    </row>
    <row r="84" spans="1:6" ht="15.75" customHeight="1">
      <c r="A84" s="199"/>
      <c r="B84" s="199"/>
      <c r="D84" s="199"/>
      <c r="F84" s="199"/>
    </row>
    <row r="85" spans="1:6" ht="15.75" customHeight="1">
      <c r="A85" s="199"/>
      <c r="B85" s="199"/>
      <c r="D85" s="199"/>
      <c r="F85" s="199"/>
    </row>
    <row r="86" spans="1:6" ht="15.75" customHeight="1">
      <c r="A86" s="199"/>
      <c r="B86" s="199"/>
      <c r="D86" s="199"/>
      <c r="F86" s="199"/>
    </row>
    <row r="87" spans="1:6" ht="15.75" customHeight="1">
      <c r="A87" s="199"/>
      <c r="B87" s="199"/>
      <c r="D87" s="199"/>
      <c r="F87" s="199"/>
    </row>
    <row r="88" spans="1:6" ht="15.75" customHeight="1">
      <c r="A88" s="199"/>
      <c r="B88" s="199"/>
      <c r="D88" s="199"/>
      <c r="F88" s="199"/>
    </row>
    <row r="89" spans="1:6" ht="15.75" customHeight="1">
      <c r="A89" s="199"/>
      <c r="B89" s="199"/>
      <c r="D89" s="199"/>
      <c r="F89" s="199"/>
    </row>
    <row r="90" spans="1:6" ht="15.75" customHeight="1">
      <c r="A90" s="199"/>
      <c r="B90" s="199"/>
      <c r="D90" s="199"/>
      <c r="F90" s="199"/>
    </row>
    <row r="91" spans="1:6" ht="15.75" customHeight="1">
      <c r="A91" s="199"/>
      <c r="B91" s="199"/>
      <c r="D91" s="199"/>
      <c r="F91" s="199"/>
    </row>
    <row r="92" spans="1:6" ht="15.75" customHeight="1">
      <c r="A92" s="199"/>
      <c r="B92" s="199"/>
      <c r="D92" s="199"/>
      <c r="F92" s="199"/>
    </row>
    <row r="93" spans="1:6" ht="15.75" customHeight="1">
      <c r="A93" s="199"/>
      <c r="B93" s="199"/>
      <c r="D93" s="199"/>
      <c r="F93" s="199"/>
    </row>
    <row r="94" spans="1:6" ht="15.75" customHeight="1">
      <c r="A94" s="199"/>
      <c r="B94" s="199"/>
      <c r="D94" s="199"/>
      <c r="F94" s="199"/>
    </row>
    <row r="95" spans="1:6" ht="15.75" customHeight="1">
      <c r="A95" s="199"/>
      <c r="B95" s="199"/>
      <c r="D95" s="199"/>
      <c r="F95" s="199"/>
    </row>
    <row r="96" spans="1:6" ht="15.75" customHeight="1">
      <c r="A96" s="199"/>
      <c r="B96" s="199"/>
      <c r="D96" s="199"/>
      <c r="F96" s="199"/>
    </row>
    <row r="97" spans="1:6" ht="15.75" customHeight="1">
      <c r="A97" s="199"/>
      <c r="B97" s="199"/>
      <c r="D97" s="199"/>
      <c r="F97" s="199"/>
    </row>
    <row r="98" spans="1:6" ht="15.75" customHeight="1">
      <c r="A98" s="199"/>
      <c r="B98" s="199"/>
      <c r="D98" s="199"/>
      <c r="F98" s="199"/>
    </row>
    <row r="99" spans="1:6" ht="15.75" customHeight="1">
      <c r="A99" s="199"/>
      <c r="B99" s="199"/>
      <c r="D99" s="199"/>
      <c r="F99" s="199"/>
    </row>
    <row r="100" spans="1:6" ht="15.75" customHeight="1">
      <c r="A100" s="199"/>
      <c r="B100" s="199"/>
      <c r="D100" s="199"/>
      <c r="F100" s="199"/>
    </row>
    <row r="101" spans="1:6" ht="15.75" customHeight="1">
      <c r="A101" s="199"/>
      <c r="B101" s="199"/>
      <c r="D101" s="199"/>
      <c r="F101" s="199"/>
    </row>
    <row r="102" spans="1:6" ht="15.75" customHeight="1">
      <c r="A102" s="199"/>
      <c r="B102" s="199"/>
      <c r="D102" s="199"/>
      <c r="F102" s="199"/>
    </row>
    <row r="103" spans="1:6" ht="15.75" customHeight="1">
      <c r="A103" s="199"/>
      <c r="B103" s="199"/>
      <c r="D103" s="199"/>
      <c r="F103" s="199"/>
    </row>
    <row r="104" spans="1:6" ht="15.75" customHeight="1">
      <c r="A104" s="199"/>
      <c r="B104" s="199"/>
      <c r="D104" s="199"/>
      <c r="F104" s="199"/>
    </row>
    <row r="105" spans="1:6" ht="15.75" customHeight="1">
      <c r="A105" s="199"/>
      <c r="B105" s="199"/>
      <c r="D105" s="199"/>
      <c r="F105" s="199"/>
    </row>
    <row r="106" spans="1:6" ht="15.75" customHeight="1">
      <c r="A106" s="199"/>
      <c r="B106" s="199"/>
      <c r="D106" s="199"/>
      <c r="F106" s="199"/>
    </row>
    <row r="107" spans="1:6" ht="15.75" customHeight="1">
      <c r="A107" s="199"/>
      <c r="B107" s="199"/>
      <c r="D107" s="199"/>
      <c r="F107" s="199"/>
    </row>
    <row r="108" spans="1:6" ht="15.75" customHeight="1">
      <c r="A108" s="199"/>
      <c r="B108" s="199"/>
      <c r="D108" s="199"/>
      <c r="F108" s="199"/>
    </row>
    <row r="109" spans="1:6" ht="15.75" customHeight="1">
      <c r="A109" s="199"/>
      <c r="B109" s="199"/>
      <c r="D109" s="199"/>
      <c r="F109" s="199"/>
    </row>
    <row r="110" spans="1:6" ht="15.75" customHeight="1">
      <c r="A110" s="199"/>
      <c r="B110" s="199"/>
      <c r="D110" s="199"/>
      <c r="F110" s="199"/>
    </row>
    <row r="111" spans="1:6" ht="15.75" customHeight="1">
      <c r="A111" s="199"/>
      <c r="B111" s="199"/>
      <c r="D111" s="199"/>
      <c r="F111" s="199"/>
    </row>
    <row r="112" spans="1:6" ht="15.75" customHeight="1">
      <c r="A112" s="199"/>
      <c r="B112" s="199"/>
      <c r="D112" s="199"/>
      <c r="F112" s="199"/>
    </row>
    <row r="113" spans="1:6" ht="15.75" customHeight="1">
      <c r="A113" s="199"/>
      <c r="B113" s="199"/>
      <c r="D113" s="199"/>
      <c r="F113" s="199"/>
    </row>
    <row r="114" spans="1:6" ht="15.75" customHeight="1">
      <c r="A114" s="199"/>
      <c r="B114" s="199"/>
      <c r="D114" s="199"/>
      <c r="F114" s="199"/>
    </row>
    <row r="115" spans="1:6" ht="15.75" customHeight="1">
      <c r="A115" s="199"/>
      <c r="B115" s="199"/>
      <c r="D115" s="199"/>
      <c r="F115" s="199"/>
    </row>
    <row r="116" spans="1:6" ht="15.75" customHeight="1">
      <c r="A116" s="199"/>
      <c r="B116" s="199"/>
      <c r="D116" s="199"/>
      <c r="F116" s="199"/>
    </row>
    <row r="117" spans="1:6" ht="15.75" customHeight="1">
      <c r="A117" s="199"/>
      <c r="B117" s="199"/>
      <c r="D117" s="199"/>
      <c r="F117" s="199"/>
    </row>
    <row r="118" spans="1:6" ht="15.75" customHeight="1">
      <c r="A118" s="199"/>
      <c r="B118" s="199"/>
      <c r="D118" s="199"/>
      <c r="F118" s="199"/>
    </row>
    <row r="119" spans="1:6" ht="15.75" customHeight="1">
      <c r="A119" s="199"/>
      <c r="B119" s="199"/>
      <c r="D119" s="199"/>
      <c r="F119" s="199"/>
    </row>
    <row r="120" spans="1:6" ht="15.75" customHeight="1">
      <c r="A120" s="199"/>
      <c r="B120" s="199"/>
      <c r="D120" s="199"/>
      <c r="F120" s="199"/>
    </row>
    <row r="121" spans="1:6" ht="15.75" customHeight="1">
      <c r="A121" s="199"/>
      <c r="B121" s="199"/>
      <c r="D121" s="199"/>
      <c r="F121" s="199"/>
    </row>
    <row r="122" spans="1:6" ht="15.75" customHeight="1">
      <c r="A122" s="199"/>
      <c r="B122" s="199"/>
      <c r="D122" s="199"/>
      <c r="F122" s="199"/>
    </row>
    <row r="123" spans="1:6" ht="15.75" customHeight="1">
      <c r="A123" s="199"/>
      <c r="B123" s="199"/>
      <c r="D123" s="199"/>
      <c r="F123" s="199"/>
    </row>
    <row r="124" spans="1:6" ht="15.75" customHeight="1">
      <c r="A124" s="199"/>
      <c r="B124" s="199"/>
      <c r="D124" s="199"/>
      <c r="F124" s="199"/>
    </row>
    <row r="125" spans="1:6" ht="15.75" customHeight="1">
      <c r="A125" s="199"/>
      <c r="B125" s="199"/>
      <c r="D125" s="199"/>
      <c r="F125" s="199"/>
    </row>
    <row r="126" spans="1:6" ht="15.75" customHeight="1">
      <c r="A126" s="199"/>
      <c r="B126" s="199"/>
      <c r="D126" s="199"/>
      <c r="F126" s="199"/>
    </row>
    <row r="127" spans="1:6" ht="15.75" customHeight="1">
      <c r="A127" s="199"/>
      <c r="B127" s="199"/>
      <c r="D127" s="199"/>
      <c r="F127" s="199"/>
    </row>
    <row r="128" spans="1:6" ht="15.75" customHeight="1">
      <c r="A128" s="199"/>
      <c r="B128" s="199"/>
      <c r="D128" s="199"/>
      <c r="F128" s="199"/>
    </row>
    <row r="129" spans="1:6" ht="15.75" customHeight="1">
      <c r="A129" s="199"/>
      <c r="B129" s="199"/>
      <c r="D129" s="199"/>
      <c r="F129" s="199"/>
    </row>
    <row r="130" spans="1:6" ht="15.75" customHeight="1">
      <c r="A130" s="199"/>
      <c r="B130" s="199"/>
      <c r="D130" s="199"/>
      <c r="F130" s="199"/>
    </row>
    <row r="131" spans="1:6" ht="15.75" customHeight="1">
      <c r="A131" s="199"/>
      <c r="B131" s="199"/>
      <c r="D131" s="199"/>
      <c r="F131" s="199"/>
    </row>
    <row r="132" spans="1:6" ht="15.75" customHeight="1">
      <c r="A132" s="199"/>
      <c r="B132" s="199"/>
      <c r="D132" s="199"/>
      <c r="F132" s="199"/>
    </row>
    <row r="133" spans="1:6" ht="15.75" customHeight="1">
      <c r="A133" s="199"/>
      <c r="B133" s="199"/>
      <c r="D133" s="199"/>
      <c r="F133" s="199"/>
    </row>
    <row r="134" spans="1:6" ht="15.75" customHeight="1">
      <c r="A134" s="199"/>
      <c r="B134" s="199"/>
      <c r="D134" s="199"/>
      <c r="F134" s="199"/>
    </row>
    <row r="135" spans="1:6" ht="15.75" customHeight="1">
      <c r="A135" s="199"/>
      <c r="B135" s="199"/>
      <c r="D135" s="199"/>
      <c r="F135" s="199"/>
    </row>
    <row r="136" spans="1:6" ht="15.75" customHeight="1">
      <c r="A136" s="199"/>
      <c r="B136" s="199"/>
      <c r="D136" s="199"/>
      <c r="F136" s="199"/>
    </row>
    <row r="137" spans="1:6" ht="15.75" customHeight="1">
      <c r="A137" s="199"/>
      <c r="B137" s="199"/>
      <c r="D137" s="199"/>
      <c r="F137" s="199"/>
    </row>
    <row r="138" spans="1:6" ht="15.75" customHeight="1">
      <c r="A138" s="199"/>
      <c r="B138" s="199"/>
      <c r="D138" s="199"/>
      <c r="F138" s="199"/>
    </row>
    <row r="139" spans="1:6" ht="15.75" customHeight="1">
      <c r="A139" s="199"/>
      <c r="B139" s="199"/>
      <c r="D139" s="199"/>
      <c r="F139" s="199"/>
    </row>
    <row r="140" spans="1:6" ht="15.75" customHeight="1">
      <c r="A140" s="199"/>
      <c r="B140" s="199"/>
      <c r="D140" s="199"/>
      <c r="F140" s="199"/>
    </row>
    <row r="141" spans="1:6" ht="15.75" customHeight="1">
      <c r="A141" s="199"/>
      <c r="B141" s="199"/>
      <c r="D141" s="199"/>
      <c r="F141" s="199"/>
    </row>
    <row r="142" spans="1:6" ht="15.75" customHeight="1">
      <c r="A142" s="199"/>
      <c r="B142" s="199"/>
      <c r="D142" s="199"/>
      <c r="F142" s="199"/>
    </row>
    <row r="143" spans="1:6" ht="15.75" customHeight="1">
      <c r="A143" s="199"/>
      <c r="B143" s="199"/>
      <c r="D143" s="199"/>
      <c r="F143" s="199"/>
    </row>
    <row r="144" spans="1:6" ht="15.75" customHeight="1">
      <c r="A144" s="199"/>
      <c r="B144" s="199"/>
      <c r="D144" s="199"/>
      <c r="F144" s="199"/>
    </row>
    <row r="145" spans="1:6" ht="15.75" customHeight="1">
      <c r="A145" s="199"/>
      <c r="B145" s="199"/>
      <c r="D145" s="199"/>
      <c r="F145" s="199"/>
    </row>
    <row r="146" spans="1:6" ht="15.75" customHeight="1">
      <c r="A146" s="199"/>
      <c r="B146" s="199"/>
      <c r="D146" s="199"/>
      <c r="F146" s="199"/>
    </row>
    <row r="147" spans="1:6" ht="15.75" customHeight="1">
      <c r="A147" s="199"/>
      <c r="B147" s="199"/>
      <c r="D147" s="199"/>
      <c r="F147" s="199"/>
    </row>
    <row r="148" spans="1:6" ht="15.75" customHeight="1">
      <c r="A148" s="199"/>
      <c r="B148" s="199"/>
      <c r="D148" s="199"/>
      <c r="F148" s="199"/>
    </row>
    <row r="149" spans="1:6" ht="15.75" customHeight="1">
      <c r="A149" s="199"/>
      <c r="B149" s="199"/>
      <c r="D149" s="199"/>
      <c r="F149" s="199"/>
    </row>
    <row r="150" spans="1:6" ht="15.75" customHeight="1">
      <c r="A150" s="199"/>
      <c r="B150" s="199"/>
      <c r="D150" s="199"/>
      <c r="F150" s="199"/>
    </row>
    <row r="151" spans="1:6" ht="15.75" customHeight="1">
      <c r="A151" s="199"/>
      <c r="B151" s="199"/>
      <c r="D151" s="199"/>
      <c r="F151" s="199"/>
    </row>
    <row r="152" spans="1:6" ht="15.75" customHeight="1">
      <c r="A152" s="199"/>
      <c r="B152" s="199"/>
      <c r="D152" s="199"/>
      <c r="F152" s="199"/>
    </row>
    <row r="153" spans="1:6" ht="15.75" customHeight="1">
      <c r="A153" s="199"/>
      <c r="B153" s="199"/>
      <c r="D153" s="199"/>
      <c r="F153" s="199"/>
    </row>
    <row r="154" spans="1:6" ht="15.75" customHeight="1">
      <c r="A154" s="199"/>
      <c r="B154" s="199"/>
      <c r="D154" s="199"/>
      <c r="F154" s="199"/>
    </row>
    <row r="155" spans="1:6" ht="15.75" customHeight="1">
      <c r="A155" s="199"/>
      <c r="B155" s="199"/>
      <c r="D155" s="199"/>
      <c r="F155" s="199"/>
    </row>
    <row r="156" spans="1:6" ht="15.75" customHeight="1">
      <c r="A156" s="199"/>
      <c r="B156" s="199"/>
      <c r="D156" s="199"/>
      <c r="F156" s="199"/>
    </row>
    <row r="157" spans="1:6" ht="15.75" customHeight="1">
      <c r="A157" s="199"/>
      <c r="B157" s="199"/>
      <c r="D157" s="199"/>
      <c r="F157" s="199"/>
    </row>
    <row r="158" spans="1:6" ht="15.75" customHeight="1">
      <c r="A158" s="199"/>
      <c r="B158" s="199"/>
      <c r="D158" s="199"/>
      <c r="F158" s="199"/>
    </row>
    <row r="159" spans="1:6" ht="15.75" customHeight="1">
      <c r="A159" s="199"/>
      <c r="B159" s="199"/>
      <c r="D159" s="199"/>
      <c r="F159" s="199"/>
    </row>
    <row r="160" spans="1:6" ht="15.75" customHeight="1">
      <c r="A160" s="199"/>
      <c r="B160" s="199"/>
      <c r="D160" s="199"/>
      <c r="F160" s="199"/>
    </row>
    <row r="161" spans="1:6" ht="15.75" customHeight="1">
      <c r="A161" s="199"/>
      <c r="B161" s="199"/>
      <c r="D161" s="199"/>
      <c r="F161" s="199"/>
    </row>
    <row r="162" spans="1:6" ht="15.75" customHeight="1">
      <c r="A162" s="199"/>
      <c r="B162" s="199"/>
      <c r="D162" s="199"/>
      <c r="F162" s="199"/>
    </row>
    <row r="163" spans="1:6" ht="15.75" customHeight="1">
      <c r="A163" s="199"/>
      <c r="B163" s="199"/>
      <c r="D163" s="199"/>
      <c r="F163" s="199"/>
    </row>
    <row r="164" spans="1:6" ht="15.75" customHeight="1">
      <c r="A164" s="199"/>
      <c r="B164" s="199"/>
      <c r="D164" s="199"/>
      <c r="F164" s="199"/>
    </row>
    <row r="165" spans="1:6" ht="15.75" customHeight="1">
      <c r="A165" s="199"/>
      <c r="B165" s="199"/>
      <c r="D165" s="199"/>
      <c r="F165" s="199"/>
    </row>
    <row r="166" spans="1:6" ht="15.75" customHeight="1">
      <c r="A166" s="199"/>
      <c r="B166" s="199"/>
      <c r="D166" s="199"/>
      <c r="F166" s="199"/>
    </row>
    <row r="167" spans="1:6" ht="15.75" customHeight="1">
      <c r="A167" s="199"/>
      <c r="B167" s="199"/>
      <c r="D167" s="199"/>
      <c r="F167" s="199"/>
    </row>
    <row r="168" spans="1:6" ht="15.75" customHeight="1">
      <c r="A168" s="199"/>
      <c r="B168" s="199"/>
      <c r="D168" s="199"/>
      <c r="F168" s="199"/>
    </row>
    <row r="169" spans="1:6" ht="15.75" customHeight="1">
      <c r="A169" s="199"/>
      <c r="B169" s="199"/>
      <c r="D169" s="199"/>
      <c r="F169" s="199"/>
    </row>
    <row r="170" spans="1:6" ht="15.75" customHeight="1">
      <c r="A170" s="199"/>
      <c r="B170" s="199"/>
      <c r="D170" s="199"/>
      <c r="F170" s="199"/>
    </row>
    <row r="171" spans="1:6" ht="15.75" customHeight="1">
      <c r="A171" s="199"/>
      <c r="B171" s="199"/>
      <c r="D171" s="199"/>
      <c r="F171" s="199"/>
    </row>
    <row r="172" spans="1:6" ht="15.75" customHeight="1">
      <c r="A172" s="199"/>
      <c r="B172" s="199"/>
      <c r="D172" s="199"/>
      <c r="F172" s="199"/>
    </row>
    <row r="173" spans="1:6" ht="15.75" customHeight="1">
      <c r="A173" s="199"/>
      <c r="B173" s="199"/>
      <c r="D173" s="199"/>
      <c r="F173" s="199"/>
    </row>
    <row r="174" spans="1:6" ht="15.75" customHeight="1">
      <c r="A174" s="199"/>
      <c r="B174" s="199"/>
      <c r="D174" s="199"/>
      <c r="F174" s="199"/>
    </row>
    <row r="175" spans="1:6" ht="15.75" customHeight="1">
      <c r="A175" s="199"/>
      <c r="B175" s="199"/>
      <c r="D175" s="199"/>
      <c r="F175" s="199"/>
    </row>
    <row r="176" spans="1:6" ht="15.75" customHeight="1">
      <c r="A176" s="199"/>
      <c r="B176" s="199"/>
      <c r="D176" s="199"/>
      <c r="F176" s="199"/>
    </row>
    <row r="177" spans="1:6" ht="15.75" customHeight="1">
      <c r="A177" s="199"/>
      <c r="B177" s="199"/>
      <c r="D177" s="199"/>
      <c r="F177" s="199"/>
    </row>
    <row r="178" spans="1:6" ht="15.75" customHeight="1">
      <c r="A178" s="199"/>
      <c r="B178" s="199"/>
      <c r="D178" s="199"/>
      <c r="F178" s="199"/>
    </row>
    <row r="179" spans="1:6" ht="15.75" customHeight="1">
      <c r="A179" s="199"/>
      <c r="B179" s="199"/>
      <c r="D179" s="199"/>
      <c r="F179" s="199"/>
    </row>
    <row r="180" spans="1:6" ht="15.75" customHeight="1">
      <c r="A180" s="199"/>
      <c r="B180" s="199"/>
      <c r="D180" s="199"/>
      <c r="F180" s="199"/>
    </row>
    <row r="181" spans="1:6" ht="15.75" customHeight="1">
      <c r="A181" s="199"/>
      <c r="B181" s="199"/>
      <c r="D181" s="199"/>
      <c r="F181" s="199"/>
    </row>
    <row r="182" spans="1:6" ht="15.75" customHeight="1">
      <c r="A182" s="199"/>
      <c r="B182" s="199"/>
      <c r="D182" s="199"/>
      <c r="F182" s="199"/>
    </row>
    <row r="183" spans="1:6" ht="15.75" customHeight="1">
      <c r="A183" s="199"/>
      <c r="B183" s="199"/>
      <c r="D183" s="199"/>
      <c r="F183" s="199"/>
    </row>
    <row r="184" spans="1:6" ht="15.75" customHeight="1">
      <c r="A184" s="199"/>
      <c r="B184" s="199"/>
      <c r="D184" s="199"/>
      <c r="F184" s="199"/>
    </row>
    <row r="185" spans="1:6" ht="15.75" customHeight="1">
      <c r="A185" s="199"/>
      <c r="B185" s="199"/>
      <c r="D185" s="199"/>
      <c r="F185" s="199"/>
    </row>
    <row r="186" spans="1:6" ht="15.75" customHeight="1">
      <c r="A186" s="199"/>
      <c r="B186" s="199"/>
      <c r="D186" s="199"/>
      <c r="F186" s="199"/>
    </row>
    <row r="187" spans="1:6" ht="15.75" customHeight="1">
      <c r="A187" s="199"/>
      <c r="B187" s="199"/>
      <c r="D187" s="199"/>
      <c r="F187" s="199"/>
    </row>
    <row r="188" spans="1:6" ht="15.75" customHeight="1">
      <c r="A188" s="199"/>
      <c r="B188" s="199"/>
      <c r="D188" s="199"/>
      <c r="F188" s="199"/>
    </row>
    <row r="189" spans="1:6" ht="15.75" customHeight="1">
      <c r="A189" s="199"/>
      <c r="B189" s="199"/>
      <c r="D189" s="199"/>
      <c r="F189" s="199"/>
    </row>
    <row r="190" spans="1:6" ht="15.75" customHeight="1">
      <c r="A190" s="199"/>
      <c r="B190" s="199"/>
      <c r="D190" s="199"/>
      <c r="F190" s="199"/>
    </row>
    <row r="191" spans="1:6" ht="15.75" customHeight="1">
      <c r="A191" s="199"/>
      <c r="B191" s="199"/>
      <c r="D191" s="199"/>
      <c r="F191" s="199"/>
    </row>
    <row r="192" spans="1:6" ht="15.75" customHeight="1">
      <c r="A192" s="199"/>
      <c r="B192" s="199"/>
      <c r="D192" s="199"/>
      <c r="F192" s="199"/>
    </row>
    <row r="193" spans="1:6" ht="15.75" customHeight="1">
      <c r="A193" s="199"/>
      <c r="B193" s="199"/>
      <c r="D193" s="199"/>
      <c r="F193" s="199"/>
    </row>
    <row r="194" spans="1:6" ht="15.75" customHeight="1">
      <c r="A194" s="199"/>
      <c r="B194" s="199"/>
      <c r="D194" s="199"/>
      <c r="F194" s="199"/>
    </row>
    <row r="195" spans="1:6" ht="15.75" customHeight="1">
      <c r="A195" s="199"/>
      <c r="B195" s="199"/>
      <c r="D195" s="199"/>
      <c r="F195" s="199"/>
    </row>
    <row r="196" spans="1:6" ht="15.75" customHeight="1">
      <c r="A196" s="199"/>
      <c r="B196" s="199"/>
      <c r="D196" s="199"/>
      <c r="F196" s="199"/>
    </row>
    <row r="197" spans="1:6" ht="15.75" customHeight="1">
      <c r="A197" s="199"/>
      <c r="B197" s="199"/>
      <c r="D197" s="199"/>
      <c r="F197" s="199"/>
    </row>
    <row r="198" spans="1:6" ht="15.75" customHeight="1">
      <c r="A198" s="199"/>
      <c r="B198" s="199"/>
      <c r="D198" s="199"/>
      <c r="F198" s="199"/>
    </row>
    <row r="199" spans="1:6" ht="15.75" customHeight="1">
      <c r="A199" s="199"/>
      <c r="B199" s="199"/>
      <c r="D199" s="199"/>
      <c r="F199" s="199"/>
    </row>
    <row r="200" spans="1:6" ht="15.75" customHeight="1">
      <c r="A200" s="199"/>
      <c r="B200" s="199"/>
      <c r="D200" s="199"/>
      <c r="F200" s="199"/>
    </row>
    <row r="201" spans="1:6" ht="15.75" customHeight="1">
      <c r="A201" s="199"/>
      <c r="B201" s="199"/>
      <c r="D201" s="199"/>
      <c r="F201" s="199"/>
    </row>
    <row r="202" spans="1:6" ht="15.75" customHeight="1">
      <c r="A202" s="199"/>
      <c r="B202" s="199"/>
      <c r="D202" s="199"/>
      <c r="F202" s="199"/>
    </row>
    <row r="203" spans="1:6" ht="15.75" customHeight="1">
      <c r="A203" s="199"/>
      <c r="B203" s="199"/>
      <c r="D203" s="199"/>
      <c r="F203" s="199"/>
    </row>
    <row r="204" spans="1:6" ht="15.75" customHeight="1">
      <c r="A204" s="199"/>
      <c r="B204" s="199"/>
      <c r="D204" s="199"/>
      <c r="F204" s="199"/>
    </row>
    <row r="205" spans="1:6" ht="15.75" customHeight="1">
      <c r="A205" s="199"/>
      <c r="B205" s="199"/>
      <c r="D205" s="199"/>
      <c r="F205" s="199"/>
    </row>
    <row r="206" spans="1:6" ht="15.75" customHeight="1">
      <c r="A206" s="199"/>
      <c r="B206" s="199"/>
      <c r="D206" s="199"/>
      <c r="F206" s="199"/>
    </row>
    <row r="207" spans="1:6" ht="15.75" customHeight="1">
      <c r="A207" s="199"/>
      <c r="B207" s="199"/>
      <c r="D207" s="199"/>
      <c r="F207" s="199"/>
    </row>
    <row r="208" spans="1:6" ht="15.75" customHeight="1">
      <c r="A208" s="199"/>
      <c r="B208" s="199"/>
      <c r="D208" s="199"/>
      <c r="F208" s="199"/>
    </row>
    <row r="209" spans="1:6" ht="15.75" customHeight="1">
      <c r="A209" s="199"/>
      <c r="B209" s="199"/>
      <c r="D209" s="199"/>
      <c r="F209" s="199"/>
    </row>
    <row r="210" spans="1:6" ht="15.75" customHeight="1">
      <c r="A210" s="199"/>
      <c r="B210" s="199"/>
      <c r="D210" s="199"/>
      <c r="F210" s="199"/>
    </row>
    <row r="211" spans="1:6" ht="15.75" customHeight="1">
      <c r="A211" s="199"/>
      <c r="B211" s="199"/>
      <c r="D211" s="199"/>
      <c r="F211" s="199"/>
    </row>
    <row r="212" spans="1:6" ht="15.75" customHeight="1">
      <c r="A212" s="199"/>
      <c r="B212" s="199"/>
      <c r="D212" s="199"/>
      <c r="F212" s="199"/>
    </row>
    <row r="213" spans="1:6" ht="15.75" customHeight="1">
      <c r="A213" s="199"/>
      <c r="B213" s="199"/>
      <c r="D213" s="199"/>
      <c r="F213" s="199"/>
    </row>
    <row r="214" spans="1:6" ht="15.75" customHeight="1">
      <c r="A214" s="199"/>
      <c r="B214" s="199"/>
      <c r="D214" s="199"/>
      <c r="F214" s="199"/>
    </row>
    <row r="215" spans="1:6" ht="15.75" customHeight="1">
      <c r="A215" s="199"/>
      <c r="B215" s="199"/>
      <c r="D215" s="199"/>
      <c r="F215" s="199"/>
    </row>
    <row r="216" spans="1:6" ht="15.75" customHeight="1">
      <c r="A216" s="199"/>
      <c r="B216" s="199"/>
      <c r="D216" s="199"/>
      <c r="F216" s="199"/>
    </row>
    <row r="217" spans="1:6" ht="15.75" customHeight="1">
      <c r="A217" s="199"/>
      <c r="B217" s="199"/>
      <c r="D217" s="199"/>
      <c r="F217" s="199"/>
    </row>
    <row r="218" spans="1:6" ht="15.75" customHeight="1">
      <c r="A218" s="199"/>
      <c r="B218" s="199"/>
      <c r="D218" s="199"/>
      <c r="F218" s="199"/>
    </row>
    <row r="219" spans="1:6" ht="15.75" customHeight="1">
      <c r="A219" s="199"/>
      <c r="B219" s="199"/>
      <c r="D219" s="199"/>
      <c r="F219" s="199"/>
    </row>
    <row r="220" spans="1:6" ht="15.75" customHeight="1">
      <c r="A220" s="199"/>
      <c r="B220" s="199"/>
      <c r="D220" s="199"/>
      <c r="F220" s="199"/>
    </row>
    <row r="221" spans="1:6" ht="15.75" customHeight="1">
      <c r="A221" s="199"/>
      <c r="B221" s="199"/>
      <c r="D221" s="199"/>
      <c r="F221" s="199"/>
    </row>
    <row r="222" spans="1:6" ht="15.75" customHeight="1">
      <c r="A222" s="199"/>
      <c r="B222" s="199"/>
      <c r="D222" s="199"/>
      <c r="F222" s="199"/>
    </row>
    <row r="223" spans="1:6" ht="15.75" customHeight="1">
      <c r="A223" s="199"/>
      <c r="B223" s="199"/>
      <c r="D223" s="199"/>
      <c r="F223" s="199"/>
    </row>
    <row r="224" spans="1:6" ht="15.75" customHeight="1">
      <c r="A224" s="199"/>
      <c r="B224" s="199"/>
      <c r="D224" s="199"/>
      <c r="F224" s="199"/>
    </row>
    <row r="225" spans="1:6" ht="15.75" customHeight="1">
      <c r="A225" s="199"/>
      <c r="B225" s="199"/>
      <c r="D225" s="199"/>
      <c r="F225" s="199"/>
    </row>
    <row r="226" spans="1:6" ht="15.75" customHeight="1">
      <c r="A226" s="199"/>
      <c r="B226" s="199"/>
      <c r="D226" s="199"/>
      <c r="F226" s="199"/>
    </row>
    <row r="227" spans="1:6" ht="15.75" customHeight="1">
      <c r="A227" s="199"/>
      <c r="B227" s="199"/>
      <c r="D227" s="199"/>
      <c r="F227" s="199"/>
    </row>
    <row r="228" spans="1:6" ht="15.75" customHeight="1">
      <c r="A228" s="199"/>
      <c r="B228" s="199"/>
      <c r="D228" s="199"/>
      <c r="F228" s="199"/>
    </row>
    <row r="229" spans="1:6" ht="15.75" customHeight="1">
      <c r="A229" s="199"/>
      <c r="B229" s="199"/>
      <c r="D229" s="199"/>
      <c r="F229" s="199"/>
    </row>
    <row r="230" spans="1:6" ht="15.75" customHeight="1">
      <c r="A230" s="199"/>
      <c r="B230" s="199"/>
      <c r="D230" s="199"/>
      <c r="F230" s="199"/>
    </row>
    <row r="231" spans="1:6" ht="15.75" customHeight="1">
      <c r="A231" s="199"/>
      <c r="B231" s="199"/>
      <c r="D231" s="199"/>
      <c r="F231" s="199"/>
    </row>
    <row r="232" spans="1:6" ht="15.75" customHeight="1">
      <c r="A232" s="199"/>
      <c r="B232" s="199"/>
      <c r="D232" s="199"/>
      <c r="F232" s="199"/>
    </row>
    <row r="233" spans="1:6" ht="15.75" customHeight="1">
      <c r="A233" s="199"/>
      <c r="B233" s="199"/>
      <c r="D233" s="199"/>
      <c r="F233" s="199"/>
    </row>
    <row r="234" spans="1:6" ht="15.75" customHeight="1">
      <c r="A234" s="199"/>
      <c r="B234" s="199"/>
      <c r="D234" s="199"/>
      <c r="F234" s="199"/>
    </row>
    <row r="235" spans="1:6" ht="15.75" customHeight="1">
      <c r="A235" s="199"/>
      <c r="B235" s="199"/>
      <c r="D235" s="199"/>
      <c r="F235" s="199"/>
    </row>
    <row r="236" spans="1:6" ht="15.75" customHeight="1">
      <c r="A236" s="199"/>
      <c r="B236" s="199"/>
      <c r="D236" s="199"/>
      <c r="F236" s="199"/>
    </row>
    <row r="237" spans="1:6" ht="15.75" customHeight="1">
      <c r="A237" s="199"/>
      <c r="B237" s="199"/>
      <c r="D237" s="199"/>
      <c r="F237" s="199"/>
    </row>
    <row r="238" spans="1:6" ht="15.75" customHeight="1">
      <c r="A238" s="199"/>
      <c r="B238" s="199"/>
      <c r="D238" s="199"/>
      <c r="F238" s="199"/>
    </row>
    <row r="239" spans="1:6" ht="15.75" customHeight="1">
      <c r="A239" s="199"/>
      <c r="B239" s="199"/>
      <c r="D239" s="199"/>
      <c r="F239" s="199"/>
    </row>
    <row r="240" spans="1:6" ht="15.75" customHeight="1">
      <c r="A240" s="199"/>
      <c r="B240" s="199"/>
      <c r="D240" s="199"/>
      <c r="F240" s="199"/>
    </row>
    <row r="241" spans="1:6" ht="15.75" customHeight="1">
      <c r="A241" s="199"/>
      <c r="B241" s="199"/>
      <c r="D241" s="199"/>
      <c r="F241" s="199"/>
    </row>
    <row r="242" spans="1:6" ht="15.75" customHeight="1">
      <c r="A242" s="199"/>
      <c r="B242" s="199"/>
      <c r="D242" s="199"/>
      <c r="F242" s="199"/>
    </row>
    <row r="243" spans="1:6" ht="15.75" customHeight="1">
      <c r="A243" s="199"/>
      <c r="B243" s="199"/>
      <c r="D243" s="199"/>
      <c r="F243" s="199"/>
    </row>
    <row r="244" spans="1:6" ht="15.75" customHeight="1">
      <c r="A244" s="199"/>
      <c r="B244" s="199"/>
      <c r="D244" s="199"/>
      <c r="F244" s="199"/>
    </row>
    <row r="245" spans="1:6" ht="15.75" customHeight="1"/>
    <row r="246" spans="1:6" ht="15.75" customHeight="1"/>
    <row r="247" spans="1:6" ht="15.75" customHeight="1"/>
    <row r="248" spans="1:6" ht="15.75" customHeight="1"/>
    <row r="249" spans="1:6" ht="15.75" customHeight="1"/>
    <row r="250" spans="1:6" ht="15.75" customHeight="1"/>
    <row r="251" spans="1:6" ht="15.75" customHeight="1"/>
    <row r="252" spans="1:6" ht="15.75" customHeight="1"/>
    <row r="253" spans="1:6" ht="15.75" customHeight="1"/>
    <row r="254" spans="1:6" ht="15.75" customHeight="1"/>
    <row r="255" spans="1:6" ht="15.75" customHeight="1"/>
    <row r="256" spans="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E213-ED62-44D7-919C-2CD189C283CF}">
  <sheetPr codeName="Sheet2" filterMode="1">
    <tabColor rgb="FFC21A01"/>
    <pageSetUpPr fitToPage="1"/>
  </sheetPr>
  <dimension ref="A1:AR992"/>
  <sheetViews>
    <sheetView showGridLines="0" zoomScale="90" zoomScaleNormal="90" workbookViewId="0">
      <pane xSplit="3" ySplit="3" topLeftCell="J4" activePane="bottomRight" state="frozen"/>
      <selection activeCell="AD12" sqref="AD12"/>
      <selection pane="topRight" activeCell="AD12" sqref="AD12"/>
      <selection pane="bottomLeft" activeCell="AD12" sqref="AD12"/>
      <selection pane="bottomRight" activeCell="AL8" sqref="AL8:AL38"/>
    </sheetView>
  </sheetViews>
  <sheetFormatPr defaultColWidth="14.42578125" defaultRowHeight="15" customHeight="1"/>
  <cols>
    <col min="1" max="1" width="15" style="2" customWidth="1"/>
    <col min="2" max="2" width="18.28515625" style="2" customWidth="1"/>
    <col min="3" max="3" width="12.42578125" style="2" customWidth="1"/>
    <col min="4" max="37" width="7.85546875" style="2" customWidth="1"/>
    <col min="38" max="38" width="12.7109375" style="2" customWidth="1"/>
    <col min="39" max="39" width="11.42578125" style="2" customWidth="1"/>
    <col min="40" max="40" width="7.7109375" style="2" hidden="1" customWidth="1"/>
    <col min="41" max="41" width="6.7109375" style="2" hidden="1" customWidth="1"/>
    <col min="42" max="42" width="8.28515625" style="2" hidden="1" customWidth="1"/>
    <col min="43" max="44" width="6.7109375" style="2" hidden="1" customWidth="1"/>
    <col min="45" max="16384" width="14.42578125" style="2"/>
  </cols>
  <sheetData>
    <row r="1" spans="1:44" ht="15.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113.25" customHeight="1" thickBot="1">
      <c r="A2" s="5" t="s">
        <v>0</v>
      </c>
      <c r="B2" s="5" t="s">
        <v>1</v>
      </c>
      <c r="C2" s="6" t="s">
        <v>2</v>
      </c>
      <c r="D2" s="7" t="s">
        <v>3</v>
      </c>
      <c r="E2" s="7" t="s">
        <v>4</v>
      </c>
      <c r="F2" s="7" t="s">
        <v>5</v>
      </c>
      <c r="G2" s="7" t="s">
        <v>6</v>
      </c>
      <c r="H2" s="7" t="s">
        <v>7</v>
      </c>
      <c r="I2" s="7" t="s">
        <v>8</v>
      </c>
      <c r="J2" s="8" t="s">
        <v>9</v>
      </c>
      <c r="K2" s="7" t="s">
        <v>312</v>
      </c>
      <c r="L2" s="7" t="s">
        <v>10</v>
      </c>
      <c r="M2" s="8" t="s">
        <v>11</v>
      </c>
      <c r="N2" s="9" t="s">
        <v>12</v>
      </c>
      <c r="O2" s="10" t="s">
        <v>13</v>
      </c>
      <c r="P2" s="10" t="s">
        <v>14</v>
      </c>
      <c r="Q2" s="10" t="s">
        <v>308</v>
      </c>
      <c r="R2" s="10" t="s">
        <v>15</v>
      </c>
      <c r="S2" s="11" t="s">
        <v>16</v>
      </c>
      <c r="T2" s="10" t="s">
        <v>17</v>
      </c>
      <c r="U2" s="10" t="s">
        <v>18</v>
      </c>
      <c r="V2" s="10" t="s">
        <v>19</v>
      </c>
      <c r="W2" s="10" t="s">
        <v>20</v>
      </c>
      <c r="X2" s="10" t="s">
        <v>21</v>
      </c>
      <c r="Y2" s="10" t="s">
        <v>22</v>
      </c>
      <c r="Z2" s="11" t="s">
        <v>23</v>
      </c>
      <c r="AA2" s="12" t="s">
        <v>24</v>
      </c>
      <c r="AB2" s="13" t="s">
        <v>25</v>
      </c>
      <c r="AC2" s="13" t="s">
        <v>26</v>
      </c>
      <c r="AD2" s="13" t="s">
        <v>27</v>
      </c>
      <c r="AE2" s="14" t="s">
        <v>28</v>
      </c>
      <c r="AF2" s="13" t="s">
        <v>301</v>
      </c>
      <c r="AG2" s="13" t="s">
        <v>29</v>
      </c>
      <c r="AH2" s="13" t="s">
        <v>30</v>
      </c>
      <c r="AI2" s="14" t="s">
        <v>31</v>
      </c>
      <c r="AJ2" s="15" t="s">
        <v>32</v>
      </c>
      <c r="AK2" s="16" t="s">
        <v>33</v>
      </c>
      <c r="AL2" s="17" t="s">
        <v>34</v>
      </c>
      <c r="AM2" s="18" t="s">
        <v>35</v>
      </c>
      <c r="AN2" s="19" t="s">
        <v>36</v>
      </c>
      <c r="AO2" s="20" t="s">
        <v>37</v>
      </c>
      <c r="AP2" s="20" t="s">
        <v>38</v>
      </c>
      <c r="AQ2" s="20" t="s">
        <v>39</v>
      </c>
      <c r="AR2" s="20" t="s">
        <v>40</v>
      </c>
    </row>
    <row r="3" spans="1:44" ht="15" hidden="1" customHeight="1" thickTop="1">
      <c r="A3" s="21" t="s">
        <v>41</v>
      </c>
      <c r="B3" s="21" t="s">
        <v>41</v>
      </c>
      <c r="C3" s="22" t="s">
        <v>41</v>
      </c>
      <c r="D3" s="23" t="s">
        <v>42</v>
      </c>
      <c r="E3" s="23" t="s">
        <v>42</v>
      </c>
      <c r="F3" s="23" t="s">
        <v>42</v>
      </c>
      <c r="G3" s="23" t="s">
        <v>42</v>
      </c>
      <c r="H3" s="23" t="s">
        <v>42</v>
      </c>
      <c r="I3" s="23" t="s">
        <v>42</v>
      </c>
      <c r="J3" s="23" t="s">
        <v>42</v>
      </c>
      <c r="K3" s="23" t="s">
        <v>42</v>
      </c>
      <c r="L3" s="23" t="s">
        <v>42</v>
      </c>
      <c r="M3" s="23" t="s">
        <v>42</v>
      </c>
      <c r="N3" s="23" t="s">
        <v>42</v>
      </c>
      <c r="O3" s="23" t="s">
        <v>42</v>
      </c>
      <c r="P3" s="23" t="s">
        <v>42</v>
      </c>
      <c r="Q3" s="23" t="s">
        <v>42</v>
      </c>
      <c r="R3" s="23" t="s">
        <v>42</v>
      </c>
      <c r="S3" s="23" t="s">
        <v>42</v>
      </c>
      <c r="T3" s="23" t="s">
        <v>42</v>
      </c>
      <c r="U3" s="23" t="s">
        <v>42</v>
      </c>
      <c r="V3" s="23" t="s">
        <v>42</v>
      </c>
      <c r="W3" s="23" t="s">
        <v>42</v>
      </c>
      <c r="X3" s="23" t="s">
        <v>42</v>
      </c>
      <c r="Y3" s="23" t="s">
        <v>42</v>
      </c>
      <c r="Z3" s="23" t="s">
        <v>42</v>
      </c>
      <c r="AA3" s="23" t="s">
        <v>42</v>
      </c>
      <c r="AB3" s="23" t="s">
        <v>42</v>
      </c>
      <c r="AC3" s="23" t="s">
        <v>42</v>
      </c>
      <c r="AD3" s="23" t="s">
        <v>42</v>
      </c>
      <c r="AE3" s="23" t="s">
        <v>42</v>
      </c>
      <c r="AF3" s="23" t="s">
        <v>42</v>
      </c>
      <c r="AG3" s="23" t="s">
        <v>42</v>
      </c>
      <c r="AH3" s="23" t="s">
        <v>42</v>
      </c>
      <c r="AI3" s="23" t="s">
        <v>42</v>
      </c>
      <c r="AJ3" s="23" t="s">
        <v>42</v>
      </c>
      <c r="AK3" s="23" t="s">
        <v>42</v>
      </c>
      <c r="AL3" s="24" t="s">
        <v>43</v>
      </c>
      <c r="AM3" s="23" t="s">
        <v>44</v>
      </c>
      <c r="AN3" s="23" t="s">
        <v>42</v>
      </c>
      <c r="AO3" s="23" t="s">
        <v>45</v>
      </c>
      <c r="AP3" s="23" t="s">
        <v>46</v>
      </c>
      <c r="AQ3" s="23" t="s">
        <v>47</v>
      </c>
      <c r="AR3" s="23" t="s">
        <v>47</v>
      </c>
    </row>
    <row r="4" spans="1:44" hidden="1" thickTop="1">
      <c r="A4" s="25" t="s">
        <v>199</v>
      </c>
      <c r="B4" s="39" t="s">
        <v>175</v>
      </c>
      <c r="C4" s="38" t="s">
        <v>213</v>
      </c>
      <c r="D4" s="27">
        <f>'Hazard &amp; Exposure'!AF3</f>
        <v>6.3</v>
      </c>
      <c r="E4" s="27">
        <f>'Hazard &amp; Exposure'!AG3</f>
        <v>5.3</v>
      </c>
      <c r="F4" s="27">
        <f>'Hazard &amp; Exposure'!AH3</f>
        <v>6.1</v>
      </c>
      <c r="G4" s="27">
        <f>'Hazard &amp; Exposure'!AJ3</f>
        <v>6.9</v>
      </c>
      <c r="H4" s="27">
        <f>'Hazard &amp; Exposure'!AM3</f>
        <v>3.6</v>
      </c>
      <c r="I4" s="27">
        <f>'Hazard &amp; Exposure'!BH3</f>
        <v>3</v>
      </c>
      <c r="J4" s="28">
        <f>'Hazard &amp; Exposure'!BI3</f>
        <v>5.4</v>
      </c>
      <c r="K4" s="27">
        <f>'Hazard &amp; Exposure'!BL3</f>
        <v>10</v>
      </c>
      <c r="L4" s="27">
        <f>'Hazard &amp; Exposure'!BO3</f>
        <v>6.9</v>
      </c>
      <c r="M4" s="28">
        <f>'Hazard &amp; Exposure'!BP3</f>
        <v>8.9</v>
      </c>
      <c r="N4" s="28">
        <f t="shared" ref="N4:N24" si="0">ROUND((10-GEOMEAN(((10-J4)/10*9+1),((10-M4)/10*9+1)))/9*10,1)</f>
        <v>7.6</v>
      </c>
      <c r="O4" s="29">
        <f>Vulnerability!G3</f>
        <v>6.5666666666666664</v>
      </c>
      <c r="P4" s="29">
        <f>Vulnerability!K3</f>
        <v>8.4666666666666668</v>
      </c>
      <c r="Q4" s="29">
        <f>Vulnerability!P3</f>
        <v>5</v>
      </c>
      <c r="R4" s="29">
        <f>Vulnerability!U3</f>
        <v>3.0749999999999997</v>
      </c>
      <c r="S4" s="28">
        <f>Vulnerability!V3</f>
        <v>5.9</v>
      </c>
      <c r="T4" s="29">
        <f>Vulnerability!Y3</f>
        <v>10</v>
      </c>
      <c r="U4" s="29">
        <f>Vulnerability!AC3</f>
        <v>6.8</v>
      </c>
      <c r="V4" s="29">
        <f>Vulnerability!AF3</f>
        <v>5.6</v>
      </c>
      <c r="W4" s="29">
        <f>Vulnerability!AM3</f>
        <v>0.9</v>
      </c>
      <c r="X4" s="29">
        <f>Vulnerability!AT3</f>
        <v>6.5</v>
      </c>
      <c r="Y4" s="29">
        <f>Vulnerability!AR3</f>
        <v>4.7</v>
      </c>
      <c r="Z4" s="28">
        <f>Vulnerability!AU3</f>
        <v>6.6</v>
      </c>
      <c r="AA4" s="28">
        <f t="shared" ref="AA4:AA24" si="1">ROUND((10-GEOMEAN(((10-S4)/10*9+1),((10-Z4)/10*9+1)))/9*10,1)</f>
        <v>6.3</v>
      </c>
      <c r="AB4" s="30">
        <f>'Lack of Coping Capacity'!E3</f>
        <v>4.7</v>
      </c>
      <c r="AC4" s="30">
        <f>'Lack of Coping Capacity'!K3</f>
        <v>5.2</v>
      </c>
      <c r="AD4" s="30">
        <f>'Lack of Coping Capacity'!N3</f>
        <v>5.0999999999999996</v>
      </c>
      <c r="AE4" s="28">
        <f>'Lack of Coping Capacity'!O3</f>
        <v>5</v>
      </c>
      <c r="AF4" s="30">
        <f>'Lack of Coping Capacity'!Q3</f>
        <v>3.7</v>
      </c>
      <c r="AG4" s="30">
        <f>'Lack of Coping Capacity'!V3</f>
        <v>5.0999999999999996</v>
      </c>
      <c r="AH4" s="30">
        <f>'Lack of Coping Capacity'!AB3</f>
        <v>5.6</v>
      </c>
      <c r="AI4" s="28">
        <f>'Lack of Coping Capacity'!AC3</f>
        <v>4.8</v>
      </c>
      <c r="AJ4" s="31">
        <f t="shared" ref="AJ4:AJ24" si="2">ROUND((10-GEOMEAN(((10-AE4)/10*9+1),((10-AI4)/10*9+1)))/9*10,1)</f>
        <v>4.9000000000000004</v>
      </c>
      <c r="AK4" s="32">
        <f t="shared" ref="AK4:AK24" si="3">ROUND(N4^(1/3)*AA4^(1/3)*AJ4^(1/3),1)</f>
        <v>6.2</v>
      </c>
      <c r="AL4" s="28" t="str">
        <f>IF(AK4&gt;=5.5,"Very High",IF(AK4&gt;=5,"High",IF(AK4&gt;=4.6,"Medium",IF(AK4&gt;=4.2,"Low","Very Low"))))</f>
        <v>Very High</v>
      </c>
      <c r="AM4" s="33">
        <f t="shared" ref="AM4:AM40" si="4">_xlfn.RANK.EQ(AK4,AK$4:AK$40)</f>
        <v>2</v>
      </c>
      <c r="AN4" s="34" t="e">
        <f>VLOOKUP($C4,'[1]Lack of Reliability Index'!$A$2:$H$45,8,FALSE)</f>
        <v>#N/A</v>
      </c>
      <c r="AO4" s="35">
        <f>'[1]Imputed and missing data hidden'!BR15</f>
        <v>10</v>
      </c>
      <c r="AP4" s="36">
        <f t="shared" ref="AP4:AP40" si="5">AO4/68</f>
        <v>0.14705882352941177</v>
      </c>
      <c r="AQ4" s="37">
        <f>'[1]Indicator Date hidden2'!BO16</f>
        <v>0.43103448275862066</v>
      </c>
      <c r="AR4" s="37">
        <f>'[1]Indicator Geographical level'!BW18</f>
        <v>1.2962962962962963</v>
      </c>
    </row>
    <row r="5" spans="1:44" ht="14.25" hidden="1" customHeight="1">
      <c r="A5" s="25" t="s">
        <v>199</v>
      </c>
      <c r="B5" s="3" t="s">
        <v>162</v>
      </c>
      <c r="C5" s="26" t="s">
        <v>200</v>
      </c>
      <c r="D5" s="27">
        <f>'Hazard &amp; Exposure'!AF4</f>
        <v>10</v>
      </c>
      <c r="E5" s="27">
        <f>'Hazard &amp; Exposure'!AG4</f>
        <v>1.4</v>
      </c>
      <c r="F5" s="27">
        <f>'Hazard &amp; Exposure'!AH4</f>
        <v>0</v>
      </c>
      <c r="G5" s="27">
        <f>'Hazard &amp; Exposure'!AJ4</f>
        <v>6.9</v>
      </c>
      <c r="H5" s="27">
        <f>'Hazard &amp; Exposure'!AM4</f>
        <v>6.9</v>
      </c>
      <c r="I5" s="27">
        <f>'Hazard &amp; Exposure'!BH4</f>
        <v>5.0999999999999996</v>
      </c>
      <c r="J5" s="28">
        <f>'Hazard &amp; Exposure'!BI4</f>
        <v>6.3</v>
      </c>
      <c r="K5" s="27">
        <f>'Hazard &amp; Exposure'!BL4</f>
        <v>0.3</v>
      </c>
      <c r="L5" s="27">
        <f>'Hazard &amp; Exposure'!BO4</f>
        <v>7.4</v>
      </c>
      <c r="M5" s="28">
        <f>'Hazard &amp; Exposure'!BP4</f>
        <v>4.8</v>
      </c>
      <c r="N5" s="28">
        <f t="shared" si="0"/>
        <v>5.6</v>
      </c>
      <c r="O5" s="29">
        <f>Vulnerability!G4</f>
        <v>5</v>
      </c>
      <c r="P5" s="29">
        <f>Vulnerability!K4</f>
        <v>9.5333333333333332</v>
      </c>
      <c r="Q5" s="29">
        <f>Vulnerability!P4</f>
        <v>7.2</v>
      </c>
      <c r="R5" s="29">
        <f>Vulnerability!U4</f>
        <v>5.5250000000000004</v>
      </c>
      <c r="S5" s="28">
        <f>Vulnerability!V4</f>
        <v>6.5</v>
      </c>
      <c r="T5" s="29">
        <f>Vulnerability!Y4</f>
        <v>3.8</v>
      </c>
      <c r="U5" s="29">
        <f>Vulnerability!AC4</f>
        <v>8.1</v>
      </c>
      <c r="V5" s="29">
        <f>Vulnerability!AF4</f>
        <v>5.2</v>
      </c>
      <c r="W5" s="29">
        <f>Vulnerability!AM4</f>
        <v>0</v>
      </c>
      <c r="X5" s="29">
        <f>Vulnerability!AT4</f>
        <v>0</v>
      </c>
      <c r="Y5" s="29">
        <f>Vulnerability!AR4</f>
        <v>2.9</v>
      </c>
      <c r="Z5" s="28">
        <f>Vulnerability!AU4</f>
        <v>4</v>
      </c>
      <c r="AA5" s="28">
        <f t="shared" si="1"/>
        <v>5.4</v>
      </c>
      <c r="AB5" s="30">
        <f>'Lack of Coping Capacity'!E4</f>
        <v>4.7</v>
      </c>
      <c r="AC5" s="30">
        <f>'Lack of Coping Capacity'!K4</f>
        <v>1.2</v>
      </c>
      <c r="AD5" s="30">
        <f>'Lack of Coping Capacity'!N4</f>
        <v>5</v>
      </c>
      <c r="AE5" s="28">
        <f>'Lack of Coping Capacity'!O4</f>
        <v>3.6</v>
      </c>
      <c r="AF5" s="30">
        <f>'Lack of Coping Capacity'!Q4</f>
        <v>2.6</v>
      </c>
      <c r="AG5" s="30">
        <f>'Lack of Coping Capacity'!V4</f>
        <v>2.2000000000000002</v>
      </c>
      <c r="AH5" s="30">
        <f>'Lack of Coping Capacity'!AB4</f>
        <v>0.3</v>
      </c>
      <c r="AI5" s="28">
        <f>'Lack of Coping Capacity'!AC4</f>
        <v>1.7</v>
      </c>
      <c r="AJ5" s="31">
        <f t="shared" si="2"/>
        <v>2.7</v>
      </c>
      <c r="AK5" s="32">
        <f t="shared" si="3"/>
        <v>4.3</v>
      </c>
      <c r="AL5" s="28" t="str">
        <f t="shared" ref="AL5:AL40" si="6">IF(AK5&gt;=5.5,"Very High",IF(AK5&gt;=5,"High",IF(AK5&gt;=4.6,"Medium",IF(AK5&gt;=4.2,"Low","Very Low"))))</f>
        <v>Low</v>
      </c>
      <c r="AM5" s="33">
        <f t="shared" si="4"/>
        <v>28</v>
      </c>
      <c r="AN5" s="34" t="e">
        <f>VLOOKUP($C5,'[1]Lack of Reliability Index'!$A$2:$H$45,8,FALSE)</f>
        <v>#N/A</v>
      </c>
      <c r="AO5" s="35">
        <f>'[1]Imputed and missing data hidden'!BR2</f>
        <v>3</v>
      </c>
      <c r="AP5" s="36">
        <f t="shared" si="5"/>
        <v>4.4117647058823532E-2</v>
      </c>
      <c r="AQ5" s="37">
        <f>'[1]Indicator Date hidden2'!BO3</f>
        <v>0.64516129032258063</v>
      </c>
      <c r="AR5" s="37">
        <f>'[1]Indicator Geographical level'!BW5</f>
        <v>1.4444444444444444</v>
      </c>
    </row>
    <row r="6" spans="1:44" ht="14.25" hidden="1" customHeight="1">
      <c r="A6" s="25" t="s">
        <v>199</v>
      </c>
      <c r="B6" s="3" t="s">
        <v>189</v>
      </c>
      <c r="C6" s="38" t="s">
        <v>227</v>
      </c>
      <c r="D6" s="27">
        <f>'Hazard &amp; Exposure'!AF5</f>
        <v>6.8</v>
      </c>
      <c r="E6" s="27">
        <f>'Hazard &amp; Exposure'!AG5</f>
        <v>2.1</v>
      </c>
      <c r="F6" s="27">
        <f>'Hazard &amp; Exposure'!AH5</f>
        <v>8.1</v>
      </c>
      <c r="G6" s="27">
        <f>'Hazard &amp; Exposure'!AJ5</f>
        <v>6.7</v>
      </c>
      <c r="H6" s="27">
        <f>'Hazard &amp; Exposure'!AM5</f>
        <v>5.2</v>
      </c>
      <c r="I6" s="27">
        <f>'Hazard &amp; Exposure'!BH5</f>
        <v>3.5</v>
      </c>
      <c r="J6" s="28">
        <f>'Hazard &amp; Exposure'!BI5</f>
        <v>5.8</v>
      </c>
      <c r="K6" s="27">
        <f>'Hazard &amp; Exposure'!BL5</f>
        <v>0</v>
      </c>
      <c r="L6" s="27">
        <f>'Hazard &amp; Exposure'!BO5</f>
        <v>6.7</v>
      </c>
      <c r="M6" s="28">
        <f>'Hazard &amp; Exposure'!BP5</f>
        <v>4.0999999999999996</v>
      </c>
      <c r="N6" s="28">
        <f t="shared" si="0"/>
        <v>5</v>
      </c>
      <c r="O6" s="29">
        <f>Vulnerability!G5</f>
        <v>5.7333333333333334</v>
      </c>
      <c r="P6" s="29">
        <f>Vulnerability!K5</f>
        <v>4.1333333333333337</v>
      </c>
      <c r="Q6" s="29">
        <f>Vulnerability!P5</f>
        <v>2.2000000000000002</v>
      </c>
      <c r="R6" s="29">
        <f>Vulnerability!U5</f>
        <v>2.2000000000000002</v>
      </c>
      <c r="S6" s="28">
        <f>Vulnerability!V5</f>
        <v>4</v>
      </c>
      <c r="T6" s="29">
        <f>Vulnerability!Y5</f>
        <v>4.5</v>
      </c>
      <c r="U6" s="29">
        <f>Vulnerability!AC5</f>
        <v>6.7</v>
      </c>
      <c r="V6" s="29">
        <f>Vulnerability!AF5</f>
        <v>3.3</v>
      </c>
      <c r="W6" s="29">
        <f>Vulnerability!AM5</f>
        <v>0.1</v>
      </c>
      <c r="X6" s="29">
        <f>Vulnerability!AT5</f>
        <v>0</v>
      </c>
      <c r="Y6" s="29">
        <f>Vulnerability!AR5</f>
        <v>6</v>
      </c>
      <c r="Z6" s="28">
        <f>Vulnerability!AU5</f>
        <v>3.9</v>
      </c>
      <c r="AA6" s="28">
        <f t="shared" si="1"/>
        <v>4</v>
      </c>
      <c r="AB6" s="30">
        <f>'Lack of Coping Capacity'!E5</f>
        <v>4.7</v>
      </c>
      <c r="AC6" s="30">
        <f>'Lack of Coping Capacity'!K5</f>
        <v>3.8</v>
      </c>
      <c r="AD6" s="30">
        <f>'Lack of Coping Capacity'!N5</f>
        <v>5.0999999999999996</v>
      </c>
      <c r="AE6" s="28">
        <f>'Lack of Coping Capacity'!O5</f>
        <v>4.5</v>
      </c>
      <c r="AF6" s="30">
        <f>'Lack of Coping Capacity'!Q5</f>
        <v>6.3</v>
      </c>
      <c r="AG6" s="30">
        <f>'Lack of Coping Capacity'!V5</f>
        <v>3.3</v>
      </c>
      <c r="AH6" s="30">
        <f>'Lack of Coping Capacity'!AB5</f>
        <v>4.5999999999999996</v>
      </c>
      <c r="AI6" s="28">
        <f>'Lack of Coping Capacity'!AC5</f>
        <v>4.7</v>
      </c>
      <c r="AJ6" s="31">
        <f t="shared" si="2"/>
        <v>4.5999999999999996</v>
      </c>
      <c r="AK6" s="32">
        <f t="shared" si="3"/>
        <v>4.5</v>
      </c>
      <c r="AL6" s="28" t="str">
        <f t="shared" si="6"/>
        <v>Low</v>
      </c>
      <c r="AM6" s="33">
        <f t="shared" si="4"/>
        <v>22</v>
      </c>
      <c r="AN6" s="34" t="e">
        <f>VLOOKUP($C6,'[1]Lack of Reliability Index'!$A$2:$H$45,8,FALSE)</f>
        <v>#N/A</v>
      </c>
      <c r="AO6" s="35">
        <f>'[1]Imputed and missing data hidden'!BR29</f>
        <v>10</v>
      </c>
      <c r="AP6" s="36">
        <f t="shared" si="5"/>
        <v>0.14705882352941177</v>
      </c>
      <c r="AQ6" s="37">
        <f>'[1]Indicator Date hidden2'!BO30</f>
        <v>0.4576271186440678</v>
      </c>
      <c r="AR6" s="37">
        <f>'[1]Indicator Geographical level'!BW32</f>
        <v>1.3333333333333333</v>
      </c>
    </row>
    <row r="7" spans="1:44" hidden="1" thickTop="1">
      <c r="A7" s="25" t="s">
        <v>199</v>
      </c>
      <c r="B7" s="3" t="s">
        <v>163</v>
      </c>
      <c r="C7" s="26" t="s">
        <v>201</v>
      </c>
      <c r="D7" s="27">
        <f>'Hazard &amp; Exposure'!AF6</f>
        <v>4.2</v>
      </c>
      <c r="E7" s="27">
        <f>'Hazard &amp; Exposure'!AG6</f>
        <v>3.5</v>
      </c>
      <c r="F7" s="27">
        <f>'Hazard &amp; Exposure'!AH6</f>
        <v>4.5999999999999996</v>
      </c>
      <c r="G7" s="27">
        <f>'Hazard &amp; Exposure'!AJ6</f>
        <v>1.9</v>
      </c>
      <c r="H7" s="27">
        <f>'Hazard &amp; Exposure'!AM6</f>
        <v>2.4</v>
      </c>
      <c r="I7" s="27">
        <f>'Hazard &amp; Exposure'!BH6</f>
        <v>3.5</v>
      </c>
      <c r="J7" s="28">
        <f>'Hazard &amp; Exposure'!BI6</f>
        <v>3.4</v>
      </c>
      <c r="K7" s="27">
        <f>'Hazard &amp; Exposure'!BL6</f>
        <v>0.3</v>
      </c>
      <c r="L7" s="27">
        <f>'Hazard &amp; Exposure'!BO6</f>
        <v>6.5</v>
      </c>
      <c r="M7" s="28">
        <f>'Hazard &amp; Exposure'!BP6</f>
        <v>4.0999999999999996</v>
      </c>
      <c r="N7" s="28">
        <f t="shared" si="0"/>
        <v>3.8</v>
      </c>
      <c r="O7" s="29">
        <f>Vulnerability!G6</f>
        <v>5</v>
      </c>
      <c r="P7" s="29">
        <f>Vulnerability!K6</f>
        <v>6.7</v>
      </c>
      <c r="Q7" s="29">
        <f>Vulnerability!P6</f>
        <v>4.3</v>
      </c>
      <c r="R7" s="29">
        <f>Vulnerability!U6</f>
        <v>5.5250000000000004</v>
      </c>
      <c r="S7" s="28">
        <f>Vulnerability!V6</f>
        <v>5.3</v>
      </c>
      <c r="T7" s="29">
        <f>Vulnerability!Y6</f>
        <v>0.1</v>
      </c>
      <c r="U7" s="29">
        <f>Vulnerability!AC6</f>
        <v>1.8</v>
      </c>
      <c r="V7" s="29">
        <f>Vulnerability!AF6</f>
        <v>5.6</v>
      </c>
      <c r="W7" s="29">
        <f>Vulnerability!AM6</f>
        <v>0.5</v>
      </c>
      <c r="X7" s="29">
        <f>Vulnerability!AT6</f>
        <v>0</v>
      </c>
      <c r="Y7" s="29">
        <f>Vulnerability!AR6</f>
        <v>3.7</v>
      </c>
      <c r="Z7" s="28">
        <f>Vulnerability!AU6</f>
        <v>2.2000000000000002</v>
      </c>
      <c r="AA7" s="28">
        <f t="shared" si="1"/>
        <v>3.9</v>
      </c>
      <c r="AB7" s="30">
        <f>'Lack of Coping Capacity'!E6</f>
        <v>4.7</v>
      </c>
      <c r="AC7" s="30">
        <f>'Lack of Coping Capacity'!K6</f>
        <v>2.8</v>
      </c>
      <c r="AD7" s="30">
        <f>'Lack of Coping Capacity'!N6</f>
        <v>5.0999999999999996</v>
      </c>
      <c r="AE7" s="28">
        <f>'Lack of Coping Capacity'!O6</f>
        <v>4.2</v>
      </c>
      <c r="AF7" s="30">
        <f>'Lack of Coping Capacity'!Q6</f>
        <v>6.8</v>
      </c>
      <c r="AG7" s="30">
        <f>'Lack of Coping Capacity'!V6</f>
        <v>4.5999999999999996</v>
      </c>
      <c r="AH7" s="30">
        <f>'Lack of Coping Capacity'!AB6</f>
        <v>3.7</v>
      </c>
      <c r="AI7" s="28">
        <f>'Lack of Coping Capacity'!AC6</f>
        <v>5</v>
      </c>
      <c r="AJ7" s="31">
        <f t="shared" si="2"/>
        <v>4.5999999999999996</v>
      </c>
      <c r="AK7" s="32">
        <f t="shared" si="3"/>
        <v>4.0999999999999996</v>
      </c>
      <c r="AL7" s="28" t="str">
        <f t="shared" si="6"/>
        <v>Very Low</v>
      </c>
      <c r="AM7" s="33">
        <f t="shared" si="4"/>
        <v>31</v>
      </c>
      <c r="AN7" s="34" t="e">
        <f>VLOOKUP($C7,'[1]Lack of Reliability Index'!$A$2:$H$45,8,FALSE)</f>
        <v>#N/A</v>
      </c>
      <c r="AO7" s="35">
        <f>'[1]Imputed and missing data hidden'!BR3</f>
        <v>3</v>
      </c>
      <c r="AP7" s="36">
        <f t="shared" si="5"/>
        <v>4.4117647058823532E-2</v>
      </c>
      <c r="AQ7" s="37">
        <f>'[1]Indicator Date hidden2'!BO4</f>
        <v>0.64516129032258063</v>
      </c>
      <c r="AR7" s="37">
        <f>'[1]Indicator Geographical level'!BW6</f>
        <v>1.4444444444444444</v>
      </c>
    </row>
    <row r="8" spans="1:44" thickTop="1">
      <c r="A8" s="25" t="s">
        <v>199</v>
      </c>
      <c r="B8" s="3" t="s">
        <v>190</v>
      </c>
      <c r="C8" s="38" t="s">
        <v>228</v>
      </c>
      <c r="D8" s="27">
        <f>'Hazard &amp; Exposure'!AF7</f>
        <v>5.3</v>
      </c>
      <c r="E8" s="27">
        <f>'Hazard &amp; Exposure'!AG7</f>
        <v>5.3</v>
      </c>
      <c r="F8" s="27">
        <f>'Hazard &amp; Exposure'!AH7</f>
        <v>8.1</v>
      </c>
      <c r="G8" s="27">
        <f>'Hazard &amp; Exposure'!AJ7</f>
        <v>5.4</v>
      </c>
      <c r="H8" s="27">
        <f>'Hazard &amp; Exposure'!AM7</f>
        <v>7.9</v>
      </c>
      <c r="I8" s="27">
        <f>'Hazard &amp; Exposure'!BH7</f>
        <v>3.3</v>
      </c>
      <c r="J8" s="28">
        <f>'Hazard &amp; Exposure'!BI7</f>
        <v>6.2</v>
      </c>
      <c r="K8" s="27">
        <f>'Hazard &amp; Exposure'!BL7</f>
        <v>0.5</v>
      </c>
      <c r="L8" s="27">
        <f>'Hazard &amp; Exposure'!BO7</f>
        <v>7</v>
      </c>
      <c r="M8" s="28">
        <f>'Hazard &amp; Exposure'!BP7</f>
        <v>4.5</v>
      </c>
      <c r="N8" s="28">
        <f t="shared" si="0"/>
        <v>5.4</v>
      </c>
      <c r="O8" s="29">
        <f>Vulnerability!G7</f>
        <v>5.7333333333333334</v>
      </c>
      <c r="P8" s="29">
        <f>Vulnerability!K7</f>
        <v>4.666666666666667</v>
      </c>
      <c r="Q8" s="29">
        <f>Vulnerability!P7</f>
        <v>6.9</v>
      </c>
      <c r="R8" s="29">
        <f>Vulnerability!U7</f>
        <v>2.2000000000000002</v>
      </c>
      <c r="S8" s="28">
        <f>Vulnerability!V7</f>
        <v>5</v>
      </c>
      <c r="T8" s="29">
        <f>Vulnerability!Y7</f>
        <v>6</v>
      </c>
      <c r="U8" s="29">
        <f>Vulnerability!AC7</f>
        <v>3</v>
      </c>
      <c r="V8" s="29">
        <f>Vulnerability!AF7</f>
        <v>2.4</v>
      </c>
      <c r="W8" s="29">
        <f>Vulnerability!AM7</f>
        <v>5</v>
      </c>
      <c r="X8" s="29">
        <f>Vulnerability!AT7</f>
        <v>0</v>
      </c>
      <c r="Y8" s="29">
        <f>Vulnerability!AR7</f>
        <v>3.1</v>
      </c>
      <c r="Z8" s="28">
        <f>Vulnerability!AU7</f>
        <v>3.5</v>
      </c>
      <c r="AA8" s="28">
        <f t="shared" si="1"/>
        <v>4.3</v>
      </c>
      <c r="AB8" s="30">
        <f>'Lack of Coping Capacity'!E7</f>
        <v>4.7</v>
      </c>
      <c r="AC8" s="30">
        <f>'Lack of Coping Capacity'!K7</f>
        <v>3.8</v>
      </c>
      <c r="AD8" s="30">
        <f>'Lack of Coping Capacity'!N7</f>
        <v>5.0999999999999996</v>
      </c>
      <c r="AE8" s="28">
        <f>'Lack of Coping Capacity'!O7</f>
        <v>4.5</v>
      </c>
      <c r="AF8" s="30">
        <f>'Lack of Coping Capacity'!Q7</f>
        <v>2</v>
      </c>
      <c r="AG8" s="30">
        <f>'Lack of Coping Capacity'!V7</f>
        <v>5.6</v>
      </c>
      <c r="AH8" s="30">
        <f>'Lack of Coping Capacity'!AB7</f>
        <v>3.4</v>
      </c>
      <c r="AI8" s="28">
        <f>'Lack of Coping Capacity'!AC7</f>
        <v>3.7</v>
      </c>
      <c r="AJ8" s="31">
        <f t="shared" si="2"/>
        <v>4.0999999999999996</v>
      </c>
      <c r="AK8" s="32">
        <f t="shared" si="3"/>
        <v>4.5999999999999996</v>
      </c>
      <c r="AL8" s="28" t="str">
        <f t="shared" si="6"/>
        <v>Medium</v>
      </c>
      <c r="AM8" s="33">
        <f t="shared" si="4"/>
        <v>20</v>
      </c>
      <c r="AN8" s="34" t="e">
        <f>VLOOKUP($C8,'[1]Lack of Reliability Index'!$A$2:$H$45,8,FALSE)</f>
        <v>#N/A</v>
      </c>
      <c r="AO8" s="35">
        <f>'[1]Imputed and missing data hidden'!BR30</f>
        <v>8</v>
      </c>
      <c r="AP8" s="36">
        <f t="shared" si="5"/>
        <v>0.11764705882352941</v>
      </c>
      <c r="AQ8" s="37">
        <f>'[1]Indicator Date hidden2'!BO31</f>
        <v>0.4576271186440678</v>
      </c>
      <c r="AR8" s="37">
        <f>'[1]Indicator Geographical level'!BW33</f>
        <v>1.2962962962962963</v>
      </c>
    </row>
    <row r="9" spans="1:44" ht="14.25">
      <c r="A9" s="25" t="s">
        <v>199</v>
      </c>
      <c r="B9" s="3" t="s">
        <v>176</v>
      </c>
      <c r="C9" s="38" t="s">
        <v>214</v>
      </c>
      <c r="D9" s="27">
        <f>'Hazard &amp; Exposure'!AF8</f>
        <v>4.8</v>
      </c>
      <c r="E9" s="27">
        <f>'Hazard &amp; Exposure'!AG8</f>
        <v>0</v>
      </c>
      <c r="F9" s="27">
        <f>'Hazard &amp; Exposure'!AH8</f>
        <v>5.2</v>
      </c>
      <c r="G9" s="27">
        <f>'Hazard &amp; Exposure'!AJ8</f>
        <v>3.8</v>
      </c>
      <c r="H9" s="27">
        <f>'Hazard &amp; Exposure'!AM8</f>
        <v>3.4</v>
      </c>
      <c r="I9" s="27">
        <f>'Hazard &amp; Exposure'!BH8</f>
        <v>2.4</v>
      </c>
      <c r="J9" s="28">
        <f>'Hazard &amp; Exposure'!BI8</f>
        <v>3.4</v>
      </c>
      <c r="K9" s="27">
        <f>'Hazard &amp; Exposure'!BL8</f>
        <v>0.4</v>
      </c>
      <c r="L9" s="27">
        <f>'Hazard &amp; Exposure'!BO8</f>
        <v>6.7</v>
      </c>
      <c r="M9" s="28">
        <f>'Hazard &amp; Exposure'!BP8</f>
        <v>4.2</v>
      </c>
      <c r="N9" s="28">
        <f t="shared" si="0"/>
        <v>3.8</v>
      </c>
      <c r="O9" s="29">
        <f>Vulnerability!G8</f>
        <v>6.5666666666666664</v>
      </c>
      <c r="P9" s="29">
        <f>Vulnerability!K8</f>
        <v>5.8666666666666671</v>
      </c>
      <c r="Q9" s="29">
        <f>Vulnerability!P8</f>
        <v>3.7</v>
      </c>
      <c r="R9" s="29">
        <f>Vulnerability!U8</f>
        <v>3.0749999999999997</v>
      </c>
      <c r="S9" s="28">
        <f>Vulnerability!V8</f>
        <v>5.2</v>
      </c>
      <c r="T9" s="29">
        <f>Vulnerability!Y8</f>
        <v>1</v>
      </c>
      <c r="U9" s="29">
        <f>Vulnerability!AC8</f>
        <v>4.9000000000000004</v>
      </c>
      <c r="V9" s="29">
        <f>Vulnerability!AF8</f>
        <v>3.5</v>
      </c>
      <c r="W9" s="29">
        <f>Vulnerability!AM8</f>
        <v>0.1</v>
      </c>
      <c r="X9" s="29">
        <f>Vulnerability!AT8</f>
        <v>6.5</v>
      </c>
      <c r="Y9" s="29">
        <f>Vulnerability!AR8</f>
        <v>7.4</v>
      </c>
      <c r="Z9" s="28">
        <f>Vulnerability!AU8</f>
        <v>4.4000000000000004</v>
      </c>
      <c r="AA9" s="28">
        <f t="shared" si="1"/>
        <v>4.8</v>
      </c>
      <c r="AB9" s="30">
        <f>'Lack of Coping Capacity'!E8</f>
        <v>4.7</v>
      </c>
      <c r="AC9" s="30">
        <f>'Lack of Coping Capacity'!K8</f>
        <v>5.2</v>
      </c>
      <c r="AD9" s="30">
        <f>'Lack of Coping Capacity'!N8</f>
        <v>5.0999999999999996</v>
      </c>
      <c r="AE9" s="28">
        <f>'Lack of Coping Capacity'!O8</f>
        <v>5</v>
      </c>
      <c r="AF9" s="30">
        <f>'Lack of Coping Capacity'!Q8</f>
        <v>8.6</v>
      </c>
      <c r="AG9" s="30">
        <f>'Lack of Coping Capacity'!V8</f>
        <v>4.7</v>
      </c>
      <c r="AH9" s="30">
        <f>'Lack of Coping Capacity'!AB8</f>
        <v>5.8</v>
      </c>
      <c r="AI9" s="28">
        <f>'Lack of Coping Capacity'!AC8</f>
        <v>6.4</v>
      </c>
      <c r="AJ9" s="31">
        <f t="shared" si="2"/>
        <v>5.7</v>
      </c>
      <c r="AK9" s="32">
        <f t="shared" si="3"/>
        <v>4.7</v>
      </c>
      <c r="AL9" s="28" t="str">
        <f t="shared" si="6"/>
        <v>Medium</v>
      </c>
      <c r="AM9" s="33">
        <f t="shared" si="4"/>
        <v>16</v>
      </c>
      <c r="AN9" s="34" t="e">
        <f>VLOOKUP($C9,'[1]Lack of Reliability Index'!$A$2:$H$45,8,FALSE)</f>
        <v>#N/A</v>
      </c>
      <c r="AO9" s="35">
        <f>'[1]Imputed and missing data hidden'!BR16</f>
        <v>12</v>
      </c>
      <c r="AP9" s="36">
        <f t="shared" si="5"/>
        <v>0.17647058823529413</v>
      </c>
      <c r="AQ9" s="37">
        <f>'[1]Indicator Date hidden2'!BO17</f>
        <v>0.43103448275862066</v>
      </c>
      <c r="AR9" s="37">
        <f>'[1]Indicator Geographical level'!BW19</f>
        <v>1.2962962962962963</v>
      </c>
    </row>
    <row r="10" spans="1:44" ht="14.25">
      <c r="A10" s="25" t="s">
        <v>199</v>
      </c>
      <c r="B10" s="3" t="s">
        <v>191</v>
      </c>
      <c r="C10" s="38" t="s">
        <v>229</v>
      </c>
      <c r="D10" s="27">
        <f>'Hazard &amp; Exposure'!AF9</f>
        <v>2</v>
      </c>
      <c r="E10" s="27">
        <f>'Hazard &amp; Exposure'!AG9</f>
        <v>4.3</v>
      </c>
      <c r="F10" s="27">
        <f>'Hazard &amp; Exposure'!AH9</f>
        <v>9.4</v>
      </c>
      <c r="G10" s="27">
        <f>'Hazard &amp; Exposure'!AJ9</f>
        <v>5.4</v>
      </c>
      <c r="H10" s="27">
        <f>'Hazard &amp; Exposure'!AM9</f>
        <v>2.2000000000000002</v>
      </c>
      <c r="I10" s="27">
        <f>'Hazard &amp; Exposure'!BH9</f>
        <v>2.7</v>
      </c>
      <c r="J10" s="28">
        <f>'Hazard &amp; Exposure'!BI9</f>
        <v>5.0999999999999996</v>
      </c>
      <c r="K10" s="27">
        <f>'Hazard &amp; Exposure'!BL9</f>
        <v>0.5</v>
      </c>
      <c r="L10" s="27">
        <f>'Hazard &amp; Exposure'!BO9</f>
        <v>6.4</v>
      </c>
      <c r="M10" s="28">
        <f>'Hazard &amp; Exposure'!BP9</f>
        <v>4</v>
      </c>
      <c r="N10" s="28">
        <f t="shared" si="0"/>
        <v>4.5999999999999996</v>
      </c>
      <c r="O10" s="29">
        <f>Vulnerability!G9</f>
        <v>5.7333333333333334</v>
      </c>
      <c r="P10" s="29">
        <f>Vulnerability!K9</f>
        <v>2.9666666666666668</v>
      </c>
      <c r="Q10" s="29">
        <f>Vulnerability!P9</f>
        <v>2.6</v>
      </c>
      <c r="R10" s="29">
        <f>Vulnerability!U9</f>
        <v>2.2000000000000002</v>
      </c>
      <c r="S10" s="28">
        <f>Vulnerability!V9</f>
        <v>3.8</v>
      </c>
      <c r="T10" s="29">
        <f>Vulnerability!Y9</f>
        <v>0</v>
      </c>
      <c r="U10" s="29">
        <f>Vulnerability!AC9</f>
        <v>6.8</v>
      </c>
      <c r="V10" s="29">
        <f>Vulnerability!AF9</f>
        <v>3.6</v>
      </c>
      <c r="W10" s="29">
        <f>Vulnerability!AM9</f>
        <v>5</v>
      </c>
      <c r="X10" s="29">
        <f>Vulnerability!AT9</f>
        <v>0</v>
      </c>
      <c r="Y10" s="29">
        <f>Vulnerability!AR9</f>
        <v>7.7</v>
      </c>
      <c r="Z10" s="28">
        <f>Vulnerability!AU9</f>
        <v>4.5</v>
      </c>
      <c r="AA10" s="28">
        <f t="shared" si="1"/>
        <v>4.2</v>
      </c>
      <c r="AB10" s="30">
        <f>'Lack of Coping Capacity'!E9</f>
        <v>4.7</v>
      </c>
      <c r="AC10" s="30">
        <f>'Lack of Coping Capacity'!K9</f>
        <v>3.8</v>
      </c>
      <c r="AD10" s="30">
        <f>'Lack of Coping Capacity'!N9</f>
        <v>5.0999999999999996</v>
      </c>
      <c r="AE10" s="28">
        <f>'Lack of Coping Capacity'!O9</f>
        <v>4.5</v>
      </c>
      <c r="AF10" s="30">
        <f>'Lack of Coping Capacity'!Q9</f>
        <v>6.2</v>
      </c>
      <c r="AG10" s="30">
        <f>'Lack of Coping Capacity'!V9</f>
        <v>5.0999999999999996</v>
      </c>
      <c r="AH10" s="30">
        <f>'Lack of Coping Capacity'!AB9</f>
        <v>5.3</v>
      </c>
      <c r="AI10" s="28">
        <f>'Lack of Coping Capacity'!AC9</f>
        <v>5.5</v>
      </c>
      <c r="AJ10" s="31">
        <f t="shared" si="2"/>
        <v>5</v>
      </c>
      <c r="AK10" s="32">
        <f t="shared" si="3"/>
        <v>4.5999999999999996</v>
      </c>
      <c r="AL10" s="28" t="str">
        <f t="shared" si="6"/>
        <v>Medium</v>
      </c>
      <c r="AM10" s="33">
        <f t="shared" si="4"/>
        <v>20</v>
      </c>
      <c r="AN10" s="34" t="e">
        <f>VLOOKUP($C10,'[1]Lack of Reliability Index'!$A$2:$H$45,8,FALSE)</f>
        <v>#N/A</v>
      </c>
      <c r="AO10" s="35">
        <f>'[1]Imputed and missing data hidden'!BR31</f>
        <v>10</v>
      </c>
      <c r="AP10" s="36">
        <f t="shared" si="5"/>
        <v>0.14705882352941177</v>
      </c>
      <c r="AQ10" s="37">
        <f>'[1]Indicator Date hidden2'!BO32</f>
        <v>0.43859649122807015</v>
      </c>
      <c r="AR10" s="37">
        <f>'[1]Indicator Geographical level'!BW34</f>
        <v>1.2592592592592593</v>
      </c>
    </row>
    <row r="11" spans="1:44" ht="14.25" hidden="1">
      <c r="A11" s="25" t="s">
        <v>199</v>
      </c>
      <c r="B11" s="3" t="s">
        <v>192</v>
      </c>
      <c r="C11" s="38" t="s">
        <v>230</v>
      </c>
      <c r="D11" s="27">
        <f>'Hazard &amp; Exposure'!AF10</f>
        <v>1.9</v>
      </c>
      <c r="E11" s="27">
        <f>'Hazard &amp; Exposure'!AG10</f>
        <v>3.8</v>
      </c>
      <c r="F11" s="27">
        <f>'Hazard &amp; Exposure'!AH10</f>
        <v>9.8000000000000007</v>
      </c>
      <c r="G11" s="27">
        <f>'Hazard &amp; Exposure'!AJ10</f>
        <v>7.1</v>
      </c>
      <c r="H11" s="27">
        <f>'Hazard &amp; Exposure'!AM10</f>
        <v>9.1999999999999993</v>
      </c>
      <c r="I11" s="27">
        <f>'Hazard &amp; Exposure'!BH10</f>
        <v>3.3</v>
      </c>
      <c r="J11" s="28">
        <f>'Hazard &amp; Exposure'!BI10</f>
        <v>6.9</v>
      </c>
      <c r="K11" s="27">
        <f>'Hazard &amp; Exposure'!BL10</f>
        <v>8.6999999999999993</v>
      </c>
      <c r="L11" s="27">
        <f>'Hazard &amp; Exposure'!BO10</f>
        <v>6.8</v>
      </c>
      <c r="M11" s="28">
        <f>'Hazard &amp; Exposure'!BP10</f>
        <v>7.9</v>
      </c>
      <c r="N11" s="28">
        <f t="shared" si="0"/>
        <v>7.4</v>
      </c>
      <c r="O11" s="29">
        <f>Vulnerability!G10</f>
        <v>5.7333333333333334</v>
      </c>
      <c r="P11" s="29">
        <f>Vulnerability!K10</f>
        <v>4.5333333333333332</v>
      </c>
      <c r="Q11" s="29">
        <f>Vulnerability!P10</f>
        <v>5.4</v>
      </c>
      <c r="R11" s="29">
        <f>Vulnerability!U10</f>
        <v>2.2000000000000002</v>
      </c>
      <c r="S11" s="28">
        <f>Vulnerability!V10</f>
        <v>4.7</v>
      </c>
      <c r="T11" s="29">
        <f>Vulnerability!Y10</f>
        <v>4.7</v>
      </c>
      <c r="U11" s="29">
        <f>Vulnerability!AC10</f>
        <v>7</v>
      </c>
      <c r="V11" s="29">
        <f>Vulnerability!AF10</f>
        <v>2.4</v>
      </c>
      <c r="W11" s="29">
        <f>Vulnerability!AM10</f>
        <v>5</v>
      </c>
      <c r="X11" s="29">
        <f>Vulnerability!AT10</f>
        <v>0</v>
      </c>
      <c r="Y11" s="29">
        <f>Vulnerability!AR10</f>
        <v>3</v>
      </c>
      <c r="Z11" s="28">
        <f>Vulnerability!AU10</f>
        <v>4</v>
      </c>
      <c r="AA11" s="28">
        <f t="shared" si="1"/>
        <v>4.4000000000000004</v>
      </c>
      <c r="AB11" s="30">
        <f>'Lack of Coping Capacity'!E10</f>
        <v>4.7</v>
      </c>
      <c r="AC11" s="30">
        <f>'Lack of Coping Capacity'!K10</f>
        <v>3.8</v>
      </c>
      <c r="AD11" s="30">
        <f>'Lack of Coping Capacity'!N10</f>
        <v>5.0999999999999996</v>
      </c>
      <c r="AE11" s="28">
        <f>'Lack of Coping Capacity'!O10</f>
        <v>4.5</v>
      </c>
      <c r="AF11" s="30">
        <f>'Lack of Coping Capacity'!Q10</f>
        <v>6.8</v>
      </c>
      <c r="AG11" s="30">
        <f>'Lack of Coping Capacity'!V10</f>
        <v>5.4</v>
      </c>
      <c r="AH11" s="30">
        <f>'Lack of Coping Capacity'!AB10</f>
        <v>4.9000000000000004</v>
      </c>
      <c r="AI11" s="28">
        <f>'Lack of Coping Capacity'!AC10</f>
        <v>5.7</v>
      </c>
      <c r="AJ11" s="31">
        <f t="shared" si="2"/>
        <v>5.0999999999999996</v>
      </c>
      <c r="AK11" s="32">
        <f t="shared" si="3"/>
        <v>5.5</v>
      </c>
      <c r="AL11" s="28" t="str">
        <f t="shared" si="6"/>
        <v>Very High</v>
      </c>
      <c r="AM11" s="33">
        <f t="shared" si="4"/>
        <v>3</v>
      </c>
      <c r="AN11" s="34" t="e">
        <f>VLOOKUP($C11,'[1]Lack of Reliability Index'!$A$2:$H$45,8,FALSE)</f>
        <v>#N/A</v>
      </c>
      <c r="AO11" s="35">
        <f>'[1]Imputed and missing data hidden'!BR32</f>
        <v>11</v>
      </c>
      <c r="AP11" s="36">
        <f t="shared" si="5"/>
        <v>0.16176470588235295</v>
      </c>
      <c r="AQ11" s="37">
        <f>'[1]Indicator Date hidden2'!BO33</f>
        <v>0.43859649122807015</v>
      </c>
      <c r="AR11" s="37">
        <f>'[1]Indicator Geographical level'!BW35</f>
        <v>1.2592592592592593</v>
      </c>
    </row>
    <row r="12" spans="1:44" ht="15" hidden="1" customHeight="1">
      <c r="A12" s="25" t="s">
        <v>199</v>
      </c>
      <c r="B12" s="3" t="s">
        <v>174</v>
      </c>
      <c r="C12" s="38" t="s">
        <v>212</v>
      </c>
      <c r="D12" s="27">
        <f>'Hazard &amp; Exposure'!AF11</f>
        <v>8.3000000000000007</v>
      </c>
      <c r="E12" s="27">
        <f>'Hazard &amp; Exposure'!AG11</f>
        <v>3</v>
      </c>
      <c r="F12" s="27">
        <f>'Hazard &amp; Exposure'!AH11</f>
        <v>3.5</v>
      </c>
      <c r="G12" s="27">
        <f>'Hazard &amp; Exposure'!AJ11</f>
        <v>3.9</v>
      </c>
      <c r="H12" s="27">
        <f>'Hazard &amp; Exposure'!AM11</f>
        <v>7.7</v>
      </c>
      <c r="I12" s="27">
        <f>'Hazard &amp; Exposure'!BH11</f>
        <v>6.8</v>
      </c>
      <c r="J12" s="28">
        <f>'Hazard &amp; Exposure'!BI11</f>
        <v>6</v>
      </c>
      <c r="K12" s="27">
        <f>'Hazard &amp; Exposure'!BL11</f>
        <v>9</v>
      </c>
      <c r="L12" s="27">
        <f>'Hazard &amp; Exposure'!BO11</f>
        <v>9.5</v>
      </c>
      <c r="M12" s="28">
        <f>'Hazard &amp; Exposure'!BP11</f>
        <v>9.3000000000000007</v>
      </c>
      <c r="N12" s="28">
        <f t="shared" si="0"/>
        <v>8.1</v>
      </c>
      <c r="O12" s="29">
        <f>Vulnerability!G11</f>
        <v>0</v>
      </c>
      <c r="P12" s="29">
        <f>Vulnerability!K11</f>
        <v>6.2</v>
      </c>
      <c r="Q12" s="29">
        <f>Vulnerability!P11</f>
        <v>7.2</v>
      </c>
      <c r="R12" s="29">
        <f>Vulnerability!U11</f>
        <v>4.0750000000000002</v>
      </c>
      <c r="S12" s="28">
        <f>Vulnerability!V11</f>
        <v>3.5</v>
      </c>
      <c r="T12" s="29">
        <f>Vulnerability!Y11</f>
        <v>10</v>
      </c>
      <c r="U12" s="29">
        <f>Vulnerability!AC11</f>
        <v>2.7</v>
      </c>
      <c r="V12" s="29">
        <f>Vulnerability!AF11</f>
        <v>0.5</v>
      </c>
      <c r="W12" s="29">
        <f>Vulnerability!AM11</f>
        <v>0.1</v>
      </c>
      <c r="X12" s="29">
        <f>Vulnerability!AT11</f>
        <v>10</v>
      </c>
      <c r="Y12" s="29">
        <f>Vulnerability!AR11</f>
        <v>0</v>
      </c>
      <c r="Z12" s="28">
        <f>Vulnerability!AU11</f>
        <v>6.2</v>
      </c>
      <c r="AA12" s="28">
        <f t="shared" si="1"/>
        <v>5</v>
      </c>
      <c r="AB12" s="30">
        <f>'Lack of Coping Capacity'!E11</f>
        <v>4.7</v>
      </c>
      <c r="AC12" s="30">
        <f>'Lack of Coping Capacity'!K11</f>
        <v>6.2</v>
      </c>
      <c r="AD12" s="30">
        <f>'Lack of Coping Capacity'!N11</f>
        <v>5.0999999999999996</v>
      </c>
      <c r="AE12" s="28">
        <f>'Lack of Coping Capacity'!O11</f>
        <v>5.3</v>
      </c>
      <c r="AF12" s="30">
        <f>'Lack of Coping Capacity'!Q11</f>
        <v>0</v>
      </c>
      <c r="AG12" s="30">
        <f>'Lack of Coping Capacity'!V11</f>
        <v>5.0999999999999996</v>
      </c>
      <c r="AH12" s="30">
        <f>'Lack of Coping Capacity'!AB11</f>
        <v>3.1</v>
      </c>
      <c r="AI12" s="28">
        <f>'Lack of Coping Capacity'!AC11</f>
        <v>2.7</v>
      </c>
      <c r="AJ12" s="31">
        <f t="shared" si="2"/>
        <v>4.0999999999999996</v>
      </c>
      <c r="AK12" s="32">
        <f t="shared" si="3"/>
        <v>5.5</v>
      </c>
      <c r="AL12" s="28" t="str">
        <f t="shared" si="6"/>
        <v>Very High</v>
      </c>
      <c r="AM12" s="33">
        <f t="shared" si="4"/>
        <v>3</v>
      </c>
      <c r="AN12" s="34" t="e">
        <f>VLOOKUP($C12,'[1]Lack of Reliability Index'!$A$2:$H$45,8,FALSE)</f>
        <v>#N/A</v>
      </c>
      <c r="AO12" s="35">
        <f>'[1]Imputed and missing data hidden'!BR14</f>
        <v>10</v>
      </c>
      <c r="AP12" s="36">
        <f t="shared" si="5"/>
        <v>0.14705882352941177</v>
      </c>
      <c r="AQ12" s="37">
        <f>'[1]Indicator Date hidden2'!BO15</f>
        <v>0.46551724137931033</v>
      </c>
      <c r="AR12" s="37">
        <f>'[1]Indicator Geographical level'!BW17</f>
        <v>1.2962962962962963</v>
      </c>
    </row>
    <row r="13" spans="1:44" ht="14.25">
      <c r="A13" s="25" t="s">
        <v>199</v>
      </c>
      <c r="B13" s="3" t="s">
        <v>193</v>
      </c>
      <c r="C13" s="38" t="s">
        <v>231</v>
      </c>
      <c r="D13" s="27">
        <f>'Hazard &amp; Exposure'!AF12</f>
        <v>4.5</v>
      </c>
      <c r="E13" s="27">
        <f>'Hazard &amp; Exposure'!AG12</f>
        <v>1.8</v>
      </c>
      <c r="F13" s="27">
        <f>'Hazard &amp; Exposure'!AH12</f>
        <v>9.3000000000000007</v>
      </c>
      <c r="G13" s="27">
        <f>'Hazard &amp; Exposure'!AJ12</f>
        <v>7.1</v>
      </c>
      <c r="H13" s="27">
        <f>'Hazard &amp; Exposure'!AM12</f>
        <v>8</v>
      </c>
      <c r="I13" s="27">
        <f>'Hazard &amp; Exposure'!BH12</f>
        <v>4.8</v>
      </c>
      <c r="J13" s="28">
        <f>'Hazard &amp; Exposure'!BI12</f>
        <v>6.6</v>
      </c>
      <c r="K13" s="27">
        <f>'Hazard &amp; Exposure'!BL12</f>
        <v>0.3</v>
      </c>
      <c r="L13" s="27">
        <f>'Hazard &amp; Exposure'!BO12</f>
        <v>6.6</v>
      </c>
      <c r="M13" s="28">
        <f>'Hazard &amp; Exposure'!BP12</f>
        <v>4.0999999999999996</v>
      </c>
      <c r="N13" s="28">
        <f t="shared" si="0"/>
        <v>5.5</v>
      </c>
      <c r="O13" s="29">
        <f>Vulnerability!G12</f>
        <v>5.7333333333333334</v>
      </c>
      <c r="P13" s="29">
        <f>Vulnerability!K12</f>
        <v>4.333333333333333</v>
      </c>
      <c r="Q13" s="29">
        <f>Vulnerability!P12</f>
        <v>2.2999999999999998</v>
      </c>
      <c r="R13" s="29">
        <f>Vulnerability!U12</f>
        <v>2.2000000000000002</v>
      </c>
      <c r="S13" s="28">
        <f>Vulnerability!V12</f>
        <v>4.0999999999999996</v>
      </c>
      <c r="T13" s="29">
        <f>Vulnerability!Y12</f>
        <v>1.5</v>
      </c>
      <c r="U13" s="29">
        <f>Vulnerability!AC12</f>
        <v>8.1</v>
      </c>
      <c r="V13" s="29">
        <f>Vulnerability!AF12</f>
        <v>3.5</v>
      </c>
      <c r="W13" s="29">
        <f>Vulnerability!AM12</f>
        <v>5</v>
      </c>
      <c r="X13" s="29">
        <f>Vulnerability!AT12</f>
        <v>0</v>
      </c>
      <c r="Y13" s="29">
        <f>Vulnerability!AR12</f>
        <v>6.9</v>
      </c>
      <c r="Z13" s="28">
        <f>Vulnerability!AU12</f>
        <v>4.8</v>
      </c>
      <c r="AA13" s="28">
        <f t="shared" si="1"/>
        <v>4.5</v>
      </c>
      <c r="AB13" s="30">
        <f>'Lack of Coping Capacity'!E12</f>
        <v>4.7</v>
      </c>
      <c r="AC13" s="30">
        <f>'Lack of Coping Capacity'!K12</f>
        <v>3.8</v>
      </c>
      <c r="AD13" s="30">
        <f>'Lack of Coping Capacity'!N12</f>
        <v>5.0999999999999996</v>
      </c>
      <c r="AE13" s="28">
        <f>'Lack of Coping Capacity'!O12</f>
        <v>4.5</v>
      </c>
      <c r="AF13" s="30">
        <f>'Lack of Coping Capacity'!Q12</f>
        <v>6.5</v>
      </c>
      <c r="AG13" s="30">
        <f>'Lack of Coping Capacity'!V12</f>
        <v>5.0999999999999996</v>
      </c>
      <c r="AH13" s="30">
        <f>'Lack of Coping Capacity'!AB12</f>
        <v>5.2</v>
      </c>
      <c r="AI13" s="28">
        <f>'Lack of Coping Capacity'!AC12</f>
        <v>5.6</v>
      </c>
      <c r="AJ13" s="31">
        <f t="shared" si="2"/>
        <v>5.0999999999999996</v>
      </c>
      <c r="AK13" s="32">
        <f t="shared" si="3"/>
        <v>5</v>
      </c>
      <c r="AL13" s="28" t="s">
        <v>799</v>
      </c>
      <c r="AM13" s="33">
        <f t="shared" si="4"/>
        <v>8</v>
      </c>
      <c r="AN13" s="34" t="e">
        <f>VLOOKUP($C13,'[1]Lack of Reliability Index'!$A$2:$H$45,8,FALSE)</f>
        <v>#N/A</v>
      </c>
      <c r="AO13" s="35">
        <f>'[1]Imputed and missing data hidden'!BR33</f>
        <v>10</v>
      </c>
      <c r="AP13" s="36">
        <f t="shared" si="5"/>
        <v>0.14705882352941177</v>
      </c>
      <c r="AQ13" s="37">
        <f>'[1]Indicator Date hidden2'!BO34</f>
        <v>0.43103448275862066</v>
      </c>
      <c r="AR13" s="37">
        <f>'[1]Indicator Geographical level'!BW36</f>
        <v>1.2962962962962963</v>
      </c>
    </row>
    <row r="14" spans="1:44" ht="14.25">
      <c r="A14" s="25" t="s">
        <v>199</v>
      </c>
      <c r="B14" s="3" t="s">
        <v>177</v>
      </c>
      <c r="C14" s="38" t="s">
        <v>215</v>
      </c>
      <c r="D14" s="27">
        <f>'Hazard &amp; Exposure'!AF13</f>
        <v>4.2</v>
      </c>
      <c r="E14" s="27">
        <f>'Hazard &amp; Exposure'!AG13</f>
        <v>5.4</v>
      </c>
      <c r="F14" s="27">
        <f>'Hazard &amp; Exposure'!AH13</f>
        <v>5.0999999999999996</v>
      </c>
      <c r="G14" s="27">
        <f>'Hazard &amp; Exposure'!AJ13</f>
        <v>3.6</v>
      </c>
      <c r="H14" s="27">
        <f>'Hazard &amp; Exposure'!AM13</f>
        <v>2.9</v>
      </c>
      <c r="I14" s="27">
        <f>'Hazard &amp; Exposure'!BH13</f>
        <v>3</v>
      </c>
      <c r="J14" s="28">
        <f>'Hazard &amp; Exposure'!BI13</f>
        <v>4.0999999999999996</v>
      </c>
      <c r="K14" s="27">
        <f>'Hazard &amp; Exposure'!BL13</f>
        <v>1.8</v>
      </c>
      <c r="L14" s="27">
        <f>'Hazard &amp; Exposure'!BO13</f>
        <v>7.1</v>
      </c>
      <c r="M14" s="28">
        <f>'Hazard &amp; Exposure'!BP13</f>
        <v>5</v>
      </c>
      <c r="N14" s="28">
        <f t="shared" si="0"/>
        <v>4.5999999999999996</v>
      </c>
      <c r="O14" s="29">
        <f>Vulnerability!G13</f>
        <v>6.5666666666666664</v>
      </c>
      <c r="P14" s="29">
        <f>Vulnerability!K13</f>
        <v>7.3</v>
      </c>
      <c r="Q14" s="29">
        <f>Vulnerability!P13</f>
        <v>4.5999999999999996</v>
      </c>
      <c r="R14" s="29">
        <f>Vulnerability!U13</f>
        <v>3.0749999999999997</v>
      </c>
      <c r="S14" s="28">
        <f>Vulnerability!V13</f>
        <v>5.6</v>
      </c>
      <c r="T14" s="29">
        <f>Vulnerability!Y13</f>
        <v>1.9</v>
      </c>
      <c r="U14" s="29">
        <f>Vulnerability!AC13</f>
        <v>6.5</v>
      </c>
      <c r="V14" s="29">
        <f>Vulnerability!AF13</f>
        <v>5.0999999999999996</v>
      </c>
      <c r="W14" s="29">
        <f>Vulnerability!AM13</f>
        <v>0.8</v>
      </c>
      <c r="X14" s="29">
        <f>Vulnerability!AT13</f>
        <v>6.5</v>
      </c>
      <c r="Y14" s="29">
        <f>Vulnerability!AR13</f>
        <v>3.3</v>
      </c>
      <c r="Z14" s="28">
        <f>Vulnerability!AU13</f>
        <v>4.4000000000000004</v>
      </c>
      <c r="AA14" s="28">
        <f t="shared" si="1"/>
        <v>5</v>
      </c>
      <c r="AB14" s="30">
        <f>'Lack of Coping Capacity'!E13</f>
        <v>4.7</v>
      </c>
      <c r="AC14" s="30">
        <f>'Lack of Coping Capacity'!K13</f>
        <v>5.2</v>
      </c>
      <c r="AD14" s="30">
        <f>'Lack of Coping Capacity'!N13</f>
        <v>5.0999999999999996</v>
      </c>
      <c r="AE14" s="28">
        <f>'Lack of Coping Capacity'!O13</f>
        <v>5</v>
      </c>
      <c r="AF14" s="30">
        <f>'Lack of Coping Capacity'!Q13</f>
        <v>4.7</v>
      </c>
      <c r="AG14" s="30">
        <f>'Lack of Coping Capacity'!V13</f>
        <v>4.5999999999999996</v>
      </c>
      <c r="AH14" s="30">
        <f>'Lack of Coping Capacity'!AB13</f>
        <v>5</v>
      </c>
      <c r="AI14" s="28">
        <f>'Lack of Coping Capacity'!AC13</f>
        <v>4.8</v>
      </c>
      <c r="AJ14" s="31">
        <f t="shared" si="2"/>
        <v>4.9000000000000004</v>
      </c>
      <c r="AK14" s="32">
        <f t="shared" si="3"/>
        <v>4.8</v>
      </c>
      <c r="AL14" s="28" t="str">
        <f t="shared" si="6"/>
        <v>Medium</v>
      </c>
      <c r="AM14" s="33">
        <f t="shared" si="4"/>
        <v>13</v>
      </c>
      <c r="AN14" s="34" t="e">
        <f>VLOOKUP($C14,'[1]Lack of Reliability Index'!$A$2:$H$45,8,FALSE)</f>
        <v>#N/A</v>
      </c>
      <c r="AO14" s="35">
        <f>'[1]Imputed and missing data hidden'!BR17</f>
        <v>9</v>
      </c>
      <c r="AP14" s="36">
        <f t="shared" si="5"/>
        <v>0.13235294117647059</v>
      </c>
      <c r="AQ14" s="37">
        <f>'[1]Indicator Date hidden2'!BO18</f>
        <v>0.43103448275862066</v>
      </c>
      <c r="AR14" s="37">
        <f>'[1]Indicator Geographical level'!BW20</f>
        <v>1.2962962962962963</v>
      </c>
    </row>
    <row r="15" spans="1:44" ht="14.25" hidden="1" customHeight="1">
      <c r="A15" s="25" t="s">
        <v>199</v>
      </c>
      <c r="B15" s="101" t="s">
        <v>164</v>
      </c>
      <c r="C15" s="108" t="s">
        <v>202</v>
      </c>
      <c r="D15" s="27">
        <f>'Hazard &amp; Exposure'!AF14</f>
        <v>1.4</v>
      </c>
      <c r="E15" s="27">
        <f>'Hazard &amp; Exposure'!AG14</f>
        <v>0.1</v>
      </c>
      <c r="F15" s="27">
        <f>'Hazard &amp; Exposure'!AH14</f>
        <v>0.9</v>
      </c>
      <c r="G15" s="27">
        <f>'Hazard &amp; Exposure'!AJ14</f>
        <v>1.8</v>
      </c>
      <c r="H15" s="27">
        <f>'Hazard &amp; Exposure'!AM14</f>
        <v>1.3</v>
      </c>
      <c r="I15" s="27">
        <f>'Hazard &amp; Exposure'!BH14</f>
        <v>3.8</v>
      </c>
      <c r="J15" s="28">
        <f>'Hazard &amp; Exposure'!BI14</f>
        <v>1.6</v>
      </c>
      <c r="K15" s="27">
        <f>'Hazard &amp; Exposure'!BL14</f>
        <v>0</v>
      </c>
      <c r="L15" s="27">
        <f>'Hazard &amp; Exposure'!BO14</f>
        <v>6.2</v>
      </c>
      <c r="M15" s="28">
        <f>'Hazard &amp; Exposure'!BP14</f>
        <v>3.7</v>
      </c>
      <c r="N15" s="28">
        <f t="shared" si="0"/>
        <v>2.7</v>
      </c>
      <c r="O15" s="29">
        <f>Vulnerability!G14</f>
        <v>5</v>
      </c>
      <c r="P15" s="29">
        <f>Vulnerability!K14</f>
        <v>5.8999999999999995</v>
      </c>
      <c r="Q15" s="29">
        <f>Vulnerability!P14</f>
        <v>2.2000000000000002</v>
      </c>
      <c r="R15" s="29">
        <f>Vulnerability!U14</f>
        <v>5.5250000000000004</v>
      </c>
      <c r="S15" s="28">
        <f>Vulnerability!V14</f>
        <v>4.7</v>
      </c>
      <c r="T15" s="29">
        <f>Vulnerability!Y14</f>
        <v>7.5</v>
      </c>
      <c r="U15" s="29">
        <f>Vulnerability!AC14</f>
        <v>6.7</v>
      </c>
      <c r="V15" s="29">
        <f>Vulnerability!AF14</f>
        <v>5</v>
      </c>
      <c r="W15" s="29">
        <f>Vulnerability!AM14</f>
        <v>0.5</v>
      </c>
      <c r="X15" s="29">
        <f>Vulnerability!AT14</f>
        <v>0</v>
      </c>
      <c r="Y15" s="29">
        <f>Vulnerability!AR14</f>
        <v>5.4</v>
      </c>
      <c r="Z15" s="28">
        <f>Vulnerability!AU14</f>
        <v>4.8</v>
      </c>
      <c r="AA15" s="28">
        <f t="shared" si="1"/>
        <v>4.8</v>
      </c>
      <c r="AB15" s="30">
        <f>'Lack of Coping Capacity'!E14</f>
        <v>4.7</v>
      </c>
      <c r="AC15" s="30">
        <f>'Lack of Coping Capacity'!K14</f>
        <v>2.8</v>
      </c>
      <c r="AD15" s="30">
        <f>'Lack of Coping Capacity'!N14</f>
        <v>5.0999999999999996</v>
      </c>
      <c r="AE15" s="28">
        <f>'Lack of Coping Capacity'!O14</f>
        <v>4.2</v>
      </c>
      <c r="AF15" s="30">
        <f>'Lack of Coping Capacity'!Q14</f>
        <v>10</v>
      </c>
      <c r="AG15" s="30">
        <f>'Lack of Coping Capacity'!V14</f>
        <v>4.5</v>
      </c>
      <c r="AH15" s="30">
        <f>'Lack of Coping Capacity'!AB14</f>
        <v>2</v>
      </c>
      <c r="AI15" s="28">
        <f>'Lack of Coping Capacity'!AC14</f>
        <v>5.5</v>
      </c>
      <c r="AJ15" s="31">
        <f t="shared" si="2"/>
        <v>4.9000000000000004</v>
      </c>
      <c r="AK15" s="32">
        <f t="shared" si="3"/>
        <v>4</v>
      </c>
      <c r="AL15" s="28" t="str">
        <f t="shared" si="6"/>
        <v>Very Low</v>
      </c>
      <c r="AM15" s="103">
        <f t="shared" si="4"/>
        <v>33</v>
      </c>
      <c r="AN15" s="104" t="e">
        <f>VLOOKUP($C15,'[1]Lack of Reliability Index'!$A$2:$H$45,8,FALSE)</f>
        <v>#N/A</v>
      </c>
      <c r="AO15" s="105">
        <f>'[1]Imputed and missing data hidden'!BR4</f>
        <v>2</v>
      </c>
      <c r="AP15" s="106">
        <f t="shared" si="5"/>
        <v>2.9411764705882353E-2</v>
      </c>
      <c r="AQ15" s="107">
        <f>'[1]Indicator Date hidden2'!BO5</f>
        <v>0.64516129032258063</v>
      </c>
      <c r="AR15" s="107">
        <f>'[1]Indicator Geographical level'!BW7</f>
        <v>1.4444444444444444</v>
      </c>
    </row>
    <row r="16" spans="1:44" ht="14.25" hidden="1" customHeight="1">
      <c r="A16" s="25" t="s">
        <v>199</v>
      </c>
      <c r="B16" s="3" t="s">
        <v>165</v>
      </c>
      <c r="C16" s="26" t="s">
        <v>203</v>
      </c>
      <c r="D16" s="27">
        <f>'Hazard &amp; Exposure'!AF15</f>
        <v>7.5</v>
      </c>
      <c r="E16" s="27">
        <f>'Hazard &amp; Exposure'!AG15</f>
        <v>2.2999999999999998</v>
      </c>
      <c r="F16" s="27">
        <f>'Hazard &amp; Exposure'!AH15</f>
        <v>2.4</v>
      </c>
      <c r="G16" s="27">
        <f>'Hazard &amp; Exposure'!AJ15</f>
        <v>1.8</v>
      </c>
      <c r="H16" s="27">
        <f>'Hazard &amp; Exposure'!AM15</f>
        <v>3.2</v>
      </c>
      <c r="I16" s="27">
        <f>'Hazard &amp; Exposure'!BH15</f>
        <v>3.9</v>
      </c>
      <c r="J16" s="28">
        <f>'Hazard &amp; Exposure'!BI15</f>
        <v>3.8</v>
      </c>
      <c r="K16" s="27">
        <f>'Hazard &amp; Exposure'!BL15</f>
        <v>0.2</v>
      </c>
      <c r="L16" s="27">
        <f>'Hazard &amp; Exposure'!BO15</f>
        <v>6.7</v>
      </c>
      <c r="M16" s="28">
        <f>'Hazard &amp; Exposure'!BP15</f>
        <v>4.2</v>
      </c>
      <c r="N16" s="28">
        <f t="shared" si="0"/>
        <v>4</v>
      </c>
      <c r="O16" s="29">
        <f>Vulnerability!G15</f>
        <v>5</v>
      </c>
      <c r="P16" s="29">
        <f>Vulnerability!K15</f>
        <v>7.1000000000000005</v>
      </c>
      <c r="Q16" s="29">
        <f>Vulnerability!P15</f>
        <v>5.0999999999999996</v>
      </c>
      <c r="R16" s="29">
        <f>Vulnerability!U15</f>
        <v>5.5250000000000004</v>
      </c>
      <c r="S16" s="28">
        <f>Vulnerability!V15</f>
        <v>5.5</v>
      </c>
      <c r="T16" s="29">
        <f>Vulnerability!Y15</f>
        <v>0</v>
      </c>
      <c r="U16" s="29">
        <f>Vulnerability!AC15</f>
        <v>2.8</v>
      </c>
      <c r="V16" s="29">
        <f>Vulnerability!AF15</f>
        <v>5.9</v>
      </c>
      <c r="W16" s="29">
        <f>Vulnerability!AM15</f>
        <v>2</v>
      </c>
      <c r="X16" s="29">
        <f>Vulnerability!AT15</f>
        <v>0</v>
      </c>
      <c r="Y16" s="29">
        <f>Vulnerability!AR15</f>
        <v>5.0999999999999996</v>
      </c>
      <c r="Z16" s="28">
        <f>Vulnerability!AU15</f>
        <v>3</v>
      </c>
      <c r="AA16" s="28">
        <f t="shared" si="1"/>
        <v>4.4000000000000004</v>
      </c>
      <c r="AB16" s="30">
        <f>'Lack of Coping Capacity'!E15</f>
        <v>4.7</v>
      </c>
      <c r="AC16" s="30">
        <f>'Lack of Coping Capacity'!K15</f>
        <v>2.8</v>
      </c>
      <c r="AD16" s="30">
        <f>'Lack of Coping Capacity'!N15</f>
        <v>5.0999999999999996</v>
      </c>
      <c r="AE16" s="28">
        <f>'Lack of Coping Capacity'!O15</f>
        <v>4.2</v>
      </c>
      <c r="AF16" s="30">
        <f>'Lack of Coping Capacity'!Q15</f>
        <v>8.6</v>
      </c>
      <c r="AG16" s="30">
        <f>'Lack of Coping Capacity'!V15</f>
        <v>5.4</v>
      </c>
      <c r="AH16" s="30">
        <f>'Lack of Coping Capacity'!AB15</f>
        <v>3.9</v>
      </c>
      <c r="AI16" s="28">
        <f>'Lack of Coping Capacity'!AC15</f>
        <v>6</v>
      </c>
      <c r="AJ16" s="31">
        <f t="shared" si="2"/>
        <v>5.2</v>
      </c>
      <c r="AK16" s="32">
        <f t="shared" si="3"/>
        <v>4.5</v>
      </c>
      <c r="AL16" s="28" t="str">
        <f t="shared" si="6"/>
        <v>Low</v>
      </c>
      <c r="AM16" s="33">
        <f t="shared" si="4"/>
        <v>22</v>
      </c>
      <c r="AN16" s="34" t="e">
        <f>VLOOKUP($C16,'[1]Lack of Reliability Index'!$A$2:$H$45,8,FALSE)</f>
        <v>#N/A</v>
      </c>
      <c r="AO16" s="35">
        <f>'[1]Imputed and missing data hidden'!BR5</f>
        <v>3</v>
      </c>
      <c r="AP16" s="36">
        <f t="shared" si="5"/>
        <v>4.4117647058823532E-2</v>
      </c>
      <c r="AQ16" s="37">
        <f>'[1]Indicator Date hidden2'!BO6</f>
        <v>0.64516129032258063</v>
      </c>
      <c r="AR16" s="37">
        <f>'[1]Indicator Geographical level'!BW8</f>
        <v>1.4444444444444444</v>
      </c>
    </row>
    <row r="17" spans="1:44" ht="14.25" hidden="1">
      <c r="A17" s="25" t="s">
        <v>199</v>
      </c>
      <c r="B17" s="3" t="s">
        <v>178</v>
      </c>
      <c r="C17" s="38" t="s">
        <v>216</v>
      </c>
      <c r="D17" s="27">
        <f>'Hazard &amp; Exposure'!AF16</f>
        <v>10</v>
      </c>
      <c r="E17" s="27">
        <f>'Hazard &amp; Exposure'!AG16</f>
        <v>8.8000000000000007</v>
      </c>
      <c r="F17" s="27">
        <f>'Hazard &amp; Exposure'!AH16</f>
        <v>1.4</v>
      </c>
      <c r="G17" s="27">
        <f>'Hazard &amp; Exposure'!AJ16</f>
        <v>6.4</v>
      </c>
      <c r="H17" s="27">
        <f>'Hazard &amp; Exposure'!AM16</f>
        <v>0.2</v>
      </c>
      <c r="I17" s="27">
        <f>'Hazard &amp; Exposure'!BH16</f>
        <v>4.0999999999999996</v>
      </c>
      <c r="J17" s="28">
        <f>'Hazard &amp; Exposure'!BI16</f>
        <v>6.6</v>
      </c>
      <c r="K17" s="27">
        <f>'Hazard &amp; Exposure'!BL16</f>
        <v>2.8</v>
      </c>
      <c r="L17" s="27">
        <f>'Hazard &amp; Exposure'!BO16</f>
        <v>6.2</v>
      </c>
      <c r="M17" s="28">
        <f>'Hazard &amp; Exposure'!BP16</f>
        <v>4.7</v>
      </c>
      <c r="N17" s="28">
        <f t="shared" si="0"/>
        <v>5.7</v>
      </c>
      <c r="O17" s="29">
        <f>Vulnerability!G16</f>
        <v>6.5666666666666664</v>
      </c>
      <c r="P17" s="29">
        <f>Vulnerability!K16</f>
        <v>8.3666666666666671</v>
      </c>
      <c r="Q17" s="29">
        <f>Vulnerability!P16</f>
        <v>2.2000000000000002</v>
      </c>
      <c r="R17" s="29">
        <f>Vulnerability!U16</f>
        <v>3.0749999999999997</v>
      </c>
      <c r="S17" s="28">
        <f>Vulnerability!V16</f>
        <v>5.4</v>
      </c>
      <c r="T17" s="29">
        <f>Vulnerability!Y16</f>
        <v>0</v>
      </c>
      <c r="U17" s="29">
        <f>Vulnerability!AC16</f>
        <v>3</v>
      </c>
      <c r="V17" s="29">
        <f>Vulnerability!AF16</f>
        <v>8.5</v>
      </c>
      <c r="W17" s="29">
        <f>Vulnerability!AM16</f>
        <v>2</v>
      </c>
      <c r="X17" s="29">
        <f>Vulnerability!AT16</f>
        <v>6.5</v>
      </c>
      <c r="Y17" s="29">
        <f>Vulnerability!AR16</f>
        <v>4.3</v>
      </c>
      <c r="Z17" s="28">
        <f>Vulnerability!AU16</f>
        <v>4.7</v>
      </c>
      <c r="AA17" s="28">
        <f t="shared" si="1"/>
        <v>5.0999999999999996</v>
      </c>
      <c r="AB17" s="30">
        <f>'Lack of Coping Capacity'!E16</f>
        <v>4.7</v>
      </c>
      <c r="AC17" s="30">
        <f>'Lack of Coping Capacity'!K16</f>
        <v>5.2</v>
      </c>
      <c r="AD17" s="30">
        <f>'Lack of Coping Capacity'!N16</f>
        <v>5.0999999999999996</v>
      </c>
      <c r="AE17" s="28">
        <f>'Lack of Coping Capacity'!O16</f>
        <v>5</v>
      </c>
      <c r="AF17" s="30">
        <f>'Lack of Coping Capacity'!Q16</f>
        <v>8.1</v>
      </c>
      <c r="AG17" s="30">
        <f>'Lack of Coping Capacity'!V16</f>
        <v>2.2000000000000002</v>
      </c>
      <c r="AH17" s="30">
        <f>'Lack of Coping Capacity'!AB16</f>
        <v>7</v>
      </c>
      <c r="AI17" s="28">
        <f>'Lack of Coping Capacity'!AC16</f>
        <v>5.8</v>
      </c>
      <c r="AJ17" s="31">
        <f t="shared" si="2"/>
        <v>5.4</v>
      </c>
      <c r="AK17" s="32">
        <f t="shared" si="3"/>
        <v>5.4</v>
      </c>
      <c r="AL17" s="28" t="str">
        <f t="shared" si="6"/>
        <v>High</v>
      </c>
      <c r="AM17" s="33">
        <f t="shared" si="4"/>
        <v>5</v>
      </c>
      <c r="AN17" s="34" t="e">
        <f>VLOOKUP($C17,'[1]Lack of Reliability Index'!$A$2:$H$45,8,FALSE)</f>
        <v>#N/A</v>
      </c>
      <c r="AO17" s="35">
        <f>'[1]Imputed and missing data hidden'!BR18</f>
        <v>11</v>
      </c>
      <c r="AP17" s="36">
        <f t="shared" si="5"/>
        <v>0.16176470588235295</v>
      </c>
      <c r="AQ17" s="37">
        <f>'[1]Indicator Date hidden2'!BO19</f>
        <v>0.43859649122807015</v>
      </c>
      <c r="AR17" s="37">
        <f>'[1]Indicator Geographical level'!BW21</f>
        <v>1.2592592592592593</v>
      </c>
    </row>
    <row r="18" spans="1:44" ht="14.25" hidden="1" customHeight="1">
      <c r="A18" s="25" t="s">
        <v>199</v>
      </c>
      <c r="B18" s="3" t="s">
        <v>166</v>
      </c>
      <c r="C18" s="26" t="s">
        <v>204</v>
      </c>
      <c r="D18" s="27">
        <f>'Hazard &amp; Exposure'!AF17</f>
        <v>3.9</v>
      </c>
      <c r="E18" s="27">
        <f>'Hazard &amp; Exposure'!AG17</f>
        <v>3.1</v>
      </c>
      <c r="F18" s="27">
        <f>'Hazard &amp; Exposure'!AH17</f>
        <v>2.2000000000000002</v>
      </c>
      <c r="G18" s="27">
        <f>'Hazard &amp; Exposure'!AJ17</f>
        <v>1.8</v>
      </c>
      <c r="H18" s="27">
        <f>'Hazard &amp; Exposure'!AM17</f>
        <v>4.5999999999999996</v>
      </c>
      <c r="I18" s="27">
        <f>'Hazard &amp; Exposure'!BH17</f>
        <v>2.6</v>
      </c>
      <c r="J18" s="28">
        <f>'Hazard &amp; Exposure'!BI17</f>
        <v>3.1</v>
      </c>
      <c r="K18" s="27">
        <f>'Hazard &amp; Exposure'!BL17</f>
        <v>0</v>
      </c>
      <c r="L18" s="27">
        <f>'Hazard &amp; Exposure'!BO17</f>
        <v>6.9</v>
      </c>
      <c r="M18" s="28">
        <f>'Hazard &amp; Exposure'!BP17</f>
        <v>4.3</v>
      </c>
      <c r="N18" s="28">
        <f t="shared" si="0"/>
        <v>3.7</v>
      </c>
      <c r="O18" s="29">
        <f>Vulnerability!G17</f>
        <v>5</v>
      </c>
      <c r="P18" s="29">
        <f>Vulnerability!K17</f>
        <v>6.2666666666666666</v>
      </c>
      <c r="Q18" s="29">
        <f>Vulnerability!P17</f>
        <v>4.7</v>
      </c>
      <c r="R18" s="29">
        <f>Vulnerability!U17</f>
        <v>5.5250000000000004</v>
      </c>
      <c r="S18" s="28">
        <f>Vulnerability!V17</f>
        <v>5.3</v>
      </c>
      <c r="T18" s="29">
        <f>Vulnerability!Y17</f>
        <v>0.1</v>
      </c>
      <c r="U18" s="29">
        <f>Vulnerability!AC17</f>
        <v>0.4</v>
      </c>
      <c r="V18" s="29">
        <f>Vulnerability!AF17</f>
        <v>5.8</v>
      </c>
      <c r="W18" s="29">
        <f>Vulnerability!AM17</f>
        <v>0.5</v>
      </c>
      <c r="X18" s="29">
        <f>Vulnerability!AT17</f>
        <v>0</v>
      </c>
      <c r="Y18" s="29">
        <f>Vulnerability!AR17</f>
        <v>3.5</v>
      </c>
      <c r="Z18" s="28">
        <f>Vulnerability!AU17</f>
        <v>2</v>
      </c>
      <c r="AA18" s="28">
        <f t="shared" si="1"/>
        <v>3.8</v>
      </c>
      <c r="AB18" s="30">
        <f>'Lack of Coping Capacity'!E17</f>
        <v>4.7</v>
      </c>
      <c r="AC18" s="30">
        <f>'Lack of Coping Capacity'!K17</f>
        <v>2.8</v>
      </c>
      <c r="AD18" s="30">
        <f>'Lack of Coping Capacity'!N17</f>
        <v>5.0999999999999996</v>
      </c>
      <c r="AE18" s="28">
        <f>'Lack of Coping Capacity'!O17</f>
        <v>4.2</v>
      </c>
      <c r="AF18" s="30">
        <f>'Lack of Coping Capacity'!Q17</f>
        <v>3</v>
      </c>
      <c r="AG18" s="30">
        <f>'Lack of Coping Capacity'!V17</f>
        <v>5</v>
      </c>
      <c r="AH18" s="30">
        <f>'Lack of Coping Capacity'!AB17</f>
        <v>0.3</v>
      </c>
      <c r="AI18" s="28">
        <f>'Lack of Coping Capacity'!AC17</f>
        <v>2.8</v>
      </c>
      <c r="AJ18" s="31">
        <f t="shared" si="2"/>
        <v>3.5</v>
      </c>
      <c r="AK18" s="32">
        <f t="shared" si="3"/>
        <v>3.7</v>
      </c>
      <c r="AL18" s="28" t="str">
        <f t="shared" si="6"/>
        <v>Very Low</v>
      </c>
      <c r="AM18" s="33">
        <f t="shared" si="4"/>
        <v>35</v>
      </c>
      <c r="AN18" s="34" t="e">
        <f>VLOOKUP($C18,'[1]Lack of Reliability Index'!$A$2:$H$45,8,FALSE)</f>
        <v>#N/A</v>
      </c>
      <c r="AO18" s="35">
        <f>'[1]Imputed and missing data hidden'!BR6</f>
        <v>3</v>
      </c>
      <c r="AP18" s="36">
        <f t="shared" si="5"/>
        <v>4.4117647058823532E-2</v>
      </c>
      <c r="AQ18" s="37">
        <f>'[1]Indicator Date hidden2'!BO7</f>
        <v>0.64516129032258063</v>
      </c>
      <c r="AR18" s="37">
        <f>'[1]Indicator Geographical level'!BW9</f>
        <v>1.4444444444444444</v>
      </c>
    </row>
    <row r="19" spans="1:44" ht="14.25" customHeight="1">
      <c r="A19" s="25" t="s">
        <v>199</v>
      </c>
      <c r="B19" s="3" t="s">
        <v>167</v>
      </c>
      <c r="C19" s="26" t="s">
        <v>205</v>
      </c>
      <c r="D19" s="27">
        <f>'Hazard &amp; Exposure'!AF18</f>
        <v>3.4</v>
      </c>
      <c r="E19" s="27">
        <f>'Hazard &amp; Exposure'!AG18</f>
        <v>4.3</v>
      </c>
      <c r="F19" s="27">
        <f>'Hazard &amp; Exposure'!AH18</f>
        <v>3.7</v>
      </c>
      <c r="G19" s="27">
        <f>'Hazard &amp; Exposure'!AJ18</f>
        <v>7.1</v>
      </c>
      <c r="H19" s="27">
        <f>'Hazard &amp; Exposure'!AM18</f>
        <v>5.7</v>
      </c>
      <c r="I19" s="27">
        <f>'Hazard &amp; Exposure'!BH18</f>
        <v>2.1</v>
      </c>
      <c r="J19" s="28">
        <f>'Hazard &amp; Exposure'!BI18</f>
        <v>4.5999999999999996</v>
      </c>
      <c r="K19" s="27">
        <f>'Hazard &amp; Exposure'!BL18</f>
        <v>0.8</v>
      </c>
      <c r="L19" s="27">
        <f>'Hazard &amp; Exposure'!BO18</f>
        <v>6.9</v>
      </c>
      <c r="M19" s="28">
        <f>'Hazard &amp; Exposure'!BP18</f>
        <v>4.5</v>
      </c>
      <c r="N19" s="28">
        <f t="shared" si="0"/>
        <v>4.5999999999999996</v>
      </c>
      <c r="O19" s="29">
        <f>Vulnerability!G18</f>
        <v>5</v>
      </c>
      <c r="P19" s="29">
        <f>Vulnerability!K18</f>
        <v>5.9666666666666659</v>
      </c>
      <c r="Q19" s="29">
        <f>Vulnerability!P18</f>
        <v>5.6</v>
      </c>
      <c r="R19" s="29">
        <f>Vulnerability!U18</f>
        <v>5.5250000000000004</v>
      </c>
      <c r="S19" s="28">
        <f>Vulnerability!V18</f>
        <v>5.4</v>
      </c>
      <c r="T19" s="29">
        <f>Vulnerability!Y18</f>
        <v>0</v>
      </c>
      <c r="U19" s="29">
        <f>Vulnerability!AC18</f>
        <v>3.6</v>
      </c>
      <c r="V19" s="29">
        <f>Vulnerability!AF18</f>
        <v>5.5</v>
      </c>
      <c r="W19" s="29">
        <f>Vulnerability!AM18</f>
        <v>2.1</v>
      </c>
      <c r="X19" s="29">
        <f>Vulnerability!AT18</f>
        <v>0</v>
      </c>
      <c r="Y19" s="29">
        <f>Vulnerability!AR18</f>
        <v>3.5</v>
      </c>
      <c r="Z19" s="28">
        <f>Vulnerability!AU18</f>
        <v>2.7</v>
      </c>
      <c r="AA19" s="28">
        <f t="shared" si="1"/>
        <v>4.2</v>
      </c>
      <c r="AB19" s="30">
        <f>'Lack of Coping Capacity'!E18</f>
        <v>4.7</v>
      </c>
      <c r="AC19" s="30">
        <f>'Lack of Coping Capacity'!K18</f>
        <v>2.8</v>
      </c>
      <c r="AD19" s="30">
        <f>'Lack of Coping Capacity'!N18</f>
        <v>5.0999999999999996</v>
      </c>
      <c r="AE19" s="28">
        <f>'Lack of Coping Capacity'!O18</f>
        <v>4.2</v>
      </c>
      <c r="AF19" s="30">
        <f>'Lack of Coping Capacity'!Q18</f>
        <v>9.6</v>
      </c>
      <c r="AG19" s="30">
        <f>'Lack of Coping Capacity'!V18</f>
        <v>5.2</v>
      </c>
      <c r="AH19" s="30">
        <f>'Lack of Coping Capacity'!AB18</f>
        <v>5.5</v>
      </c>
      <c r="AI19" s="28">
        <f>'Lack of Coping Capacity'!AC18</f>
        <v>6.8</v>
      </c>
      <c r="AJ19" s="31">
        <f t="shared" si="2"/>
        <v>5.7</v>
      </c>
      <c r="AK19" s="32">
        <f t="shared" si="3"/>
        <v>4.8</v>
      </c>
      <c r="AL19" s="28" t="str">
        <f t="shared" si="6"/>
        <v>Medium</v>
      </c>
      <c r="AM19" s="33">
        <f t="shared" si="4"/>
        <v>13</v>
      </c>
      <c r="AN19" s="34" t="e">
        <f>VLOOKUP($C19,'[1]Lack of Reliability Index'!$A$2:$H$45,8,FALSE)</f>
        <v>#N/A</v>
      </c>
      <c r="AO19" s="35">
        <f>'[1]Imputed and missing data hidden'!BR7</f>
        <v>3</v>
      </c>
      <c r="AP19" s="36">
        <f t="shared" si="5"/>
        <v>4.4117647058823532E-2</v>
      </c>
      <c r="AQ19" s="37">
        <f>'[1]Indicator Date hidden2'!BO8</f>
        <v>0.64516129032258063</v>
      </c>
      <c r="AR19" s="37">
        <f>'[1]Indicator Geographical level'!BW10</f>
        <v>1.4444444444444444</v>
      </c>
    </row>
    <row r="20" spans="1:44" ht="14.25">
      <c r="A20" s="25" t="s">
        <v>199</v>
      </c>
      <c r="B20" s="3" t="s">
        <v>168</v>
      </c>
      <c r="C20" s="26" t="s">
        <v>206</v>
      </c>
      <c r="D20" s="27">
        <f>'Hazard &amp; Exposure'!AF19</f>
        <v>4.3</v>
      </c>
      <c r="E20" s="27">
        <f>'Hazard &amp; Exposure'!AG19</f>
        <v>5.2</v>
      </c>
      <c r="F20" s="27">
        <f>'Hazard &amp; Exposure'!AH19</f>
        <v>9.1999999999999993</v>
      </c>
      <c r="G20" s="27">
        <f>'Hazard &amp; Exposure'!AJ19</f>
        <v>7.1</v>
      </c>
      <c r="H20" s="27">
        <f>'Hazard &amp; Exposure'!AM19</f>
        <v>5.6</v>
      </c>
      <c r="I20" s="27">
        <f>'Hazard &amp; Exposure'!BH19</f>
        <v>2.4</v>
      </c>
      <c r="J20" s="28">
        <f>'Hazard &amp; Exposure'!BI19</f>
        <v>6.2</v>
      </c>
      <c r="K20" s="27">
        <f>'Hazard &amp; Exposure'!BL19</f>
        <v>0.2</v>
      </c>
      <c r="L20" s="27">
        <f>'Hazard &amp; Exposure'!BO19</f>
        <v>6.9</v>
      </c>
      <c r="M20" s="28">
        <f>'Hazard &amp; Exposure'!BP19</f>
        <v>4.3</v>
      </c>
      <c r="N20" s="28">
        <f t="shared" si="0"/>
        <v>5.3</v>
      </c>
      <c r="O20" s="29">
        <f>Vulnerability!G19</f>
        <v>5</v>
      </c>
      <c r="P20" s="29">
        <f>Vulnerability!K19</f>
        <v>5.3999999999999995</v>
      </c>
      <c r="Q20" s="29">
        <f>Vulnerability!P19</f>
        <v>5.3</v>
      </c>
      <c r="R20" s="29">
        <f>Vulnerability!U19</f>
        <v>5.5250000000000004</v>
      </c>
      <c r="S20" s="28">
        <f>Vulnerability!V19</f>
        <v>5.2</v>
      </c>
      <c r="T20" s="29">
        <f>Vulnerability!Y19</f>
        <v>0</v>
      </c>
      <c r="U20" s="29">
        <f>Vulnerability!AC19</f>
        <v>4</v>
      </c>
      <c r="V20" s="29">
        <f>Vulnerability!AF19</f>
        <v>5.5</v>
      </c>
      <c r="W20" s="29">
        <f>Vulnerability!AM19</f>
        <v>1.7</v>
      </c>
      <c r="X20" s="29">
        <f>Vulnerability!AT19</f>
        <v>0</v>
      </c>
      <c r="Y20" s="29">
        <f>Vulnerability!AR19</f>
        <v>3.6</v>
      </c>
      <c r="Z20" s="28">
        <f>Vulnerability!AU19</f>
        <v>2.7</v>
      </c>
      <c r="AA20" s="28">
        <f t="shared" si="1"/>
        <v>4.0999999999999996</v>
      </c>
      <c r="AB20" s="30">
        <f>'Lack of Coping Capacity'!E19</f>
        <v>4.7</v>
      </c>
      <c r="AC20" s="30">
        <f>'Lack of Coping Capacity'!K19</f>
        <v>2.8</v>
      </c>
      <c r="AD20" s="30">
        <f>'Lack of Coping Capacity'!N19</f>
        <v>5.0999999999999996</v>
      </c>
      <c r="AE20" s="28">
        <f>'Lack of Coping Capacity'!O19</f>
        <v>4.2</v>
      </c>
      <c r="AF20" s="30">
        <f>'Lack of Coping Capacity'!Q19</f>
        <v>8.6</v>
      </c>
      <c r="AG20" s="30">
        <f>'Lack of Coping Capacity'!V19</f>
        <v>5.3</v>
      </c>
      <c r="AH20" s="30">
        <f>'Lack of Coping Capacity'!AB19</f>
        <v>2.2000000000000002</v>
      </c>
      <c r="AI20" s="28">
        <f>'Lack of Coping Capacity'!AC19</f>
        <v>5.4</v>
      </c>
      <c r="AJ20" s="31">
        <f t="shared" si="2"/>
        <v>4.8</v>
      </c>
      <c r="AK20" s="32">
        <f t="shared" si="3"/>
        <v>4.7</v>
      </c>
      <c r="AL20" s="28" t="str">
        <f t="shared" si="6"/>
        <v>Medium</v>
      </c>
      <c r="AM20" s="33">
        <f t="shared" si="4"/>
        <v>16</v>
      </c>
      <c r="AN20" s="34" t="e">
        <f>VLOOKUP($C20,'[1]Lack of Reliability Index'!$A$2:$H$45,8,FALSE)</f>
        <v>#N/A</v>
      </c>
      <c r="AO20" s="35">
        <f>'[1]Imputed and missing data hidden'!BR8</f>
        <v>3</v>
      </c>
      <c r="AP20" s="36">
        <f t="shared" si="5"/>
        <v>4.4117647058823532E-2</v>
      </c>
      <c r="AQ20" s="37">
        <f>'[1]Indicator Date hidden2'!BO9</f>
        <v>0.64516129032258063</v>
      </c>
      <c r="AR20" s="37">
        <f>'[1]Indicator Geographical level'!BW11</f>
        <v>1.4444444444444444</v>
      </c>
    </row>
    <row r="21" spans="1:44" ht="15.75" hidden="1" customHeight="1">
      <c r="A21" s="25" t="s">
        <v>199</v>
      </c>
      <c r="B21" s="3" t="s">
        <v>197</v>
      </c>
      <c r="C21" s="38" t="s">
        <v>235</v>
      </c>
      <c r="D21" s="27">
        <f>'Hazard &amp; Exposure'!AF20</f>
        <v>4.2</v>
      </c>
      <c r="E21" s="27">
        <f>'Hazard &amp; Exposure'!AG20</f>
        <v>2.8</v>
      </c>
      <c r="F21" s="27">
        <f>'Hazard &amp; Exposure'!AH20</f>
        <v>9</v>
      </c>
      <c r="G21" s="27">
        <f>'Hazard &amp; Exposure'!AJ20</f>
        <v>7.3</v>
      </c>
      <c r="H21" s="27">
        <f>'Hazard &amp; Exposure'!AM20</f>
        <v>10</v>
      </c>
      <c r="I21" s="27">
        <f>'Hazard &amp; Exposure'!BH20</f>
        <v>4.0999999999999996</v>
      </c>
      <c r="J21" s="28">
        <f>'Hazard &amp; Exposure'!BI20</f>
        <v>7.2</v>
      </c>
      <c r="K21" s="27">
        <f>'Hazard &amp; Exposure'!BL20</f>
        <v>0.8</v>
      </c>
      <c r="L21" s="27">
        <f>'Hazard &amp; Exposure'!BO20</f>
        <v>7.3</v>
      </c>
      <c r="M21" s="28">
        <f>'Hazard &amp; Exposure'!BP20</f>
        <v>4.8</v>
      </c>
      <c r="N21" s="28">
        <f t="shared" si="0"/>
        <v>6.1</v>
      </c>
      <c r="O21" s="29">
        <f>Vulnerability!G20</f>
        <v>5.7333333333333334</v>
      </c>
      <c r="P21" s="29">
        <f>Vulnerability!K20</f>
        <v>5.333333333333333</v>
      </c>
      <c r="Q21" s="29">
        <f>Vulnerability!P20</f>
        <v>3.3</v>
      </c>
      <c r="R21" s="29">
        <f>Vulnerability!U20</f>
        <v>2.2000000000000002</v>
      </c>
      <c r="S21" s="28">
        <f>Vulnerability!V20</f>
        <v>4.5</v>
      </c>
      <c r="T21" s="29">
        <f>Vulnerability!Y20</f>
        <v>1.2</v>
      </c>
      <c r="U21" s="29">
        <f>Vulnerability!AC20</f>
        <v>0.1</v>
      </c>
      <c r="V21" s="29">
        <f>Vulnerability!AF20</f>
        <v>2.5</v>
      </c>
      <c r="W21" s="29">
        <f>Vulnerability!AM20</f>
        <v>5</v>
      </c>
      <c r="X21" s="29">
        <f>Vulnerability!AT20</f>
        <v>0</v>
      </c>
      <c r="Y21" s="29">
        <f>Vulnerability!AR20</f>
        <v>2.2999999999999998</v>
      </c>
      <c r="Z21" s="28">
        <f>Vulnerability!AU20</f>
        <v>2</v>
      </c>
      <c r="AA21" s="28">
        <f t="shared" si="1"/>
        <v>3.4</v>
      </c>
      <c r="AB21" s="30">
        <f>'Lack of Coping Capacity'!E20</f>
        <v>4.7</v>
      </c>
      <c r="AC21" s="30">
        <f>'Lack of Coping Capacity'!K20</f>
        <v>3.8</v>
      </c>
      <c r="AD21" s="30">
        <f>'Lack of Coping Capacity'!N20</f>
        <v>5.0999999999999996</v>
      </c>
      <c r="AE21" s="28">
        <f>'Lack of Coping Capacity'!O20</f>
        <v>4.5</v>
      </c>
      <c r="AF21" s="30">
        <f>'Lack of Coping Capacity'!Q20</f>
        <v>4.4000000000000004</v>
      </c>
      <c r="AG21" s="30">
        <f>'Lack of Coping Capacity'!V20</f>
        <v>5.6</v>
      </c>
      <c r="AH21" s="30">
        <f>'Lack of Coping Capacity'!AB20</f>
        <v>1.8</v>
      </c>
      <c r="AI21" s="28">
        <f>'Lack of Coping Capacity'!AC20</f>
        <v>3.9</v>
      </c>
      <c r="AJ21" s="31">
        <f t="shared" si="2"/>
        <v>4.2</v>
      </c>
      <c r="AK21" s="32">
        <f t="shared" si="3"/>
        <v>4.4000000000000004</v>
      </c>
      <c r="AL21" s="28" t="str">
        <f t="shared" si="6"/>
        <v>Low</v>
      </c>
      <c r="AM21" s="33">
        <f t="shared" si="4"/>
        <v>26</v>
      </c>
      <c r="AN21" s="34" t="e">
        <f>VLOOKUP($C21,'[1]Lack of Reliability Index'!$A$2:$H$45,8,FALSE)</f>
        <v>#N/A</v>
      </c>
      <c r="AO21" s="35">
        <f>'[1]Imputed and missing data hidden'!BR37</f>
        <v>15</v>
      </c>
      <c r="AP21" s="36">
        <f t="shared" si="5"/>
        <v>0.22058823529411764</v>
      </c>
      <c r="AQ21" s="37">
        <f>'[1]Indicator Date hidden2'!BO38</f>
        <v>0.48148148148148145</v>
      </c>
      <c r="AR21" s="37">
        <f>'[1]Indicator Geographical level'!BW40</f>
        <v>1.1481481481481481</v>
      </c>
    </row>
    <row r="22" spans="1:44" ht="15.75" hidden="1" customHeight="1">
      <c r="A22" s="25" t="s">
        <v>199</v>
      </c>
      <c r="B22" s="3" t="s">
        <v>169</v>
      </c>
      <c r="C22" s="26" t="s">
        <v>207</v>
      </c>
      <c r="D22" s="27">
        <f>'Hazard &amp; Exposure'!AF21</f>
        <v>2.7</v>
      </c>
      <c r="E22" s="27">
        <f>'Hazard &amp; Exposure'!AG21</f>
        <v>5</v>
      </c>
      <c r="F22" s="27">
        <f>'Hazard &amp; Exposure'!AH21</f>
        <v>0.3</v>
      </c>
      <c r="G22" s="27">
        <f>'Hazard &amp; Exposure'!AJ21</f>
        <v>7</v>
      </c>
      <c r="H22" s="27">
        <f>'Hazard &amp; Exposure'!AM21</f>
        <v>2.5</v>
      </c>
      <c r="I22" s="27">
        <f>'Hazard &amp; Exposure'!BH21</f>
        <v>3</v>
      </c>
      <c r="J22" s="28">
        <f>'Hazard &amp; Exposure'!BI21</f>
        <v>3.7</v>
      </c>
      <c r="K22" s="27">
        <f>'Hazard &amp; Exposure'!BL21</f>
        <v>0</v>
      </c>
      <c r="L22" s="27">
        <f>'Hazard &amp; Exposure'!BO21</f>
        <v>6.5</v>
      </c>
      <c r="M22" s="28">
        <f>'Hazard &amp; Exposure'!BP21</f>
        <v>4</v>
      </c>
      <c r="N22" s="28">
        <f t="shared" si="0"/>
        <v>3.9</v>
      </c>
      <c r="O22" s="29">
        <f>Vulnerability!G21</f>
        <v>5</v>
      </c>
      <c r="P22" s="29">
        <f>Vulnerability!K21</f>
        <v>7.333333333333333</v>
      </c>
      <c r="Q22" s="29">
        <f>Vulnerability!P21</f>
        <v>3.3</v>
      </c>
      <c r="R22" s="29">
        <f>Vulnerability!U21</f>
        <v>5.5250000000000004</v>
      </c>
      <c r="S22" s="28">
        <f>Vulnerability!V21</f>
        <v>5.2</v>
      </c>
      <c r="T22" s="29">
        <f>Vulnerability!Y21</f>
        <v>0</v>
      </c>
      <c r="U22" s="29">
        <f>Vulnerability!AC21</f>
        <v>6.1</v>
      </c>
      <c r="V22" s="29">
        <f>Vulnerability!AF21</f>
        <v>5.3</v>
      </c>
      <c r="W22" s="29">
        <f>Vulnerability!AM21</f>
        <v>0.4</v>
      </c>
      <c r="X22" s="29">
        <f>Vulnerability!AT21</f>
        <v>0</v>
      </c>
      <c r="Y22" s="29">
        <f>Vulnerability!AR21</f>
        <v>5.0999999999999996</v>
      </c>
      <c r="Z22" s="28">
        <f>Vulnerability!AU21</f>
        <v>3.3</v>
      </c>
      <c r="AA22" s="28">
        <f t="shared" si="1"/>
        <v>4.3</v>
      </c>
      <c r="AB22" s="30">
        <f>'Lack of Coping Capacity'!E21</f>
        <v>4.7</v>
      </c>
      <c r="AC22" s="30">
        <f>'Lack of Coping Capacity'!K21</f>
        <v>2.8</v>
      </c>
      <c r="AD22" s="30">
        <f>'Lack of Coping Capacity'!N21</f>
        <v>5.0999999999999996</v>
      </c>
      <c r="AE22" s="28">
        <f>'Lack of Coping Capacity'!O21</f>
        <v>4.2</v>
      </c>
      <c r="AF22" s="30">
        <f>'Lack of Coping Capacity'!Q21</f>
        <v>8.5</v>
      </c>
      <c r="AG22" s="30">
        <f>'Lack of Coping Capacity'!V21</f>
        <v>4.9000000000000004</v>
      </c>
      <c r="AH22" s="30">
        <f>'Lack of Coping Capacity'!AB21</f>
        <v>3.9</v>
      </c>
      <c r="AI22" s="28">
        <f>'Lack of Coping Capacity'!AC21</f>
        <v>5.8</v>
      </c>
      <c r="AJ22" s="31">
        <f t="shared" si="2"/>
        <v>5.0999999999999996</v>
      </c>
      <c r="AK22" s="32">
        <f t="shared" si="3"/>
        <v>4.4000000000000004</v>
      </c>
      <c r="AL22" s="28" t="str">
        <f t="shared" si="6"/>
        <v>Low</v>
      </c>
      <c r="AM22" s="33">
        <f t="shared" si="4"/>
        <v>26</v>
      </c>
      <c r="AN22" s="34" t="e">
        <f>VLOOKUP($C22,'[1]Lack of Reliability Index'!$A$2:$H$45,8,FALSE)</f>
        <v>#N/A</v>
      </c>
      <c r="AO22" s="35">
        <f>'[1]Imputed and missing data hidden'!BR9</f>
        <v>3</v>
      </c>
      <c r="AP22" s="36">
        <f t="shared" si="5"/>
        <v>4.4117647058823532E-2</v>
      </c>
      <c r="AQ22" s="37">
        <f>'[1]Indicator Date hidden2'!BO10</f>
        <v>0.64516129032258063</v>
      </c>
      <c r="AR22" s="37">
        <f>'[1]Indicator Geographical level'!BW12</f>
        <v>1.4444444444444444</v>
      </c>
    </row>
    <row r="23" spans="1:44" ht="15.75" customHeight="1">
      <c r="A23" s="25" t="s">
        <v>199</v>
      </c>
      <c r="B23" s="3" t="s">
        <v>179</v>
      </c>
      <c r="C23" s="38" t="s">
        <v>217</v>
      </c>
      <c r="D23" s="27">
        <f>'Hazard &amp; Exposure'!AF22</f>
        <v>2.6</v>
      </c>
      <c r="E23" s="27">
        <f>'Hazard &amp; Exposure'!AG22</f>
        <v>3.4</v>
      </c>
      <c r="F23" s="27">
        <f>'Hazard &amp; Exposure'!AH22</f>
        <v>8.3000000000000007</v>
      </c>
      <c r="G23" s="27">
        <f>'Hazard &amp; Exposure'!AJ22</f>
        <v>7.1</v>
      </c>
      <c r="H23" s="27">
        <f>'Hazard &amp; Exposure'!AM22</f>
        <v>8</v>
      </c>
      <c r="I23" s="27">
        <f>'Hazard &amp; Exposure'!BH22</f>
        <v>3.1</v>
      </c>
      <c r="J23" s="28">
        <f>'Hazard &amp; Exposure'!BI22</f>
        <v>6</v>
      </c>
      <c r="K23" s="27">
        <f>'Hazard &amp; Exposure'!BL22</f>
        <v>2.4</v>
      </c>
      <c r="L23" s="27">
        <f>'Hazard &amp; Exposure'!BO22</f>
        <v>7.2</v>
      </c>
      <c r="M23" s="28">
        <f>'Hazard &amp; Exposure'!BP22</f>
        <v>5.3</v>
      </c>
      <c r="N23" s="28">
        <f t="shared" si="0"/>
        <v>5.7</v>
      </c>
      <c r="O23" s="29">
        <f>Vulnerability!G22</f>
        <v>6.5666666666666664</v>
      </c>
      <c r="P23" s="29">
        <f>Vulnerability!K22</f>
        <v>6.2333333333333334</v>
      </c>
      <c r="Q23" s="29">
        <f>Vulnerability!P22</f>
        <v>6.3</v>
      </c>
      <c r="R23" s="29">
        <f>Vulnerability!U22</f>
        <v>3.0749999999999997</v>
      </c>
      <c r="S23" s="28">
        <f>Vulnerability!V22</f>
        <v>5.7</v>
      </c>
      <c r="T23" s="29">
        <f>Vulnerability!Y22</f>
        <v>0.6</v>
      </c>
      <c r="U23" s="29">
        <f>Vulnerability!AC22</f>
        <v>5.6</v>
      </c>
      <c r="V23" s="29">
        <f>Vulnerability!AF22</f>
        <v>5</v>
      </c>
      <c r="W23" s="29">
        <f>Vulnerability!AM22</f>
        <v>2</v>
      </c>
      <c r="X23" s="29">
        <f>Vulnerability!AT22</f>
        <v>6.5</v>
      </c>
      <c r="Y23" s="29">
        <f>Vulnerability!AR22</f>
        <v>4.8</v>
      </c>
      <c r="Z23" s="28">
        <f>Vulnerability!AU22</f>
        <v>4.4000000000000004</v>
      </c>
      <c r="AA23" s="28">
        <f t="shared" si="1"/>
        <v>5.0999999999999996</v>
      </c>
      <c r="AB23" s="30">
        <f>'Lack of Coping Capacity'!E22</f>
        <v>4.7</v>
      </c>
      <c r="AC23" s="30">
        <f>'Lack of Coping Capacity'!K22</f>
        <v>5.2</v>
      </c>
      <c r="AD23" s="30">
        <f>'Lack of Coping Capacity'!N22</f>
        <v>5.0999999999999996</v>
      </c>
      <c r="AE23" s="28">
        <f>'Lack of Coping Capacity'!O22</f>
        <v>5</v>
      </c>
      <c r="AF23" s="30">
        <f>'Lack of Coping Capacity'!Q22</f>
        <v>0</v>
      </c>
      <c r="AG23" s="30">
        <f>'Lack of Coping Capacity'!V22</f>
        <v>5.6</v>
      </c>
      <c r="AH23" s="30">
        <f>'Lack of Coping Capacity'!AB22</f>
        <v>5.0999999999999996</v>
      </c>
      <c r="AI23" s="28">
        <f>'Lack of Coping Capacity'!AC22</f>
        <v>3.6</v>
      </c>
      <c r="AJ23" s="31">
        <f t="shared" si="2"/>
        <v>4.3</v>
      </c>
      <c r="AK23" s="32">
        <f t="shared" si="3"/>
        <v>5</v>
      </c>
      <c r="AL23" s="28" t="s">
        <v>799</v>
      </c>
      <c r="AM23" s="33">
        <f t="shared" si="4"/>
        <v>8</v>
      </c>
      <c r="AN23" s="34" t="e">
        <f>VLOOKUP($C23,'[1]Lack of Reliability Index'!$A$2:$H$45,8,FALSE)</f>
        <v>#N/A</v>
      </c>
      <c r="AO23" s="35">
        <f>'[1]Imputed and missing data hidden'!BR19</f>
        <v>9</v>
      </c>
      <c r="AP23" s="36">
        <f t="shared" si="5"/>
        <v>0.13235294117647059</v>
      </c>
      <c r="AQ23" s="37">
        <f>'[1]Indicator Date hidden2'!BO20</f>
        <v>0.43103448275862066</v>
      </c>
      <c r="AR23" s="37">
        <f>'[1]Indicator Geographical level'!BW22</f>
        <v>1.2962962962962963</v>
      </c>
    </row>
    <row r="24" spans="1:44" ht="15.75" hidden="1" customHeight="1">
      <c r="A24" s="25" t="s">
        <v>199</v>
      </c>
      <c r="B24" s="3" t="s">
        <v>180</v>
      </c>
      <c r="C24" s="38" t="s">
        <v>218</v>
      </c>
      <c r="D24" s="27">
        <f>'Hazard &amp; Exposure'!AF23</f>
        <v>5.2</v>
      </c>
      <c r="E24" s="27">
        <f>'Hazard &amp; Exposure'!AG23</f>
        <v>0.7</v>
      </c>
      <c r="F24" s="27">
        <f>'Hazard &amp; Exposure'!AH23</f>
        <v>6.6</v>
      </c>
      <c r="G24" s="27">
        <f>'Hazard &amp; Exposure'!AJ23</f>
        <v>3.3</v>
      </c>
      <c r="H24" s="27">
        <f>'Hazard &amp; Exposure'!AM23</f>
        <v>3.5</v>
      </c>
      <c r="I24" s="27">
        <f>'Hazard &amp; Exposure'!BH23</f>
        <v>5.2</v>
      </c>
      <c r="J24" s="28">
        <f>'Hazard &amp; Exposure'!BI23</f>
        <v>4.3</v>
      </c>
      <c r="K24" s="27">
        <f>'Hazard &amp; Exposure'!BL23</f>
        <v>7.3</v>
      </c>
      <c r="L24" s="27">
        <f>'Hazard &amp; Exposure'!BO23</f>
        <v>7.6</v>
      </c>
      <c r="M24" s="28">
        <f>'Hazard &amp; Exposure'!BP23</f>
        <v>7.5</v>
      </c>
      <c r="N24" s="28">
        <f t="shared" si="0"/>
        <v>6.2</v>
      </c>
      <c r="O24" s="29">
        <f>Vulnerability!G23</f>
        <v>6.5666666666666664</v>
      </c>
      <c r="P24" s="29">
        <f>Vulnerability!K23</f>
        <v>8.2666666666666675</v>
      </c>
      <c r="Q24" s="29">
        <f>Vulnerability!P23</f>
        <v>6.2</v>
      </c>
      <c r="R24" s="29">
        <f>Vulnerability!U23</f>
        <v>3.0749999999999997</v>
      </c>
      <c r="S24" s="28">
        <f>Vulnerability!V23</f>
        <v>6.1</v>
      </c>
      <c r="T24" s="29">
        <f>Vulnerability!Y23</f>
        <v>0.2</v>
      </c>
      <c r="U24" s="29">
        <f>Vulnerability!AC23</f>
        <v>6.3</v>
      </c>
      <c r="V24" s="29">
        <f>Vulnerability!AF23</f>
        <v>3.8</v>
      </c>
      <c r="W24" s="29">
        <f>Vulnerability!AM23</f>
        <v>1.2</v>
      </c>
      <c r="X24" s="29">
        <f>Vulnerability!AT23</f>
        <v>6.5</v>
      </c>
      <c r="Y24" s="29">
        <f>Vulnerability!AR23</f>
        <v>3.6</v>
      </c>
      <c r="Z24" s="28">
        <f>Vulnerability!AU23</f>
        <v>4</v>
      </c>
      <c r="AA24" s="28">
        <f t="shared" si="1"/>
        <v>5.0999999999999996</v>
      </c>
      <c r="AB24" s="30">
        <f>'Lack of Coping Capacity'!E23</f>
        <v>4.7</v>
      </c>
      <c r="AC24" s="30">
        <f>'Lack of Coping Capacity'!K23</f>
        <v>5.2</v>
      </c>
      <c r="AD24" s="30">
        <f>'Lack of Coping Capacity'!N23</f>
        <v>5.0999999999999996</v>
      </c>
      <c r="AE24" s="28">
        <f>'Lack of Coping Capacity'!O23</f>
        <v>5</v>
      </c>
      <c r="AF24" s="30">
        <f>'Lack of Coping Capacity'!Q23</f>
        <v>2.2999999999999998</v>
      </c>
      <c r="AG24" s="30">
        <f>'Lack of Coping Capacity'!V23</f>
        <v>4.5999999999999996</v>
      </c>
      <c r="AH24" s="30">
        <f>'Lack of Coping Capacity'!AB23</f>
        <v>6.4</v>
      </c>
      <c r="AI24" s="28">
        <f>'Lack of Coping Capacity'!AC23</f>
        <v>4.4000000000000004</v>
      </c>
      <c r="AJ24" s="31">
        <f t="shared" si="2"/>
        <v>4.7</v>
      </c>
      <c r="AK24" s="32">
        <f t="shared" si="3"/>
        <v>5.3</v>
      </c>
      <c r="AL24" s="28" t="str">
        <f t="shared" si="6"/>
        <v>High</v>
      </c>
      <c r="AM24" s="33">
        <f t="shared" si="4"/>
        <v>6</v>
      </c>
      <c r="AN24" s="34" t="e">
        <f>VLOOKUP($C24,'[1]Lack of Reliability Index'!$A$2:$H$45,8,FALSE)</f>
        <v>#N/A</v>
      </c>
      <c r="AO24" s="35">
        <f>'[1]Imputed and missing data hidden'!BR20</f>
        <v>10</v>
      </c>
      <c r="AP24" s="36">
        <f t="shared" si="5"/>
        <v>0.14705882352941177</v>
      </c>
      <c r="AQ24" s="37">
        <f>'[1]Indicator Date hidden2'!BO21</f>
        <v>0.42105263157894735</v>
      </c>
      <c r="AR24" s="37">
        <f>'[1]Indicator Geographical level'!BW23</f>
        <v>1.3461538461538463</v>
      </c>
    </row>
    <row r="25" spans="1:44" ht="15.75" hidden="1" customHeight="1">
      <c r="A25" s="25" t="s">
        <v>199</v>
      </c>
      <c r="B25" s="3" t="s">
        <v>198</v>
      </c>
      <c r="C25" s="38" t="s">
        <v>236</v>
      </c>
      <c r="D25" s="32" t="s">
        <v>303</v>
      </c>
      <c r="E25" s="32" t="s">
        <v>303</v>
      </c>
      <c r="F25" s="32" t="s">
        <v>303</v>
      </c>
      <c r="G25" s="32" t="s">
        <v>303</v>
      </c>
      <c r="H25" s="32" t="s">
        <v>303</v>
      </c>
      <c r="I25" s="32" t="s">
        <v>303</v>
      </c>
      <c r="J25" s="32" t="s">
        <v>303</v>
      </c>
      <c r="K25" s="32" t="s">
        <v>303</v>
      </c>
      <c r="L25" s="32" t="s">
        <v>303</v>
      </c>
      <c r="M25" s="32" t="s">
        <v>303</v>
      </c>
      <c r="N25" s="32" t="s">
        <v>303</v>
      </c>
      <c r="O25" s="32" t="s">
        <v>303</v>
      </c>
      <c r="P25" s="32" t="s">
        <v>303</v>
      </c>
      <c r="Q25" s="32" t="s">
        <v>303</v>
      </c>
      <c r="R25" s="32" t="s">
        <v>303</v>
      </c>
      <c r="S25" s="32" t="s">
        <v>303</v>
      </c>
      <c r="T25" s="32" t="s">
        <v>303</v>
      </c>
      <c r="U25" s="32" t="s">
        <v>303</v>
      </c>
      <c r="V25" s="32" t="s">
        <v>303</v>
      </c>
      <c r="W25" s="32" t="s">
        <v>303</v>
      </c>
      <c r="X25" s="32" t="s">
        <v>303</v>
      </c>
      <c r="Y25" s="32" t="s">
        <v>303</v>
      </c>
      <c r="Z25" s="32" t="s">
        <v>303</v>
      </c>
      <c r="AA25" s="32" t="s">
        <v>303</v>
      </c>
      <c r="AB25" s="32" t="s">
        <v>303</v>
      </c>
      <c r="AC25" s="32" t="s">
        <v>303</v>
      </c>
      <c r="AD25" s="32" t="s">
        <v>303</v>
      </c>
      <c r="AE25" s="32" t="s">
        <v>303</v>
      </c>
      <c r="AF25" s="32" t="s">
        <v>303</v>
      </c>
      <c r="AG25" s="32" t="s">
        <v>303</v>
      </c>
      <c r="AH25" s="32" t="s">
        <v>303</v>
      </c>
      <c r="AI25" s="32" t="s">
        <v>303</v>
      </c>
      <c r="AJ25" s="32" t="s">
        <v>303</v>
      </c>
      <c r="AK25" s="32" t="s">
        <v>303</v>
      </c>
      <c r="AL25" s="28" t="s">
        <v>303</v>
      </c>
      <c r="AM25" s="33" t="e">
        <f t="shared" si="4"/>
        <v>#VALUE!</v>
      </c>
      <c r="AN25" s="34" t="e">
        <f>VLOOKUP($C25,'[1]Lack of Reliability Index'!$A$2:$H$45,8,FALSE)</f>
        <v>#N/A</v>
      </c>
      <c r="AO25" s="35">
        <f>'[1]Imputed and missing data hidden'!BR38</f>
        <v>12</v>
      </c>
      <c r="AP25" s="36">
        <f t="shared" si="5"/>
        <v>0.17647058823529413</v>
      </c>
      <c r="AQ25" s="37">
        <f>'[1]Indicator Date hidden2'!BO39</f>
        <v>0.84615384615384615</v>
      </c>
      <c r="AR25" s="37">
        <f>'[1]Indicator Geographical level'!BW41</f>
        <v>1.8</v>
      </c>
    </row>
    <row r="26" spans="1:44" ht="15.75" customHeight="1">
      <c r="A26" s="25" t="s">
        <v>199</v>
      </c>
      <c r="B26" s="3" t="s">
        <v>194</v>
      </c>
      <c r="C26" s="38" t="s">
        <v>232</v>
      </c>
      <c r="D26" s="27">
        <f>'Hazard &amp; Exposure'!AF25</f>
        <v>9.3000000000000007</v>
      </c>
      <c r="E26" s="27">
        <f>'Hazard &amp; Exposure'!AG25</f>
        <v>2.9</v>
      </c>
      <c r="F26" s="27">
        <f>'Hazard &amp; Exposure'!AH25</f>
        <v>9</v>
      </c>
      <c r="G26" s="27">
        <f>'Hazard &amp; Exposure'!AJ25</f>
        <v>7.3</v>
      </c>
      <c r="H26" s="27">
        <f>'Hazard &amp; Exposure'!AM25</f>
        <v>4.2</v>
      </c>
      <c r="I26" s="27">
        <f>'Hazard &amp; Exposure'!BH25</f>
        <v>2.8</v>
      </c>
      <c r="J26" s="28">
        <f>'Hazard &amp; Exposure'!BI25</f>
        <v>6.8</v>
      </c>
      <c r="K26" s="27">
        <f>'Hazard &amp; Exposure'!BL25</f>
        <v>0.8</v>
      </c>
      <c r="L26" s="27">
        <f>'Hazard &amp; Exposure'!BO25</f>
        <v>6.2</v>
      </c>
      <c r="M26" s="28">
        <f>'Hazard &amp; Exposure'!BP25</f>
        <v>4</v>
      </c>
      <c r="N26" s="28">
        <f t="shared" ref="N26:N38" si="7">ROUND((10-GEOMEAN(((10-J26)/10*9+1),((10-M26)/10*9+1)))/9*10,1)</f>
        <v>5.6</v>
      </c>
      <c r="O26" s="29">
        <f>Vulnerability!G25</f>
        <v>5.7333333333333334</v>
      </c>
      <c r="P26" s="29">
        <f>Vulnerability!K25</f>
        <v>3.1666666666666665</v>
      </c>
      <c r="Q26" s="29">
        <f>Vulnerability!P25</f>
        <v>2.4</v>
      </c>
      <c r="R26" s="29">
        <f>Vulnerability!U25</f>
        <v>2.2000000000000002</v>
      </c>
      <c r="S26" s="28">
        <f>Vulnerability!V25</f>
        <v>3.8</v>
      </c>
      <c r="T26" s="29">
        <f>Vulnerability!Y25</f>
        <v>0</v>
      </c>
      <c r="U26" s="29">
        <f>Vulnerability!AC25</f>
        <v>5.2</v>
      </c>
      <c r="V26" s="29">
        <f>Vulnerability!AF25</f>
        <v>2.5</v>
      </c>
      <c r="W26" s="29">
        <f>Vulnerability!AM25</f>
        <v>3.4</v>
      </c>
      <c r="X26" s="29">
        <f>Vulnerability!AT25</f>
        <v>0</v>
      </c>
      <c r="Y26" s="29">
        <f>Vulnerability!AR25</f>
        <v>6.2</v>
      </c>
      <c r="Z26" s="28">
        <f>Vulnerability!AU25</f>
        <v>3.2</v>
      </c>
      <c r="AA26" s="28">
        <f t="shared" ref="AA26:AA38" si="8">ROUND((10-GEOMEAN(((10-S26)/10*9+1),((10-Z26)/10*9+1)))/9*10,1)</f>
        <v>3.5</v>
      </c>
      <c r="AB26" s="30">
        <f>'Lack of Coping Capacity'!E25</f>
        <v>4.7</v>
      </c>
      <c r="AC26" s="30">
        <f>'Lack of Coping Capacity'!K25</f>
        <v>3.8</v>
      </c>
      <c r="AD26" s="30">
        <f>'Lack of Coping Capacity'!N25</f>
        <v>5.0999999999999996</v>
      </c>
      <c r="AE26" s="28">
        <f>'Lack of Coping Capacity'!O25</f>
        <v>4.5</v>
      </c>
      <c r="AF26" s="30">
        <f>'Lack of Coping Capacity'!Q25</f>
        <v>7.1</v>
      </c>
      <c r="AG26" s="30">
        <f>'Lack of Coping Capacity'!V25</f>
        <v>4.9000000000000004</v>
      </c>
      <c r="AH26" s="30">
        <f>'Lack of Coping Capacity'!AB25</f>
        <v>5.7</v>
      </c>
      <c r="AI26" s="28">
        <f>'Lack of Coping Capacity'!AC25</f>
        <v>5.9</v>
      </c>
      <c r="AJ26" s="31">
        <f t="shared" ref="AJ26:AJ38" si="9">ROUND((10-GEOMEAN(((10-AE26)/10*9+1),((10-AI26)/10*9+1)))/9*10,1)</f>
        <v>5.2</v>
      </c>
      <c r="AK26" s="32">
        <f t="shared" ref="AK26:AK38" si="10">ROUND(N26^(1/3)*AA26^(1/3)*AJ26^(1/3),1)</f>
        <v>4.7</v>
      </c>
      <c r="AL26" s="28" t="str">
        <f t="shared" si="6"/>
        <v>Medium</v>
      </c>
      <c r="AM26" s="33">
        <f t="shared" si="4"/>
        <v>16</v>
      </c>
      <c r="AN26" s="34" t="e">
        <f>VLOOKUP($C26,'[1]Lack of Reliability Index'!$A$2:$H$45,8,FALSE)</f>
        <v>#N/A</v>
      </c>
      <c r="AO26" s="35">
        <f>'[1]Imputed and missing data hidden'!BR34</f>
        <v>11</v>
      </c>
      <c r="AP26" s="36">
        <f t="shared" si="5"/>
        <v>0.16176470588235295</v>
      </c>
      <c r="AQ26" s="37">
        <f>'[1]Indicator Date hidden2'!BO35</f>
        <v>0.43859649122807015</v>
      </c>
      <c r="AR26" s="37">
        <f>'[1]Indicator Geographical level'!BW37</f>
        <v>1.2592592592592593</v>
      </c>
    </row>
    <row r="27" spans="1:44" ht="15.75" customHeight="1">
      <c r="A27" s="25" t="s">
        <v>199</v>
      </c>
      <c r="B27" s="3" t="s">
        <v>181</v>
      </c>
      <c r="C27" s="38" t="s">
        <v>219</v>
      </c>
      <c r="D27" s="27">
        <f>'Hazard &amp; Exposure'!AF26</f>
        <v>2.9</v>
      </c>
      <c r="E27" s="27">
        <f>'Hazard &amp; Exposure'!AG26</f>
        <v>2.2000000000000002</v>
      </c>
      <c r="F27" s="27">
        <f>'Hazard &amp; Exposure'!AH26</f>
        <v>7.7</v>
      </c>
      <c r="G27" s="27">
        <f>'Hazard &amp; Exposure'!AJ26</f>
        <v>3.8</v>
      </c>
      <c r="H27" s="27">
        <f>'Hazard &amp; Exposure'!AM26</f>
        <v>4.2</v>
      </c>
      <c r="I27" s="27">
        <f>'Hazard &amp; Exposure'!BH26</f>
        <v>3</v>
      </c>
      <c r="J27" s="28">
        <f>'Hazard &amp; Exposure'!BI26</f>
        <v>4.3</v>
      </c>
      <c r="K27" s="27">
        <f>'Hazard &amp; Exposure'!BL26</f>
        <v>1.1000000000000001</v>
      </c>
      <c r="L27" s="27">
        <f>'Hazard &amp; Exposure'!BO26</f>
        <v>6.6</v>
      </c>
      <c r="M27" s="28">
        <f>'Hazard &amp; Exposure'!BP26</f>
        <v>4.4000000000000004</v>
      </c>
      <c r="N27" s="28">
        <f t="shared" si="7"/>
        <v>4.4000000000000004</v>
      </c>
      <c r="O27" s="29">
        <f>Vulnerability!G26</f>
        <v>6.5666666666666664</v>
      </c>
      <c r="P27" s="29">
        <f>Vulnerability!K26</f>
        <v>5.333333333333333</v>
      </c>
      <c r="Q27" s="29">
        <f>Vulnerability!P26</f>
        <v>2.9</v>
      </c>
      <c r="R27" s="29">
        <f>Vulnerability!U26</f>
        <v>3.0749999999999997</v>
      </c>
      <c r="S27" s="28">
        <f>Vulnerability!V26</f>
        <v>4.9000000000000004</v>
      </c>
      <c r="T27" s="29">
        <f>Vulnerability!Y26</f>
        <v>0.9</v>
      </c>
      <c r="U27" s="29">
        <f>Vulnerability!AC26</f>
        <v>6.9</v>
      </c>
      <c r="V27" s="29">
        <f>Vulnerability!AF26</f>
        <v>3.5</v>
      </c>
      <c r="W27" s="29">
        <f>Vulnerability!AM26</f>
        <v>0</v>
      </c>
      <c r="X27" s="29">
        <f>Vulnerability!AT26</f>
        <v>0</v>
      </c>
      <c r="Y27" s="29">
        <f>Vulnerability!AR26</f>
        <v>6.8</v>
      </c>
      <c r="Z27" s="28">
        <f>Vulnerability!AU26</f>
        <v>3.6</v>
      </c>
      <c r="AA27" s="28">
        <f t="shared" si="8"/>
        <v>4.3</v>
      </c>
      <c r="AB27" s="30">
        <f>'Lack of Coping Capacity'!E26</f>
        <v>4.7</v>
      </c>
      <c r="AC27" s="30">
        <f>'Lack of Coping Capacity'!K26</f>
        <v>5.2</v>
      </c>
      <c r="AD27" s="30">
        <f>'Lack of Coping Capacity'!N26</f>
        <v>5.0999999999999996</v>
      </c>
      <c r="AE27" s="28">
        <f>'Lack of Coping Capacity'!O26</f>
        <v>5</v>
      </c>
      <c r="AF27" s="30">
        <f>'Lack of Coping Capacity'!Q26</f>
        <v>9.6</v>
      </c>
      <c r="AG27" s="30">
        <f>'Lack of Coping Capacity'!V26</f>
        <v>4.3</v>
      </c>
      <c r="AH27" s="30">
        <f>'Lack of Coping Capacity'!AB26</f>
        <v>5.5</v>
      </c>
      <c r="AI27" s="28">
        <f>'Lack of Coping Capacity'!AC26</f>
        <v>6.5</v>
      </c>
      <c r="AJ27" s="31">
        <f t="shared" si="9"/>
        <v>5.8</v>
      </c>
      <c r="AK27" s="32">
        <f t="shared" si="10"/>
        <v>4.8</v>
      </c>
      <c r="AL27" s="28" t="str">
        <f t="shared" si="6"/>
        <v>Medium</v>
      </c>
      <c r="AM27" s="33">
        <f t="shared" si="4"/>
        <v>13</v>
      </c>
      <c r="AN27" s="34" t="e">
        <f>VLOOKUP($C27,'[1]Lack of Reliability Index'!$A$2:$H$45,8,FALSE)</f>
        <v>#N/A</v>
      </c>
      <c r="AO27" s="35">
        <f>'[1]Imputed and missing data hidden'!BR21</f>
        <v>8</v>
      </c>
      <c r="AP27" s="36">
        <f t="shared" si="5"/>
        <v>0.11764705882352941</v>
      </c>
      <c r="AQ27" s="37">
        <f>'[1]Indicator Date hidden2'!BO22</f>
        <v>0.49152542372881358</v>
      </c>
      <c r="AR27" s="37">
        <f>'[1]Indicator Geographical level'!BW24</f>
        <v>1.3333333333333333</v>
      </c>
    </row>
    <row r="28" spans="1:44" ht="15.75" hidden="1" customHeight="1">
      <c r="A28" s="25" t="s">
        <v>199</v>
      </c>
      <c r="B28" s="3" t="s">
        <v>170</v>
      </c>
      <c r="C28" s="26" t="s">
        <v>208</v>
      </c>
      <c r="D28" s="27">
        <f>'Hazard &amp; Exposure'!AF27</f>
        <v>3.1</v>
      </c>
      <c r="E28" s="27">
        <f>'Hazard &amp; Exposure'!AG27</f>
        <v>2.4</v>
      </c>
      <c r="F28" s="27">
        <f>'Hazard &amp; Exposure'!AH27</f>
        <v>0</v>
      </c>
      <c r="G28" s="27">
        <f>'Hazard &amp; Exposure'!AJ27</f>
        <v>1.7</v>
      </c>
      <c r="H28" s="27">
        <f>'Hazard &amp; Exposure'!AM27</f>
        <v>1.6</v>
      </c>
      <c r="I28" s="27">
        <f>'Hazard &amp; Exposure'!BH27</f>
        <v>4</v>
      </c>
      <c r="J28" s="28">
        <f>'Hazard &amp; Exposure'!BI27</f>
        <v>2.2000000000000002</v>
      </c>
      <c r="K28" s="27">
        <f>'Hazard &amp; Exposure'!BL27</f>
        <v>0.3</v>
      </c>
      <c r="L28" s="27">
        <f>'Hazard &amp; Exposure'!BO27</f>
        <v>6.3</v>
      </c>
      <c r="M28" s="28">
        <f>'Hazard &amp; Exposure'!BP27</f>
        <v>3.9</v>
      </c>
      <c r="N28" s="28">
        <f t="shared" si="7"/>
        <v>3.1</v>
      </c>
      <c r="O28" s="29">
        <f>Vulnerability!G27</f>
        <v>5</v>
      </c>
      <c r="P28" s="29">
        <f>Vulnerability!K27</f>
        <v>5.333333333333333</v>
      </c>
      <c r="Q28" s="29">
        <f>Vulnerability!P27</f>
        <v>2.9</v>
      </c>
      <c r="R28" s="29">
        <f>Vulnerability!U27</f>
        <v>5.5250000000000004</v>
      </c>
      <c r="S28" s="28">
        <f>Vulnerability!V27</f>
        <v>4.8</v>
      </c>
      <c r="T28" s="29">
        <f>Vulnerability!Y27</f>
        <v>2.2999999999999998</v>
      </c>
      <c r="U28" s="29">
        <f>Vulnerability!AC27</f>
        <v>4.5999999999999996</v>
      </c>
      <c r="V28" s="29">
        <f>Vulnerability!AF27</f>
        <v>5.8</v>
      </c>
      <c r="W28" s="29">
        <f>Vulnerability!AM27</f>
        <v>0.2</v>
      </c>
      <c r="X28" s="29">
        <f>Vulnerability!AT27</f>
        <v>6.5</v>
      </c>
      <c r="Y28" s="29">
        <f>Vulnerability!AR27</f>
        <v>2.2000000000000002</v>
      </c>
      <c r="Z28" s="28">
        <f>Vulnerability!AU27</f>
        <v>3.9</v>
      </c>
      <c r="AA28" s="28">
        <f t="shared" si="8"/>
        <v>4.4000000000000004</v>
      </c>
      <c r="AB28" s="30">
        <f>'Lack of Coping Capacity'!E27</f>
        <v>4.7</v>
      </c>
      <c r="AC28" s="30">
        <f>'Lack of Coping Capacity'!K27</f>
        <v>2.8</v>
      </c>
      <c r="AD28" s="30">
        <f>'Lack of Coping Capacity'!N27</f>
        <v>5.0999999999999996</v>
      </c>
      <c r="AE28" s="28">
        <f>'Lack of Coping Capacity'!O27</f>
        <v>4.2</v>
      </c>
      <c r="AF28" s="30">
        <f>'Lack of Coping Capacity'!Q27</f>
        <v>9.9</v>
      </c>
      <c r="AG28" s="30">
        <f>'Lack of Coping Capacity'!V27</f>
        <v>4.0999999999999996</v>
      </c>
      <c r="AH28" s="30">
        <f>'Lack of Coping Capacity'!AB27</f>
        <v>3.7</v>
      </c>
      <c r="AI28" s="28">
        <f>'Lack of Coping Capacity'!AC27</f>
        <v>5.9</v>
      </c>
      <c r="AJ28" s="31">
        <f t="shared" si="9"/>
        <v>5.0999999999999996</v>
      </c>
      <c r="AK28" s="32">
        <f t="shared" si="10"/>
        <v>4.0999999999999996</v>
      </c>
      <c r="AL28" s="28" t="str">
        <f t="shared" si="6"/>
        <v>Very Low</v>
      </c>
      <c r="AM28" s="33">
        <f t="shared" si="4"/>
        <v>31</v>
      </c>
      <c r="AN28" s="249" t="e">
        <f>VLOOKUP($C28,'[1]Lack of Reliability Index'!$A$2:$H$45,8,FALSE)</f>
        <v>#N/A</v>
      </c>
      <c r="AO28" s="249">
        <f>'[1]Imputed and missing data hidden'!BR10</f>
        <v>2</v>
      </c>
      <c r="AP28" s="249">
        <f t="shared" si="5"/>
        <v>2.9411764705882353E-2</v>
      </c>
      <c r="AQ28" s="249">
        <f>'[1]Indicator Date hidden2'!BO11</f>
        <v>0.64516129032258063</v>
      </c>
      <c r="AR28" s="37">
        <f>'[1]Indicator Geographical level'!BW13</f>
        <v>1.4444444444444444</v>
      </c>
    </row>
    <row r="29" spans="1:44" ht="15.75" customHeight="1">
      <c r="A29" s="25" t="s">
        <v>199</v>
      </c>
      <c r="B29" s="3" t="s">
        <v>182</v>
      </c>
      <c r="C29" s="38" t="s">
        <v>220</v>
      </c>
      <c r="D29" s="27">
        <f>'Hazard &amp; Exposure'!AF28</f>
        <v>2.7</v>
      </c>
      <c r="E29" s="27">
        <f>'Hazard &amp; Exposure'!AG28</f>
        <v>4.7</v>
      </c>
      <c r="F29" s="27">
        <f>'Hazard &amp; Exposure'!AH28</f>
        <v>7.6</v>
      </c>
      <c r="G29" s="27">
        <f>'Hazard &amp; Exposure'!AJ28</f>
        <v>3.5</v>
      </c>
      <c r="H29" s="27">
        <f>'Hazard &amp; Exposure'!AM28</f>
        <v>4.7</v>
      </c>
      <c r="I29" s="27">
        <f>'Hazard &amp; Exposure'!BH28</f>
        <v>2.9</v>
      </c>
      <c r="J29" s="28">
        <f>'Hazard &amp; Exposure'!BI28</f>
        <v>4.5999999999999996</v>
      </c>
      <c r="K29" s="27">
        <f>'Hazard &amp; Exposure'!BL28</f>
        <v>4</v>
      </c>
      <c r="L29" s="27">
        <f>'Hazard &amp; Exposure'!BO28</f>
        <v>9.5</v>
      </c>
      <c r="M29" s="28">
        <f>'Hazard &amp; Exposure'!BP28</f>
        <v>7.7</v>
      </c>
      <c r="N29" s="28">
        <f t="shared" si="7"/>
        <v>6.4</v>
      </c>
      <c r="O29" s="29">
        <f>Vulnerability!G28</f>
        <v>6.5666666666666664</v>
      </c>
      <c r="P29" s="29">
        <f>Vulnerability!K28</f>
        <v>6.0333333333333341</v>
      </c>
      <c r="Q29" s="29">
        <f>Vulnerability!P28</f>
        <v>2.5</v>
      </c>
      <c r="R29" s="29">
        <f>Vulnerability!U28</f>
        <v>3.0749999999999997</v>
      </c>
      <c r="S29" s="28">
        <f>Vulnerability!V28</f>
        <v>4.9000000000000004</v>
      </c>
      <c r="T29" s="29">
        <f>Vulnerability!Y28</f>
        <v>3.1</v>
      </c>
      <c r="U29" s="29">
        <f>Vulnerability!AC28</f>
        <v>5.8</v>
      </c>
      <c r="V29" s="29">
        <f>Vulnerability!AF28</f>
        <v>4.2</v>
      </c>
      <c r="W29" s="29">
        <f>Vulnerability!AM28</f>
        <v>2.7</v>
      </c>
      <c r="X29" s="29">
        <f>Vulnerability!AT28</f>
        <v>6.5</v>
      </c>
      <c r="Y29" s="29">
        <f>Vulnerability!AR28</f>
        <v>3.7</v>
      </c>
      <c r="Z29" s="28">
        <f>Vulnerability!AU28</f>
        <v>4.5</v>
      </c>
      <c r="AA29" s="28">
        <f t="shared" si="8"/>
        <v>4.7</v>
      </c>
      <c r="AB29" s="30">
        <f>'Lack of Coping Capacity'!E28</f>
        <v>4.7</v>
      </c>
      <c r="AC29" s="30">
        <f>'Lack of Coping Capacity'!K28</f>
        <v>5.2</v>
      </c>
      <c r="AD29" s="30">
        <f>'Lack of Coping Capacity'!N28</f>
        <v>5.0999999999999996</v>
      </c>
      <c r="AE29" s="28">
        <f>'Lack of Coping Capacity'!O28</f>
        <v>5</v>
      </c>
      <c r="AF29" s="30">
        <f>'Lack of Coping Capacity'!Q28</f>
        <v>0.6</v>
      </c>
      <c r="AG29" s="30">
        <f>'Lack of Coping Capacity'!V28</f>
        <v>5.6</v>
      </c>
      <c r="AH29" s="30">
        <f>'Lack of Coping Capacity'!AB28</f>
        <v>4</v>
      </c>
      <c r="AI29" s="28">
        <f>'Lack of Coping Capacity'!AC28</f>
        <v>3.4</v>
      </c>
      <c r="AJ29" s="31">
        <f t="shared" si="9"/>
        <v>4.2</v>
      </c>
      <c r="AK29" s="32">
        <f t="shared" si="10"/>
        <v>5</v>
      </c>
      <c r="AL29" s="28" t="s">
        <v>799</v>
      </c>
      <c r="AM29" s="33">
        <f t="shared" si="4"/>
        <v>8</v>
      </c>
      <c r="AN29" s="34" t="e">
        <f>VLOOKUP($C29,'[1]Lack of Reliability Index'!$A$2:$H$45,8,FALSE)</f>
        <v>#N/A</v>
      </c>
      <c r="AO29" s="35">
        <f>'[1]Imputed and missing data hidden'!BR22</f>
        <v>10</v>
      </c>
      <c r="AP29" s="36">
        <f t="shared" si="5"/>
        <v>0.14705882352941177</v>
      </c>
      <c r="AQ29" s="37">
        <f>'[1]Indicator Date hidden2'!BO23</f>
        <v>0.46551724137931033</v>
      </c>
      <c r="AR29" s="37">
        <f>'[1]Indicator Geographical level'!BW25</f>
        <v>1.2962962962962963</v>
      </c>
    </row>
    <row r="30" spans="1:44" ht="15.75" hidden="1" customHeight="1">
      <c r="A30" s="25" t="s">
        <v>199</v>
      </c>
      <c r="B30" s="3" t="s">
        <v>183</v>
      </c>
      <c r="C30" s="38" t="s">
        <v>221</v>
      </c>
      <c r="D30" s="27">
        <f>'Hazard &amp; Exposure'!AF29</f>
        <v>6.4</v>
      </c>
      <c r="E30" s="27">
        <f>'Hazard &amp; Exposure'!AG29</f>
        <v>4.5</v>
      </c>
      <c r="F30" s="27">
        <f>'Hazard &amp; Exposure'!AH29</f>
        <v>7.7</v>
      </c>
      <c r="G30" s="27">
        <f>'Hazard &amp; Exposure'!AJ29</f>
        <v>3.5</v>
      </c>
      <c r="H30" s="27">
        <f>'Hazard &amp; Exposure'!AM29</f>
        <v>0.9</v>
      </c>
      <c r="I30" s="27">
        <f>'Hazard &amp; Exposure'!BH29</f>
        <v>3</v>
      </c>
      <c r="J30" s="28">
        <f>'Hazard &amp; Exposure'!BI29</f>
        <v>4.7</v>
      </c>
      <c r="K30" s="27">
        <f>'Hazard &amp; Exposure'!BL29</f>
        <v>0.2</v>
      </c>
      <c r="L30" s="27">
        <f>'Hazard &amp; Exposure'!BO29</f>
        <v>6.3</v>
      </c>
      <c r="M30" s="28">
        <f>'Hazard &amp; Exposure'!BP29</f>
        <v>3.9</v>
      </c>
      <c r="N30" s="28">
        <f t="shared" si="7"/>
        <v>4.3</v>
      </c>
      <c r="O30" s="29">
        <f>Vulnerability!G29</f>
        <v>6.5666666666666664</v>
      </c>
      <c r="P30" s="29">
        <f>Vulnerability!K29</f>
        <v>5.333333333333333</v>
      </c>
      <c r="Q30" s="29">
        <f>Vulnerability!P29</f>
        <v>2.5</v>
      </c>
      <c r="R30" s="29">
        <f>Vulnerability!U29</f>
        <v>3.0749999999999997</v>
      </c>
      <c r="S30" s="28">
        <f>Vulnerability!V29</f>
        <v>4.8</v>
      </c>
      <c r="T30" s="29">
        <f>Vulnerability!Y29</f>
        <v>0.4</v>
      </c>
      <c r="U30" s="29">
        <f>Vulnerability!AC29</f>
        <v>6.4</v>
      </c>
      <c r="V30" s="29">
        <f>Vulnerability!AF29</f>
        <v>3.9</v>
      </c>
      <c r="W30" s="29">
        <f>Vulnerability!AM29</f>
        <v>0.5</v>
      </c>
      <c r="X30" s="29">
        <f>Vulnerability!AT29</f>
        <v>6.5</v>
      </c>
      <c r="Y30" s="29">
        <f>Vulnerability!AR29</f>
        <v>3.5</v>
      </c>
      <c r="Z30" s="28">
        <f>Vulnerability!AU29</f>
        <v>3.9</v>
      </c>
      <c r="AA30" s="28">
        <f t="shared" si="8"/>
        <v>4.4000000000000004</v>
      </c>
      <c r="AB30" s="30">
        <f>'Lack of Coping Capacity'!E29</f>
        <v>4.7</v>
      </c>
      <c r="AC30" s="30">
        <f>'Lack of Coping Capacity'!K29</f>
        <v>2.7</v>
      </c>
      <c r="AD30" s="30">
        <f>'Lack of Coping Capacity'!N29</f>
        <v>5.0999999999999996</v>
      </c>
      <c r="AE30" s="28">
        <f>'Lack of Coping Capacity'!O29</f>
        <v>4.2</v>
      </c>
      <c r="AF30" s="30">
        <f>'Lack of Coping Capacity'!Q29</f>
        <v>7.7</v>
      </c>
      <c r="AG30" s="30">
        <f>'Lack of Coping Capacity'!V29</f>
        <v>4.4000000000000004</v>
      </c>
      <c r="AH30" s="30">
        <f>'Lack of Coping Capacity'!AB29</f>
        <v>4.4000000000000004</v>
      </c>
      <c r="AI30" s="28">
        <f>'Lack of Coping Capacity'!AC29</f>
        <v>5.5</v>
      </c>
      <c r="AJ30" s="31">
        <f t="shared" si="9"/>
        <v>4.9000000000000004</v>
      </c>
      <c r="AK30" s="32">
        <f t="shared" si="10"/>
        <v>4.5</v>
      </c>
      <c r="AL30" s="28" t="str">
        <f t="shared" si="6"/>
        <v>Low</v>
      </c>
      <c r="AM30" s="33">
        <f t="shared" si="4"/>
        <v>22</v>
      </c>
      <c r="AN30" s="34" t="e">
        <f>VLOOKUP($C30,'[1]Lack of Reliability Index'!$A$2:$H$45,8,FALSE)</f>
        <v>#N/A</v>
      </c>
      <c r="AO30" s="35">
        <f>'[1]Imputed and missing data hidden'!BR23</f>
        <v>10</v>
      </c>
      <c r="AP30" s="36">
        <f t="shared" si="5"/>
        <v>0.14705882352941177</v>
      </c>
      <c r="AQ30" s="37">
        <f>'[1]Indicator Date hidden2'!BO24</f>
        <v>0.43103448275862066</v>
      </c>
      <c r="AR30" s="37">
        <f>'[1]Indicator Geographical level'!BW26</f>
        <v>1.2962962962962963</v>
      </c>
    </row>
    <row r="31" spans="1:44" ht="15.75" hidden="1" customHeight="1">
      <c r="A31" s="25" t="s">
        <v>199</v>
      </c>
      <c r="B31" s="3" t="s">
        <v>171</v>
      </c>
      <c r="C31" s="26" t="s">
        <v>209</v>
      </c>
      <c r="D31" s="27">
        <f>'Hazard &amp; Exposure'!AF30</f>
        <v>2.1</v>
      </c>
      <c r="E31" s="27">
        <f>'Hazard &amp; Exposure'!AG30</f>
        <v>3.7</v>
      </c>
      <c r="F31" s="27">
        <f>'Hazard &amp; Exposure'!AH30</f>
        <v>5.0999999999999996</v>
      </c>
      <c r="G31" s="27">
        <f>'Hazard &amp; Exposure'!AJ30</f>
        <v>7</v>
      </c>
      <c r="H31" s="27">
        <f>'Hazard &amp; Exposure'!AM30</f>
        <v>3.2</v>
      </c>
      <c r="I31" s="27">
        <f>'Hazard &amp; Exposure'!BH30</f>
        <v>4.4000000000000004</v>
      </c>
      <c r="J31" s="28">
        <f>'Hazard &amp; Exposure'!BI30</f>
        <v>4.4000000000000004</v>
      </c>
      <c r="K31" s="27">
        <f>'Hazard &amp; Exposure'!BL30</f>
        <v>0.1</v>
      </c>
      <c r="L31" s="27">
        <f>'Hazard &amp; Exposure'!BO30</f>
        <v>6.4</v>
      </c>
      <c r="M31" s="28">
        <f>'Hazard &amp; Exposure'!BP30</f>
        <v>3.9</v>
      </c>
      <c r="N31" s="28">
        <f t="shared" si="7"/>
        <v>4.2</v>
      </c>
      <c r="O31" s="29">
        <f>Vulnerability!G30</f>
        <v>5</v>
      </c>
      <c r="P31" s="29">
        <f>Vulnerability!K30</f>
        <v>6.6000000000000005</v>
      </c>
      <c r="Q31" s="29">
        <f>Vulnerability!P30</f>
        <v>4</v>
      </c>
      <c r="R31" s="29">
        <f>Vulnerability!U30</f>
        <v>5.5250000000000004</v>
      </c>
      <c r="S31" s="28">
        <f>Vulnerability!V30</f>
        <v>5.2</v>
      </c>
      <c r="T31" s="29">
        <f>Vulnerability!Y30</f>
        <v>0</v>
      </c>
      <c r="U31" s="29">
        <f>Vulnerability!AC30</f>
        <v>2.2999999999999998</v>
      </c>
      <c r="V31" s="29">
        <f>Vulnerability!AF30</f>
        <v>5</v>
      </c>
      <c r="W31" s="29">
        <f>Vulnerability!AM30</f>
        <v>1.6</v>
      </c>
      <c r="X31" s="29">
        <f>Vulnerability!AT30</f>
        <v>0</v>
      </c>
      <c r="Y31" s="29">
        <f>Vulnerability!AR30</f>
        <v>5.2</v>
      </c>
      <c r="Z31" s="28">
        <f>Vulnerability!AU30</f>
        <v>2.6</v>
      </c>
      <c r="AA31" s="28">
        <f t="shared" si="8"/>
        <v>4</v>
      </c>
      <c r="AB31" s="30">
        <f>'Lack of Coping Capacity'!E30</f>
        <v>4.7</v>
      </c>
      <c r="AC31" s="30">
        <f>'Lack of Coping Capacity'!K30</f>
        <v>2.8</v>
      </c>
      <c r="AD31" s="30">
        <f>'Lack of Coping Capacity'!N30</f>
        <v>5.0999999999999996</v>
      </c>
      <c r="AE31" s="28">
        <f>'Lack of Coping Capacity'!O30</f>
        <v>4.2</v>
      </c>
      <c r="AF31" s="30">
        <f>'Lack of Coping Capacity'!Q30</f>
        <v>8.1</v>
      </c>
      <c r="AG31" s="30">
        <f>'Lack of Coping Capacity'!V30</f>
        <v>5</v>
      </c>
      <c r="AH31" s="30">
        <f>'Lack of Coping Capacity'!AB30</f>
        <v>2.9</v>
      </c>
      <c r="AI31" s="28">
        <f>'Lack of Coping Capacity'!AC30</f>
        <v>5.3</v>
      </c>
      <c r="AJ31" s="31">
        <f t="shared" si="9"/>
        <v>4.8</v>
      </c>
      <c r="AK31" s="32">
        <f t="shared" si="10"/>
        <v>4.3</v>
      </c>
      <c r="AL31" s="28" t="str">
        <f t="shared" si="6"/>
        <v>Low</v>
      </c>
      <c r="AM31" s="33">
        <f t="shared" si="4"/>
        <v>28</v>
      </c>
      <c r="AN31" s="34" t="e">
        <f>VLOOKUP($C31,'[1]Lack of Reliability Index'!$A$2:$H$45,8,FALSE)</f>
        <v>#N/A</v>
      </c>
      <c r="AO31" s="35">
        <f>'[1]Imputed and missing data hidden'!BR11</f>
        <v>3</v>
      </c>
      <c r="AP31" s="36">
        <f t="shared" si="5"/>
        <v>4.4117647058823532E-2</v>
      </c>
      <c r="AQ31" s="37">
        <f>'[1]Indicator Date hidden2'!BO12</f>
        <v>0.64516129032258063</v>
      </c>
      <c r="AR31" s="37">
        <f>'[1]Indicator Geographical level'!BW14</f>
        <v>1.4444444444444444</v>
      </c>
    </row>
    <row r="32" spans="1:44" ht="15.75" customHeight="1">
      <c r="A32" s="25" t="s">
        <v>199</v>
      </c>
      <c r="B32" s="3" t="s">
        <v>172</v>
      </c>
      <c r="C32" s="26" t="s">
        <v>210</v>
      </c>
      <c r="D32" s="27">
        <f>'Hazard &amp; Exposure'!AF31</f>
        <v>1.3</v>
      </c>
      <c r="E32" s="27">
        <f>'Hazard &amp; Exposure'!AG31</f>
        <v>2</v>
      </c>
      <c r="F32" s="27">
        <f>'Hazard &amp; Exposure'!AH31</f>
        <v>5</v>
      </c>
      <c r="G32" s="27">
        <f>'Hazard &amp; Exposure'!AJ31</f>
        <v>7.1</v>
      </c>
      <c r="H32" s="27">
        <f>'Hazard &amp; Exposure'!AM31</f>
        <v>5.3</v>
      </c>
      <c r="I32" s="27">
        <f>'Hazard &amp; Exposure'!BH31</f>
        <v>2.6</v>
      </c>
      <c r="J32" s="28">
        <f>'Hazard &amp; Exposure'!BI31</f>
        <v>4.2</v>
      </c>
      <c r="K32" s="27">
        <f>'Hazard &amp; Exposure'!BL31</f>
        <v>0.8</v>
      </c>
      <c r="L32" s="27">
        <f>'Hazard &amp; Exposure'!BO31</f>
        <v>6.9</v>
      </c>
      <c r="M32" s="28">
        <f>'Hazard &amp; Exposure'!BP31</f>
        <v>4.5</v>
      </c>
      <c r="N32" s="28">
        <f t="shared" si="7"/>
        <v>4.4000000000000004</v>
      </c>
      <c r="O32" s="29">
        <f>Vulnerability!G31</f>
        <v>5</v>
      </c>
      <c r="P32" s="29">
        <f>Vulnerability!K31</f>
        <v>5.4333333333333336</v>
      </c>
      <c r="Q32" s="29">
        <f>Vulnerability!P31</f>
        <v>5.6</v>
      </c>
      <c r="R32" s="29">
        <f>Vulnerability!U31</f>
        <v>5.5250000000000004</v>
      </c>
      <c r="S32" s="28">
        <f>Vulnerability!V31</f>
        <v>5.3</v>
      </c>
      <c r="T32" s="29">
        <f>Vulnerability!Y31</f>
        <v>0</v>
      </c>
      <c r="U32" s="29">
        <f>Vulnerability!AC31</f>
        <v>4.3</v>
      </c>
      <c r="V32" s="29">
        <f>Vulnerability!AF31</f>
        <v>6.8</v>
      </c>
      <c r="W32" s="29">
        <f>Vulnerability!AM31</f>
        <v>2.2000000000000002</v>
      </c>
      <c r="X32" s="29">
        <f>Vulnerability!AT31</f>
        <v>0</v>
      </c>
      <c r="Y32" s="29">
        <f>Vulnerability!AR31</f>
        <v>4.9000000000000004</v>
      </c>
      <c r="Z32" s="28">
        <f>Vulnerability!AU31</f>
        <v>3.5</v>
      </c>
      <c r="AA32" s="28">
        <f t="shared" si="8"/>
        <v>4.5</v>
      </c>
      <c r="AB32" s="30">
        <f>'Lack of Coping Capacity'!E31</f>
        <v>4.7</v>
      </c>
      <c r="AC32" s="30">
        <f>'Lack of Coping Capacity'!K31</f>
        <v>2.8</v>
      </c>
      <c r="AD32" s="30">
        <f>'Lack of Coping Capacity'!N31</f>
        <v>5.0999999999999996</v>
      </c>
      <c r="AE32" s="28">
        <f>'Lack of Coping Capacity'!O31</f>
        <v>4.2</v>
      </c>
      <c r="AF32" s="30">
        <f>'Lack of Coping Capacity'!Q31</f>
        <v>7.1</v>
      </c>
      <c r="AG32" s="30">
        <f>'Lack of Coping Capacity'!V31</f>
        <v>5.2</v>
      </c>
      <c r="AH32" s="30">
        <f>'Lack of Coping Capacity'!AB31</f>
        <v>6</v>
      </c>
      <c r="AI32" s="28">
        <f>'Lack of Coping Capacity'!AC31</f>
        <v>6.1</v>
      </c>
      <c r="AJ32" s="31">
        <f t="shared" si="9"/>
        <v>5.2</v>
      </c>
      <c r="AK32" s="32">
        <f t="shared" si="10"/>
        <v>4.7</v>
      </c>
      <c r="AL32" s="28" t="str">
        <f t="shared" si="6"/>
        <v>Medium</v>
      </c>
      <c r="AM32" s="33">
        <f t="shared" si="4"/>
        <v>16</v>
      </c>
      <c r="AN32" s="34" t="e">
        <f>VLOOKUP($C32,'[1]Lack of Reliability Index'!$A$2:$H$45,8,FALSE)</f>
        <v>#N/A</v>
      </c>
      <c r="AO32" s="35">
        <f>'[1]Imputed and missing data hidden'!BR12</f>
        <v>2</v>
      </c>
      <c r="AP32" s="36">
        <f t="shared" si="5"/>
        <v>2.9411764705882353E-2</v>
      </c>
      <c r="AQ32" s="37">
        <f>'[1]Indicator Date hidden2'!BO13</f>
        <v>0.64516129032258063</v>
      </c>
      <c r="AR32" s="37">
        <f>'[1]Indicator Geographical level'!BW15</f>
        <v>1.4444444444444444</v>
      </c>
    </row>
    <row r="33" spans="1:44" ht="15.75" customHeight="1">
      <c r="A33" s="25" t="s">
        <v>199</v>
      </c>
      <c r="B33" s="3" t="s">
        <v>184</v>
      </c>
      <c r="C33" s="38" t="s">
        <v>222</v>
      </c>
      <c r="D33" s="27">
        <f>'Hazard &amp; Exposure'!AF32</f>
        <v>5.7</v>
      </c>
      <c r="E33" s="27">
        <f>'Hazard &amp; Exposure'!AG32</f>
        <v>3.7</v>
      </c>
      <c r="F33" s="27">
        <f>'Hazard &amp; Exposure'!AH32</f>
        <v>7</v>
      </c>
      <c r="G33" s="27">
        <f>'Hazard &amp; Exposure'!AJ32</f>
        <v>3.9</v>
      </c>
      <c r="H33" s="27">
        <f>'Hazard &amp; Exposure'!AM32</f>
        <v>1.4</v>
      </c>
      <c r="I33" s="27">
        <f>'Hazard &amp; Exposure'!BH32</f>
        <v>2.5</v>
      </c>
      <c r="J33" s="28">
        <f>'Hazard &amp; Exposure'!BI32</f>
        <v>4.3</v>
      </c>
      <c r="K33" s="27">
        <f>'Hazard &amp; Exposure'!BL32</f>
        <v>0.1</v>
      </c>
      <c r="L33" s="27">
        <f>'Hazard &amp; Exposure'!BO32</f>
        <v>6.2</v>
      </c>
      <c r="M33" s="28">
        <f>'Hazard &amp; Exposure'!BP32</f>
        <v>3.8</v>
      </c>
      <c r="N33" s="28">
        <f t="shared" si="7"/>
        <v>4.0999999999999996</v>
      </c>
      <c r="O33" s="29">
        <f>Vulnerability!G32</f>
        <v>6.5666666666666664</v>
      </c>
      <c r="P33" s="29">
        <f>Vulnerability!K32</f>
        <v>5.333333333333333</v>
      </c>
      <c r="Q33" s="29">
        <f>Vulnerability!P32</f>
        <v>2.2000000000000002</v>
      </c>
      <c r="R33" s="29">
        <f>Vulnerability!U32</f>
        <v>3.0749999999999997</v>
      </c>
      <c r="S33" s="28">
        <f>Vulnerability!V32</f>
        <v>4.7</v>
      </c>
      <c r="T33" s="29">
        <f>Vulnerability!Y32</f>
        <v>0</v>
      </c>
      <c r="U33" s="29">
        <f>Vulnerability!AC32</f>
        <v>9.9</v>
      </c>
      <c r="V33" s="29">
        <f>Vulnerability!AF32</f>
        <v>4</v>
      </c>
      <c r="W33" s="29">
        <f>Vulnerability!AM32</f>
        <v>0.5</v>
      </c>
      <c r="X33" s="29">
        <f>Vulnerability!AT32</f>
        <v>6.5</v>
      </c>
      <c r="Y33" s="29">
        <f>Vulnerability!AR32</f>
        <v>7.4</v>
      </c>
      <c r="Z33" s="28">
        <f>Vulnerability!AU32</f>
        <v>6</v>
      </c>
      <c r="AA33" s="28">
        <f t="shared" si="8"/>
        <v>5.4</v>
      </c>
      <c r="AB33" s="30">
        <f>'Lack of Coping Capacity'!E32</f>
        <v>4.7</v>
      </c>
      <c r="AC33" s="30">
        <f>'Lack of Coping Capacity'!K32</f>
        <v>5.2</v>
      </c>
      <c r="AD33" s="30">
        <f>'Lack of Coping Capacity'!N32</f>
        <v>5.0999999999999996</v>
      </c>
      <c r="AE33" s="28">
        <f>'Lack of Coping Capacity'!O32</f>
        <v>5</v>
      </c>
      <c r="AF33" s="30">
        <f>'Lack of Coping Capacity'!Q32</f>
        <v>10</v>
      </c>
      <c r="AG33" s="30">
        <f>'Lack of Coping Capacity'!V32</f>
        <v>4.4000000000000004</v>
      </c>
      <c r="AH33" s="30">
        <f>'Lack of Coping Capacity'!AB32</f>
        <v>4.7</v>
      </c>
      <c r="AI33" s="28">
        <f>'Lack of Coping Capacity'!AC32</f>
        <v>6.4</v>
      </c>
      <c r="AJ33" s="31">
        <f t="shared" si="9"/>
        <v>5.7</v>
      </c>
      <c r="AK33" s="32">
        <f t="shared" si="10"/>
        <v>5</v>
      </c>
      <c r="AL33" s="28" t="s">
        <v>799</v>
      </c>
      <c r="AM33" s="33">
        <f t="shared" si="4"/>
        <v>8</v>
      </c>
      <c r="AN33" s="34" t="e">
        <f>VLOOKUP($C33,'[1]Lack of Reliability Index'!$A$2:$H$45,8,FALSE)</f>
        <v>#N/A</v>
      </c>
      <c r="AO33" s="35">
        <f>'[1]Imputed and missing data hidden'!BR24</f>
        <v>10</v>
      </c>
      <c r="AP33" s="36">
        <f t="shared" si="5"/>
        <v>0.14705882352941177</v>
      </c>
      <c r="AQ33" s="37">
        <f>'[1]Indicator Date hidden2'!BO25</f>
        <v>0.43103448275862066</v>
      </c>
      <c r="AR33" s="37">
        <f>'[1]Indicator Geographical level'!BW27</f>
        <v>1.2962962962962963</v>
      </c>
    </row>
    <row r="34" spans="1:44" ht="15.75" hidden="1" customHeight="1">
      <c r="A34" s="25" t="s">
        <v>199</v>
      </c>
      <c r="B34" s="3" t="s">
        <v>173</v>
      </c>
      <c r="C34" s="26" t="s">
        <v>211</v>
      </c>
      <c r="D34" s="27">
        <f>'Hazard &amp; Exposure'!AF33</f>
        <v>2.5</v>
      </c>
      <c r="E34" s="27">
        <f>'Hazard &amp; Exposure'!AG33</f>
        <v>3.9</v>
      </c>
      <c r="F34" s="27">
        <f>'Hazard &amp; Exposure'!AH33</f>
        <v>5.4</v>
      </c>
      <c r="G34" s="27">
        <f>'Hazard &amp; Exposure'!AJ33</f>
        <v>1.9</v>
      </c>
      <c r="H34" s="27">
        <f>'Hazard &amp; Exposure'!AM33</f>
        <v>4.9000000000000004</v>
      </c>
      <c r="I34" s="27">
        <f>'Hazard &amp; Exposure'!BH33</f>
        <v>2.6</v>
      </c>
      <c r="J34" s="28">
        <f>'Hazard &amp; Exposure'!BI33</f>
        <v>3.6</v>
      </c>
      <c r="K34" s="27">
        <f>'Hazard &amp; Exposure'!BL33</f>
        <v>0.2</v>
      </c>
      <c r="L34" s="27">
        <f>'Hazard &amp; Exposure'!BO33</f>
        <v>6.7</v>
      </c>
      <c r="M34" s="28">
        <f>'Hazard &amp; Exposure'!BP33</f>
        <v>4.2</v>
      </c>
      <c r="N34" s="28">
        <f t="shared" si="7"/>
        <v>3.9</v>
      </c>
      <c r="O34" s="29">
        <f>Vulnerability!G33</f>
        <v>5</v>
      </c>
      <c r="P34" s="29">
        <f>Vulnerability!K33</f>
        <v>2.0666666666666669</v>
      </c>
      <c r="Q34" s="29">
        <f>Vulnerability!P33</f>
        <v>5.4</v>
      </c>
      <c r="R34" s="29">
        <f>Vulnerability!U33</f>
        <v>5.5250000000000004</v>
      </c>
      <c r="S34" s="28">
        <f>Vulnerability!V33</f>
        <v>4.5999999999999996</v>
      </c>
      <c r="T34" s="29">
        <f>Vulnerability!Y33</f>
        <v>0</v>
      </c>
      <c r="U34" s="29">
        <f>Vulnerability!AC33</f>
        <v>3.7</v>
      </c>
      <c r="V34" s="29">
        <f>Vulnerability!AF33</f>
        <v>5.4</v>
      </c>
      <c r="W34" s="29">
        <f>Vulnerability!AM33</f>
        <v>0.8</v>
      </c>
      <c r="X34" s="29">
        <f>Vulnerability!AT33</f>
        <v>0</v>
      </c>
      <c r="Y34" s="29">
        <f>Vulnerability!AR33</f>
        <v>4</v>
      </c>
      <c r="Z34" s="28">
        <f>Vulnerability!AU33</f>
        <v>2.6</v>
      </c>
      <c r="AA34" s="28">
        <f t="shared" si="8"/>
        <v>3.7</v>
      </c>
      <c r="AB34" s="30">
        <f>'Lack of Coping Capacity'!E33</f>
        <v>4.7</v>
      </c>
      <c r="AC34" s="30">
        <f>'Lack of Coping Capacity'!K33</f>
        <v>2.8</v>
      </c>
      <c r="AD34" s="30">
        <f>'Lack of Coping Capacity'!N33</f>
        <v>5.0999999999999996</v>
      </c>
      <c r="AE34" s="28">
        <f>'Lack of Coping Capacity'!O33</f>
        <v>4.2</v>
      </c>
      <c r="AF34" s="30">
        <f>'Lack of Coping Capacity'!Q33</f>
        <v>5.5</v>
      </c>
      <c r="AG34" s="30">
        <f>'Lack of Coping Capacity'!V33</f>
        <v>5</v>
      </c>
      <c r="AH34" s="30">
        <f>'Lack of Coping Capacity'!AB33</f>
        <v>2.6</v>
      </c>
      <c r="AI34" s="28">
        <f>'Lack of Coping Capacity'!AC33</f>
        <v>4.4000000000000004</v>
      </c>
      <c r="AJ34" s="31">
        <f t="shared" si="9"/>
        <v>4.3</v>
      </c>
      <c r="AK34" s="32">
        <f t="shared" si="10"/>
        <v>4</v>
      </c>
      <c r="AL34" s="28" t="str">
        <f t="shared" si="6"/>
        <v>Very Low</v>
      </c>
      <c r="AM34" s="33">
        <f t="shared" si="4"/>
        <v>33</v>
      </c>
      <c r="AN34" s="34" t="e">
        <f>VLOOKUP($C34,'[1]Lack of Reliability Index'!$A$2:$H$45,8,FALSE)</f>
        <v>#N/A</v>
      </c>
      <c r="AO34" s="35">
        <f>'[1]Imputed and missing data hidden'!BR13</f>
        <v>3</v>
      </c>
      <c r="AP34" s="36">
        <f t="shared" si="5"/>
        <v>4.4117647058823532E-2</v>
      </c>
      <c r="AQ34" s="37">
        <f>'[1]Indicator Date hidden2'!BO14</f>
        <v>0.64516129032258063</v>
      </c>
      <c r="AR34" s="37">
        <f>'[1]Indicator Geographical level'!BW16</f>
        <v>1.4444444444444444</v>
      </c>
    </row>
    <row r="35" spans="1:44" ht="15.75" hidden="1" customHeight="1">
      <c r="A35" s="25" t="s">
        <v>199</v>
      </c>
      <c r="B35" s="3" t="s">
        <v>195</v>
      </c>
      <c r="C35" s="38" t="s">
        <v>233</v>
      </c>
      <c r="D35" s="27">
        <f>'Hazard &amp; Exposure'!AF34</f>
        <v>6.4</v>
      </c>
      <c r="E35" s="27">
        <f>'Hazard &amp; Exposure'!AG34</f>
        <v>9.1</v>
      </c>
      <c r="F35" s="27">
        <f>'Hazard &amp; Exposure'!AH34</f>
        <v>7.8</v>
      </c>
      <c r="G35" s="27">
        <f>'Hazard &amp; Exposure'!AJ34</f>
        <v>7.6</v>
      </c>
      <c r="H35" s="27">
        <f>'Hazard &amp; Exposure'!AM34</f>
        <v>7.8</v>
      </c>
      <c r="I35" s="27">
        <f>'Hazard &amp; Exposure'!BH34</f>
        <v>5</v>
      </c>
      <c r="J35" s="28">
        <f>'Hazard &amp; Exposure'!BI34</f>
        <v>7.5</v>
      </c>
      <c r="K35" s="27">
        <f>'Hazard &amp; Exposure'!BL34</f>
        <v>10</v>
      </c>
      <c r="L35" s="27">
        <f>'Hazard &amp; Exposure'!BO34</f>
        <v>6.5</v>
      </c>
      <c r="M35" s="28">
        <f>'Hazard &amp; Exposure'!BP34</f>
        <v>8.8000000000000007</v>
      </c>
      <c r="N35" s="28">
        <f t="shared" si="7"/>
        <v>8.1999999999999993</v>
      </c>
      <c r="O35" s="29">
        <f>Vulnerability!G34</f>
        <v>5.7333333333333334</v>
      </c>
      <c r="P35" s="29">
        <f>Vulnerability!K34</f>
        <v>4.3</v>
      </c>
      <c r="Q35" s="29">
        <f>Vulnerability!P34</f>
        <v>3.7</v>
      </c>
      <c r="R35" s="29">
        <f>Vulnerability!U34</f>
        <v>2.2000000000000002</v>
      </c>
      <c r="S35" s="28">
        <f>Vulnerability!V34</f>
        <v>4.3</v>
      </c>
      <c r="T35" s="29">
        <f>Vulnerability!Y34</f>
        <v>7.5</v>
      </c>
      <c r="U35" s="29">
        <f>Vulnerability!AC34</f>
        <v>7.6</v>
      </c>
      <c r="V35" s="29">
        <f>Vulnerability!AF34</f>
        <v>2.7</v>
      </c>
      <c r="W35" s="29">
        <f>Vulnerability!AM34</f>
        <v>10</v>
      </c>
      <c r="X35" s="29">
        <f>Vulnerability!AT34</f>
        <v>0</v>
      </c>
      <c r="Y35" s="29">
        <f>Vulnerability!AR34</f>
        <v>4.5999999999999996</v>
      </c>
      <c r="Z35" s="28">
        <f>Vulnerability!AU34</f>
        <v>6.6</v>
      </c>
      <c r="AA35" s="28">
        <f t="shared" si="8"/>
        <v>5.6</v>
      </c>
      <c r="AB35" s="30">
        <f>'Lack of Coping Capacity'!E34</f>
        <v>4.7</v>
      </c>
      <c r="AC35" s="30">
        <f>'Lack of Coping Capacity'!K34</f>
        <v>3.8</v>
      </c>
      <c r="AD35" s="30">
        <f>'Lack of Coping Capacity'!N34</f>
        <v>5.0999999999999996</v>
      </c>
      <c r="AE35" s="28">
        <f>'Lack of Coping Capacity'!O34</f>
        <v>4.5</v>
      </c>
      <c r="AF35" s="30">
        <f>'Lack of Coping Capacity'!Q34</f>
        <v>8.5</v>
      </c>
      <c r="AG35" s="30">
        <f>'Lack of Coping Capacity'!V34</f>
        <v>5.4</v>
      </c>
      <c r="AH35" s="30">
        <f>'Lack of Coping Capacity'!AB34</f>
        <v>5.3</v>
      </c>
      <c r="AI35" s="28">
        <f>'Lack of Coping Capacity'!AC34</f>
        <v>6.4</v>
      </c>
      <c r="AJ35" s="31">
        <f t="shared" si="9"/>
        <v>5.5</v>
      </c>
      <c r="AK35" s="32">
        <f t="shared" si="10"/>
        <v>6.3</v>
      </c>
      <c r="AL35" s="28" t="str">
        <f t="shared" si="6"/>
        <v>Very High</v>
      </c>
      <c r="AM35" s="33">
        <f t="shared" si="4"/>
        <v>1</v>
      </c>
      <c r="AN35" s="34" t="e">
        <f>VLOOKUP($C35,'[1]Lack of Reliability Index'!$A$2:$H$45,8,FALSE)</f>
        <v>#N/A</v>
      </c>
      <c r="AO35" s="35">
        <f>'[1]Imputed and missing data hidden'!BR35</f>
        <v>15</v>
      </c>
      <c r="AP35" s="36">
        <f t="shared" si="5"/>
        <v>0.22058823529411764</v>
      </c>
      <c r="AQ35" s="37">
        <f>'[1]Indicator Date hidden2'!BO36</f>
        <v>0.45454545454545453</v>
      </c>
      <c r="AR35" s="37">
        <f>'[1]Indicator Geographical level'!BW38</f>
        <v>1.1851851851851851</v>
      </c>
    </row>
    <row r="36" spans="1:44" ht="15.75" hidden="1" customHeight="1">
      <c r="A36" s="25" t="s">
        <v>199</v>
      </c>
      <c r="B36" s="3" t="s">
        <v>185</v>
      </c>
      <c r="C36" s="38" t="s">
        <v>223</v>
      </c>
      <c r="D36" s="27">
        <f>'Hazard &amp; Exposure'!AF35</f>
        <v>1.5</v>
      </c>
      <c r="E36" s="27">
        <f>'Hazard &amp; Exposure'!AG35</f>
        <v>2</v>
      </c>
      <c r="F36" s="27">
        <f>'Hazard &amp; Exposure'!AH35</f>
        <v>3.9</v>
      </c>
      <c r="G36" s="27">
        <f>'Hazard &amp; Exposure'!AJ35</f>
        <v>3.7</v>
      </c>
      <c r="H36" s="27">
        <f>'Hazard &amp; Exposure'!AM35</f>
        <v>4.5999999999999996</v>
      </c>
      <c r="I36" s="27">
        <f>'Hazard &amp; Exposure'!BH35</f>
        <v>5.0999999999999996</v>
      </c>
      <c r="J36" s="28">
        <f>'Hazard &amp; Exposure'!BI35</f>
        <v>3.6</v>
      </c>
      <c r="K36" s="27">
        <f>'Hazard &amp; Exposure'!BL35</f>
        <v>0.4</v>
      </c>
      <c r="L36" s="27">
        <f>'Hazard &amp; Exposure'!BO35</f>
        <v>6.9</v>
      </c>
      <c r="M36" s="28">
        <f>'Hazard &amp; Exposure'!BP35</f>
        <v>4.4000000000000004</v>
      </c>
      <c r="N36" s="28">
        <f t="shared" si="7"/>
        <v>4</v>
      </c>
      <c r="O36" s="29">
        <f>Vulnerability!G35</f>
        <v>6.5666666666666664</v>
      </c>
      <c r="P36" s="29">
        <f>Vulnerability!K35</f>
        <v>6.2333333333333334</v>
      </c>
      <c r="Q36" s="29">
        <f>Vulnerability!P35</f>
        <v>5.4</v>
      </c>
      <c r="R36" s="29">
        <f>Vulnerability!U35</f>
        <v>3.0749999999999997</v>
      </c>
      <c r="S36" s="28">
        <f>Vulnerability!V35</f>
        <v>5.6</v>
      </c>
      <c r="T36" s="29">
        <f>Vulnerability!Y35</f>
        <v>2.2999999999999998</v>
      </c>
      <c r="U36" s="29">
        <f>Vulnerability!AC35</f>
        <v>2.1</v>
      </c>
      <c r="V36" s="29">
        <f>Vulnerability!AF35</f>
        <v>5.5</v>
      </c>
      <c r="W36" s="29">
        <f>Vulnerability!AM35</f>
        <v>0</v>
      </c>
      <c r="X36" s="29">
        <f>Vulnerability!AT35</f>
        <v>6.5</v>
      </c>
      <c r="Y36" s="29">
        <f>Vulnerability!AR35</f>
        <v>3.4</v>
      </c>
      <c r="Z36" s="28">
        <f>Vulnerability!AU35</f>
        <v>3.6</v>
      </c>
      <c r="AA36" s="28">
        <f t="shared" si="8"/>
        <v>4.7</v>
      </c>
      <c r="AB36" s="30">
        <f>'Lack of Coping Capacity'!E35</f>
        <v>4.7</v>
      </c>
      <c r="AC36" s="30">
        <f>'Lack of Coping Capacity'!K35</f>
        <v>5.2</v>
      </c>
      <c r="AD36" s="30">
        <f>'Lack of Coping Capacity'!N35</f>
        <v>5.0999999999999996</v>
      </c>
      <c r="AE36" s="28">
        <f>'Lack of Coping Capacity'!O35</f>
        <v>5</v>
      </c>
      <c r="AF36" s="30">
        <f>'Lack of Coping Capacity'!Q35</f>
        <v>3.9</v>
      </c>
      <c r="AG36" s="30">
        <f>'Lack of Coping Capacity'!V35</f>
        <v>4.5</v>
      </c>
      <c r="AH36" s="30">
        <f>'Lack of Coping Capacity'!AB35</f>
        <v>6.4</v>
      </c>
      <c r="AI36" s="28">
        <f>'Lack of Coping Capacity'!AC35</f>
        <v>4.9000000000000004</v>
      </c>
      <c r="AJ36" s="31">
        <f t="shared" si="9"/>
        <v>5</v>
      </c>
      <c r="AK36" s="32">
        <f t="shared" si="10"/>
        <v>4.5</v>
      </c>
      <c r="AL36" s="28" t="str">
        <f t="shared" si="6"/>
        <v>Low</v>
      </c>
      <c r="AM36" s="33">
        <f t="shared" si="4"/>
        <v>22</v>
      </c>
      <c r="AN36" s="34" t="e">
        <f>VLOOKUP($C36,'[1]Lack of Reliability Index'!$A$2:$H$45,8,FALSE)</f>
        <v>#N/A</v>
      </c>
      <c r="AO36" s="35">
        <f>'[1]Imputed and missing data hidden'!BR25</f>
        <v>9</v>
      </c>
      <c r="AP36" s="36">
        <f t="shared" si="5"/>
        <v>0.13235294117647059</v>
      </c>
      <c r="AQ36" s="37">
        <f>'[1]Indicator Date hidden2'!BO26</f>
        <v>0.43103448275862066</v>
      </c>
      <c r="AR36" s="37">
        <f>'[1]Indicator Geographical level'!BW28</f>
        <v>1.2962962962962963</v>
      </c>
    </row>
    <row r="37" spans="1:44" ht="15.75" hidden="1" customHeight="1">
      <c r="A37" s="25" t="s">
        <v>199</v>
      </c>
      <c r="B37" s="3" t="s">
        <v>196</v>
      </c>
      <c r="C37" s="38" t="s">
        <v>234</v>
      </c>
      <c r="D37" s="27">
        <f>'Hazard &amp; Exposure'!AF36</f>
        <v>8.3000000000000007</v>
      </c>
      <c r="E37" s="27">
        <f>'Hazard &amp; Exposure'!AG36</f>
        <v>2.2999999999999998</v>
      </c>
      <c r="F37" s="27">
        <f>'Hazard &amp; Exposure'!AH36</f>
        <v>7.5</v>
      </c>
      <c r="G37" s="27">
        <f>'Hazard &amp; Exposure'!AJ36</f>
        <v>6.6</v>
      </c>
      <c r="H37" s="27">
        <f>'Hazard &amp; Exposure'!AM36</f>
        <v>1.6</v>
      </c>
      <c r="I37" s="27">
        <f>'Hazard &amp; Exposure'!BH36</f>
        <v>4.4000000000000004</v>
      </c>
      <c r="J37" s="28">
        <f>'Hazard &amp; Exposure'!BI36</f>
        <v>5.7</v>
      </c>
      <c r="K37" s="27">
        <f>'Hazard &amp; Exposure'!BL36</f>
        <v>0.1</v>
      </c>
      <c r="L37" s="27">
        <f>'Hazard &amp; Exposure'!BO36</f>
        <v>6.3</v>
      </c>
      <c r="M37" s="28">
        <f>'Hazard &amp; Exposure'!BP36</f>
        <v>3.8</v>
      </c>
      <c r="N37" s="28">
        <f t="shared" si="7"/>
        <v>4.8</v>
      </c>
      <c r="O37" s="29">
        <f>Vulnerability!G36</f>
        <v>5.7333333333333334</v>
      </c>
      <c r="P37" s="29">
        <f>Vulnerability!K36</f>
        <v>4.9333333333333336</v>
      </c>
      <c r="Q37" s="29">
        <f>Vulnerability!P36</f>
        <v>2.2000000000000002</v>
      </c>
      <c r="R37" s="29">
        <f>Vulnerability!U36</f>
        <v>2.2000000000000002</v>
      </c>
      <c r="S37" s="28">
        <f>Vulnerability!V36</f>
        <v>4.2</v>
      </c>
      <c r="T37" s="29">
        <f>Vulnerability!Y36</f>
        <v>1</v>
      </c>
      <c r="U37" s="29">
        <f>Vulnerability!AC36</f>
        <v>0.4</v>
      </c>
      <c r="V37" s="29">
        <f>Vulnerability!AF36</f>
        <v>4.0999999999999996</v>
      </c>
      <c r="W37" s="29">
        <f>Vulnerability!AM36</f>
        <v>2.9</v>
      </c>
      <c r="X37" s="29">
        <f>Vulnerability!AT36</f>
        <v>0</v>
      </c>
      <c r="Y37" s="29">
        <f>Vulnerability!AR36</f>
        <v>2.1</v>
      </c>
      <c r="Z37" s="28">
        <f>Vulnerability!AU36</f>
        <v>1.9</v>
      </c>
      <c r="AA37" s="28">
        <f t="shared" si="8"/>
        <v>3.1</v>
      </c>
      <c r="AB37" s="30">
        <f>'Lack of Coping Capacity'!E36</f>
        <v>4.7</v>
      </c>
      <c r="AC37" s="30">
        <f>'Lack of Coping Capacity'!K36</f>
        <v>3.8</v>
      </c>
      <c r="AD37" s="30">
        <f>'Lack of Coping Capacity'!N36</f>
        <v>5.0999999999999996</v>
      </c>
      <c r="AE37" s="28">
        <f>'Lack of Coping Capacity'!O36</f>
        <v>4.5</v>
      </c>
      <c r="AF37" s="30">
        <f>'Lack of Coping Capacity'!Q36</f>
        <v>6.8</v>
      </c>
      <c r="AG37" s="30">
        <f>'Lack of Coping Capacity'!V36</f>
        <v>4.7</v>
      </c>
      <c r="AH37" s="30">
        <f>'Lack of Coping Capacity'!AB36</f>
        <v>5.0999999999999996</v>
      </c>
      <c r="AI37" s="28">
        <f>'Lack of Coping Capacity'!AC36</f>
        <v>5.5</v>
      </c>
      <c r="AJ37" s="31">
        <f t="shared" si="9"/>
        <v>5</v>
      </c>
      <c r="AK37" s="32">
        <f t="shared" si="10"/>
        <v>4.2</v>
      </c>
      <c r="AL37" s="28" t="str">
        <f t="shared" si="6"/>
        <v>Low</v>
      </c>
      <c r="AM37" s="33">
        <f t="shared" si="4"/>
        <v>30</v>
      </c>
      <c r="AN37" s="34" t="e">
        <f>VLOOKUP($C37,'[1]Lack of Reliability Index'!$A$2:$H$45,8,FALSE)</f>
        <v>#N/A</v>
      </c>
      <c r="AO37" s="35">
        <f>'[1]Imputed and missing data hidden'!BR36</f>
        <v>15</v>
      </c>
      <c r="AP37" s="36">
        <f t="shared" si="5"/>
        <v>0.22058823529411764</v>
      </c>
      <c r="AQ37" s="37">
        <f>'[1]Indicator Date hidden2'!BO37</f>
        <v>0.45454545454545453</v>
      </c>
      <c r="AR37" s="37">
        <f>'[1]Indicator Geographical level'!BW39</f>
        <v>1.1851851851851851</v>
      </c>
    </row>
    <row r="38" spans="1:44" ht="15.75" customHeight="1">
      <c r="A38" s="25" t="s">
        <v>199</v>
      </c>
      <c r="B38" s="3" t="s">
        <v>187</v>
      </c>
      <c r="C38" s="38" t="s">
        <v>225</v>
      </c>
      <c r="D38" s="27">
        <f>'Hazard &amp; Exposure'!AF37</f>
        <v>2.1</v>
      </c>
      <c r="E38" s="27">
        <f>'Hazard &amp; Exposure'!AG37</f>
        <v>3.4</v>
      </c>
      <c r="F38" s="27">
        <f>'Hazard &amp; Exposure'!AH37</f>
        <v>7.1</v>
      </c>
      <c r="G38" s="27">
        <f>'Hazard &amp; Exposure'!AJ37</f>
        <v>3.7</v>
      </c>
      <c r="H38" s="27">
        <f>'Hazard &amp; Exposure'!AM37</f>
        <v>2.2999999999999998</v>
      </c>
      <c r="I38" s="27">
        <f>'Hazard &amp; Exposure'!BH37</f>
        <v>3.4</v>
      </c>
      <c r="J38" s="28">
        <f>'Hazard &amp; Exposure'!BI37</f>
        <v>3.9</v>
      </c>
      <c r="K38" s="27">
        <f>'Hazard &amp; Exposure'!BL37</f>
        <v>0.4</v>
      </c>
      <c r="L38" s="27">
        <f>'Hazard &amp; Exposure'!BO37</f>
        <v>7.2</v>
      </c>
      <c r="M38" s="28">
        <f>'Hazard &amp; Exposure'!BP37</f>
        <v>4.5999999999999996</v>
      </c>
      <c r="N38" s="28">
        <f t="shared" si="7"/>
        <v>4.3</v>
      </c>
      <c r="O38" s="29">
        <f>Vulnerability!G37</f>
        <v>6.5666666666666664</v>
      </c>
      <c r="P38" s="29">
        <f>Vulnerability!K37</f>
        <v>5.333333333333333</v>
      </c>
      <c r="Q38" s="29">
        <f>Vulnerability!P37</f>
        <v>3.4</v>
      </c>
      <c r="R38" s="29">
        <f>Vulnerability!U37</f>
        <v>3.0749999999999997</v>
      </c>
      <c r="S38" s="28">
        <f>Vulnerability!V37</f>
        <v>5</v>
      </c>
      <c r="T38" s="29">
        <f>Vulnerability!Y37</f>
        <v>0</v>
      </c>
      <c r="U38" s="29">
        <f>Vulnerability!AC37</f>
        <v>8.3000000000000007</v>
      </c>
      <c r="V38" s="29">
        <f>Vulnerability!AF37</f>
        <v>4.9000000000000004</v>
      </c>
      <c r="W38" s="29">
        <f>Vulnerability!AM37</f>
        <v>0.3</v>
      </c>
      <c r="X38" s="29">
        <f>Vulnerability!AT37</f>
        <v>6.5</v>
      </c>
      <c r="Y38" s="29">
        <f>Vulnerability!AR37</f>
        <v>6.6</v>
      </c>
      <c r="Z38" s="28">
        <f>Vulnerability!AU37</f>
        <v>5.2</v>
      </c>
      <c r="AA38" s="28">
        <f t="shared" si="8"/>
        <v>5.0999999999999996</v>
      </c>
      <c r="AB38" s="30">
        <f>'Lack of Coping Capacity'!E37</f>
        <v>4.7</v>
      </c>
      <c r="AC38" s="30">
        <f>'Lack of Coping Capacity'!K37</f>
        <v>5.2</v>
      </c>
      <c r="AD38" s="30">
        <f>'Lack of Coping Capacity'!N37</f>
        <v>5.0999999999999996</v>
      </c>
      <c r="AE38" s="28">
        <f>'Lack of Coping Capacity'!O37</f>
        <v>5</v>
      </c>
      <c r="AF38" s="30">
        <f>'Lack of Coping Capacity'!Q37</f>
        <v>7.7</v>
      </c>
      <c r="AG38" s="30">
        <f>'Lack of Coping Capacity'!V37</f>
        <v>5.0999999999999996</v>
      </c>
      <c r="AH38" s="30">
        <f>'Lack of Coping Capacity'!AB37</f>
        <v>5.5</v>
      </c>
      <c r="AI38" s="28">
        <f>'Lack of Coping Capacity'!AC37</f>
        <v>6.1</v>
      </c>
      <c r="AJ38" s="31">
        <f t="shared" si="9"/>
        <v>5.6</v>
      </c>
      <c r="AK38" s="32">
        <f t="shared" si="10"/>
        <v>5</v>
      </c>
      <c r="AL38" s="28" t="s">
        <v>799</v>
      </c>
      <c r="AM38" s="33">
        <f t="shared" si="4"/>
        <v>8</v>
      </c>
      <c r="AN38" s="34" t="e">
        <f>VLOOKUP($C38,'[1]Lack of Reliability Index'!$A$2:$H$45,8,FALSE)</f>
        <v>#N/A</v>
      </c>
      <c r="AO38" s="35">
        <f>'[1]Imputed and missing data hidden'!BR27</f>
        <v>9</v>
      </c>
      <c r="AP38" s="36">
        <f t="shared" si="5"/>
        <v>0.13235294117647059</v>
      </c>
      <c r="AQ38" s="37">
        <f>'[1]Indicator Date hidden2'!BO28</f>
        <v>0.4576271186440678</v>
      </c>
      <c r="AR38" s="37">
        <f>'[1]Indicator Geographical level'!BW30</f>
        <v>1.3333333333333333</v>
      </c>
    </row>
    <row r="39" spans="1:44" ht="15.75" hidden="1" customHeight="1">
      <c r="A39" s="25" t="s">
        <v>199</v>
      </c>
      <c r="B39" s="101" t="s">
        <v>186</v>
      </c>
      <c r="C39" s="102" t="s">
        <v>224</v>
      </c>
      <c r="D39" s="32" t="s">
        <v>303</v>
      </c>
      <c r="E39" s="32" t="s">
        <v>303</v>
      </c>
      <c r="F39" s="32" t="s">
        <v>303</v>
      </c>
      <c r="G39" s="32" t="s">
        <v>303</v>
      </c>
      <c r="H39" s="32" t="s">
        <v>303</v>
      </c>
      <c r="I39" s="32" t="s">
        <v>303</v>
      </c>
      <c r="J39" s="32" t="s">
        <v>303</v>
      </c>
      <c r="K39" s="32" t="s">
        <v>303</v>
      </c>
      <c r="L39" s="32" t="s">
        <v>303</v>
      </c>
      <c r="M39" s="32" t="s">
        <v>303</v>
      </c>
      <c r="N39" s="32" t="s">
        <v>303</v>
      </c>
      <c r="O39" s="32" t="s">
        <v>303</v>
      </c>
      <c r="P39" s="32" t="s">
        <v>303</v>
      </c>
      <c r="Q39" s="32" t="s">
        <v>303</v>
      </c>
      <c r="R39" s="32" t="s">
        <v>303</v>
      </c>
      <c r="S39" s="32" t="s">
        <v>303</v>
      </c>
      <c r="T39" s="32" t="s">
        <v>303</v>
      </c>
      <c r="U39" s="32" t="s">
        <v>303</v>
      </c>
      <c r="V39" s="32" t="s">
        <v>303</v>
      </c>
      <c r="W39" s="32" t="s">
        <v>303</v>
      </c>
      <c r="X39" s="32" t="s">
        <v>303</v>
      </c>
      <c r="Y39" s="32" t="s">
        <v>303</v>
      </c>
      <c r="Z39" s="32" t="s">
        <v>303</v>
      </c>
      <c r="AA39" s="32" t="s">
        <v>303</v>
      </c>
      <c r="AB39" s="32" t="s">
        <v>303</v>
      </c>
      <c r="AC39" s="32" t="s">
        <v>303</v>
      </c>
      <c r="AD39" s="32" t="s">
        <v>303</v>
      </c>
      <c r="AE39" s="32" t="s">
        <v>303</v>
      </c>
      <c r="AF39" s="32" t="s">
        <v>303</v>
      </c>
      <c r="AG39" s="32" t="s">
        <v>303</v>
      </c>
      <c r="AH39" s="32" t="s">
        <v>303</v>
      </c>
      <c r="AI39" s="32" t="s">
        <v>303</v>
      </c>
      <c r="AJ39" s="32" t="s">
        <v>303</v>
      </c>
      <c r="AK39" s="32" t="s">
        <v>303</v>
      </c>
      <c r="AL39" s="28" t="s">
        <v>303</v>
      </c>
      <c r="AM39" s="103" t="e">
        <f t="shared" si="4"/>
        <v>#VALUE!</v>
      </c>
      <c r="AN39" s="104" t="e">
        <f>VLOOKUP($C39,'[1]Lack of Reliability Index'!$A$2:$H$45,8,FALSE)</f>
        <v>#N/A</v>
      </c>
      <c r="AO39" s="105">
        <f>'[1]Imputed and missing data hidden'!BR26</f>
        <v>11</v>
      </c>
      <c r="AP39" s="106">
        <f t="shared" si="5"/>
        <v>0.16176470588235295</v>
      </c>
      <c r="AQ39" s="107">
        <f>'[1]Indicator Date hidden2'!BO27</f>
        <v>0.4576271186440678</v>
      </c>
      <c r="AR39" s="107">
        <f>'[1]Indicator Geographical level'!BW29</f>
        <v>1.3333333333333333</v>
      </c>
    </row>
    <row r="40" spans="1:44" s="96" customFormat="1" ht="15.75" hidden="1" customHeight="1">
      <c r="A40" s="95" t="s">
        <v>199</v>
      </c>
      <c r="B40" s="97" t="s">
        <v>188</v>
      </c>
      <c r="C40" s="98" t="s">
        <v>226</v>
      </c>
      <c r="D40" s="27">
        <f>'Hazard &amp; Exposure'!AF39</f>
        <v>7</v>
      </c>
      <c r="E40" s="27">
        <f>'Hazard &amp; Exposure'!AG39</f>
        <v>3.5</v>
      </c>
      <c r="F40" s="27">
        <f>'Hazard &amp; Exposure'!AH39</f>
        <v>5.2</v>
      </c>
      <c r="G40" s="27">
        <f>'Hazard &amp; Exposure'!AJ39</f>
        <v>3.7</v>
      </c>
      <c r="H40" s="27">
        <f>'Hazard &amp; Exposure'!AM39</f>
        <v>8.1</v>
      </c>
      <c r="I40" s="27">
        <f>'Hazard &amp; Exposure'!BH39</f>
        <v>5</v>
      </c>
      <c r="J40" s="28">
        <f>'Hazard &amp; Exposure'!BI39</f>
        <v>5.7</v>
      </c>
      <c r="K40" s="27">
        <f>'Hazard &amp; Exposure'!BL39</f>
        <v>3.4</v>
      </c>
      <c r="L40" s="27">
        <f>'Hazard &amp; Exposure'!BO39</f>
        <v>6.9</v>
      </c>
      <c r="M40" s="28">
        <f>'Hazard &amp; Exposure'!BP39</f>
        <v>5.4</v>
      </c>
      <c r="N40" s="28">
        <f>ROUND((10-GEOMEAN(((10-J40)/10*9+1),((10-M40)/10*9+1)))/9*10,1)</f>
        <v>5.6</v>
      </c>
      <c r="O40" s="29">
        <f>Vulnerability!G39</f>
        <v>6.5666666666666664</v>
      </c>
      <c r="P40" s="29">
        <f>Vulnerability!K39</f>
        <v>5.9333333333333336</v>
      </c>
      <c r="Q40" s="29">
        <f>Vulnerability!P39</f>
        <v>7.2</v>
      </c>
      <c r="R40" s="29">
        <f>Vulnerability!U39</f>
        <v>3.0749999999999997</v>
      </c>
      <c r="S40" s="28">
        <f>Vulnerability!V39</f>
        <v>5.9</v>
      </c>
      <c r="T40" s="29">
        <f>Vulnerability!Y39</f>
        <v>10</v>
      </c>
      <c r="U40" s="29">
        <f>Vulnerability!AC39</f>
        <v>5.6</v>
      </c>
      <c r="V40" s="29">
        <f>Vulnerability!AF39</f>
        <v>3.5</v>
      </c>
      <c r="W40" s="29">
        <f>Vulnerability!AM39</f>
        <v>3.5</v>
      </c>
      <c r="X40" s="29">
        <f>Vulnerability!AT39</f>
        <v>6.5</v>
      </c>
      <c r="Y40" s="29">
        <f>Vulnerability!AR39</f>
        <v>2.1</v>
      </c>
      <c r="Z40" s="28">
        <f>Vulnerability!AU39</f>
        <v>6.2</v>
      </c>
      <c r="AA40" s="28">
        <f>ROUND((10-GEOMEAN(((10-S40)/10*9+1),((10-Z40)/10*9+1)))/9*10,1)</f>
        <v>6.1</v>
      </c>
      <c r="AB40" s="30">
        <f>'Lack of Coping Capacity'!E39</f>
        <v>4.7</v>
      </c>
      <c r="AC40" s="30">
        <f>'Lack of Coping Capacity'!K39</f>
        <v>5.2</v>
      </c>
      <c r="AD40" s="30">
        <f>'Lack of Coping Capacity'!N39</f>
        <v>5.0999999999999996</v>
      </c>
      <c r="AE40" s="28">
        <f>'Lack of Coping Capacity'!O39</f>
        <v>5</v>
      </c>
      <c r="AF40" s="30">
        <f>'Lack of Coping Capacity'!Q39</f>
        <v>0</v>
      </c>
      <c r="AG40" s="30">
        <f>'Lack of Coping Capacity'!V39</f>
        <v>5.2</v>
      </c>
      <c r="AH40" s="30">
        <f>'Lack of Coping Capacity'!AB39</f>
        <v>4.0999999999999996</v>
      </c>
      <c r="AI40" s="28">
        <f>'Lack of Coping Capacity'!AC39</f>
        <v>3.1</v>
      </c>
      <c r="AJ40" s="31">
        <f>ROUND((10-GEOMEAN(((10-AE40)/10*9+1),((10-AI40)/10*9+1)))/9*10,1)</f>
        <v>4.0999999999999996</v>
      </c>
      <c r="AK40" s="32">
        <f>ROUND(N40^(1/3)*AA40^(1/3)*AJ40^(1/3),1)</f>
        <v>5.2</v>
      </c>
      <c r="AL40" s="28" t="str">
        <f t="shared" si="6"/>
        <v>High</v>
      </c>
      <c r="AM40" s="99">
        <f t="shared" si="4"/>
        <v>7</v>
      </c>
      <c r="AN40" s="237" t="e">
        <f>VLOOKUP($C40,'[1]Lack of Reliability Index'!$A$2:$H$45,8,FALSE)</f>
        <v>#N/A</v>
      </c>
      <c r="AO40" s="238">
        <f>'[1]Imputed and missing data hidden'!BR28</f>
        <v>9</v>
      </c>
      <c r="AP40" s="239">
        <f t="shared" si="5"/>
        <v>0.13235294117647059</v>
      </c>
      <c r="AQ40" s="100">
        <f>'[1]Indicator Date hidden2'!BO29</f>
        <v>0.43103448275862066</v>
      </c>
      <c r="AR40" s="100">
        <f>'[1]Indicator Geographical level'!BW31</f>
        <v>1.2962962962962963</v>
      </c>
    </row>
    <row r="41" spans="1:44"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ht="15.75" customHeight="1">
      <c r="A42" s="1"/>
      <c r="B42" s="287" t="s">
        <v>48</v>
      </c>
      <c r="C42" s="288"/>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ht="15.75" customHeight="1">
      <c r="A43" s="1"/>
      <c r="B43" s="288"/>
      <c r="C43" s="288"/>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1:44"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ht="15.75" customHeight="1"/>
    <row r="244" spans="1:44" ht="15.75" customHeight="1"/>
    <row r="245" spans="1:44" ht="15.75" customHeight="1"/>
    <row r="246" spans="1:44" ht="15.75" customHeight="1"/>
    <row r="247" spans="1:44" ht="15.75" customHeight="1"/>
    <row r="248" spans="1:44" ht="15.75" customHeight="1"/>
    <row r="249" spans="1:44" ht="15.75" customHeight="1"/>
    <row r="250" spans="1:44" ht="15.75" customHeight="1"/>
    <row r="251" spans="1:44" ht="15.75" customHeight="1"/>
    <row r="252" spans="1:44" ht="15.75" customHeight="1"/>
    <row r="253" spans="1:44" ht="15.75" customHeight="1"/>
    <row r="254" spans="1:44" ht="15.75" customHeight="1"/>
    <row r="255" spans="1:44" ht="15.75" customHeight="1"/>
    <row r="256" spans="1:4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autoFilter ref="A2:AR40" xr:uid="{6A0992EC-C57F-4907-B489-A8991C9D2104}">
    <filterColumn colId="37">
      <filters>
        <filter val="Medium"/>
      </filters>
    </filterColumn>
  </autoFilter>
  <mergeCells count="1">
    <mergeCell ref="B42:C43"/>
  </mergeCells>
  <conditionalFormatting sqref="D39:AJ39">
    <cfRule type="cellIs" dxfId="59" priority="6" stopIfTrue="1" operator="between">
      <formula>5.6</formula>
      <formula>10</formula>
    </cfRule>
    <cfRule type="cellIs" dxfId="58" priority="7" stopIfTrue="1" operator="between">
      <formula>4.8</formula>
      <formula>5.5</formula>
    </cfRule>
    <cfRule type="cellIs" dxfId="57" priority="8" stopIfTrue="1" operator="between">
      <formula>4.4</formula>
      <formula>4.7</formula>
    </cfRule>
    <cfRule type="cellIs" dxfId="56" priority="9" stopIfTrue="1" operator="between">
      <formula>4.1</formula>
      <formula>4.3</formula>
    </cfRule>
    <cfRule type="cellIs" dxfId="55" priority="10" stopIfTrue="1" operator="between">
      <formula>0</formula>
      <formula>4</formula>
    </cfRule>
  </conditionalFormatting>
  <conditionalFormatting sqref="J4:J24 J26:J38 J40">
    <cfRule type="cellIs" dxfId="54" priority="77" stopIfTrue="1" operator="between">
      <formula>0</formula>
      <formula>2.2</formula>
    </cfRule>
    <cfRule type="cellIs" dxfId="53" priority="76" stopIfTrue="1" operator="between">
      <formula>2.3</formula>
      <formula>3.9</formula>
    </cfRule>
    <cfRule type="cellIs" dxfId="52" priority="75" stopIfTrue="1" operator="between">
      <formula>4</formula>
      <formula>5.1</formula>
    </cfRule>
    <cfRule type="cellIs" dxfId="51" priority="73" stopIfTrue="1" operator="between">
      <formula>6.4</formula>
      <formula>10</formula>
    </cfRule>
    <cfRule type="cellIs" dxfId="50" priority="74" stopIfTrue="1" operator="between">
      <formula>5.2</formula>
      <formula>6.3</formula>
    </cfRule>
  </conditionalFormatting>
  <conditionalFormatting sqref="M4:M24 M26:M38 M40">
    <cfRule type="cellIs" dxfId="49" priority="84" stopIfTrue="1" operator="between">
      <formula>5.4</formula>
      <formula>7.9</formula>
    </cfRule>
    <cfRule type="cellIs" dxfId="48" priority="83" stopIfTrue="1" operator="between">
      <formula>7.9</formula>
      <formula>10</formula>
    </cfRule>
    <cfRule type="cellIs" dxfId="47" priority="87" stopIfTrue="1" operator="between">
      <formula>0</formula>
      <formula>4.2</formula>
    </cfRule>
    <cfRule type="cellIs" dxfId="46" priority="86" stopIfTrue="1" operator="between">
      <formula>4.2</formula>
      <formula>4.8</formula>
    </cfRule>
    <cfRule type="cellIs" dxfId="45" priority="85" stopIfTrue="1" operator="between">
      <formula>4.8</formula>
      <formula>5.4</formula>
    </cfRule>
  </conditionalFormatting>
  <conditionalFormatting sqref="N4:N24 N26:N38 N40">
    <cfRule type="cellIs" dxfId="44" priority="52" stopIfTrue="1" operator="between">
      <formula>0</formula>
      <formula>3.1</formula>
    </cfRule>
    <cfRule type="cellIs" dxfId="43" priority="48" stopIfTrue="1" operator="between">
      <formula>6.5</formula>
      <formula>10</formula>
    </cfRule>
    <cfRule type="cellIs" dxfId="42" priority="49" stopIfTrue="1" operator="between">
      <formula>5.1</formula>
      <formula>6.4</formula>
    </cfRule>
    <cfRule type="cellIs" dxfId="41" priority="50" stopIfTrue="1" operator="between">
      <formula>4.3</formula>
      <formula>5</formula>
    </cfRule>
    <cfRule type="cellIs" dxfId="40" priority="51" stopIfTrue="1" operator="between">
      <formula>3.2</formula>
      <formula>4.2</formula>
    </cfRule>
  </conditionalFormatting>
  <conditionalFormatting sqref="S4:S24 S26:S38 S40">
    <cfRule type="cellIs" dxfId="39" priority="66" stopIfTrue="1" operator="between">
      <formula>3.7</formula>
      <formula>4.3</formula>
    </cfRule>
    <cfRule type="cellIs" dxfId="38" priority="67" stopIfTrue="1" operator="between">
      <formula>0</formula>
      <formula>3.7</formula>
    </cfRule>
    <cfRule type="cellIs" dxfId="37" priority="63" stopIfTrue="1" operator="between">
      <formula>5.8</formula>
      <formula>10</formula>
    </cfRule>
    <cfRule type="cellIs" dxfId="36" priority="64" stopIfTrue="1" operator="between">
      <formula>5.1</formula>
      <formula>5.7</formula>
    </cfRule>
    <cfRule type="cellIs" dxfId="35" priority="65" stopIfTrue="1" operator="between">
      <formula>4.4</formula>
      <formula>5</formula>
    </cfRule>
  </conditionalFormatting>
  <conditionalFormatting sqref="Z4:Z24 Z26:Z38 Z40">
    <cfRule type="cellIs" dxfId="34" priority="88" stopIfTrue="1" operator="between">
      <formula>6.3</formula>
      <formula>10</formula>
    </cfRule>
    <cfRule type="cellIs" dxfId="33" priority="89" stopIfTrue="1" operator="between">
      <formula>4.1</formula>
      <formula>6.2</formula>
    </cfRule>
    <cfRule type="cellIs" dxfId="32" priority="90" stopIfTrue="1" operator="between">
      <formula>3.6</formula>
      <formula>4</formula>
    </cfRule>
    <cfRule type="cellIs" dxfId="31" priority="91" stopIfTrue="1" operator="between">
      <formula>2.9</formula>
      <formula>3.5</formula>
    </cfRule>
    <cfRule type="cellIs" dxfId="30" priority="92" stopIfTrue="1" operator="between">
      <formula>0</formula>
      <formula>2.8</formula>
    </cfRule>
  </conditionalFormatting>
  <conditionalFormatting sqref="AA4:AA24 AA26:AA38 AA40">
    <cfRule type="cellIs" dxfId="29" priority="11" stopIfTrue="1" operator="between">
      <formula>5.4</formula>
      <formula>10</formula>
    </cfRule>
    <cfRule type="cellIs" dxfId="28" priority="12" stopIfTrue="1" operator="between">
      <formula>4.8</formula>
      <formula>5.3</formula>
    </cfRule>
    <cfRule type="cellIs" dxfId="27" priority="14" stopIfTrue="1" operator="between">
      <formula>3.9</formula>
      <formula>4.2</formula>
    </cfRule>
    <cfRule type="cellIs" dxfId="26" priority="15" stopIfTrue="1" operator="between">
      <formula>0</formula>
      <formula>3.8</formula>
    </cfRule>
    <cfRule type="cellIs" dxfId="25" priority="13" stopIfTrue="1" operator="between">
      <formula>4.3</formula>
      <formula>4.7</formula>
    </cfRule>
  </conditionalFormatting>
  <conditionalFormatting sqref="AE4:AE24 AE26:AE38 AE40">
    <cfRule type="cellIs" dxfId="24" priority="78" stopIfTrue="1" operator="between">
      <formula>5.4</formula>
      <formula>10</formula>
    </cfRule>
    <cfRule type="cellIs" dxfId="23" priority="79" stopIfTrue="1" operator="between">
      <formula>4.9</formula>
      <formula>5.3</formula>
    </cfRule>
    <cfRule type="cellIs" dxfId="22" priority="80" stopIfTrue="1" operator="between">
      <formula>4.6</formula>
      <formula>4.8</formula>
    </cfRule>
    <cfRule type="cellIs" dxfId="21" priority="81" stopIfTrue="1" operator="between">
      <formula>4</formula>
      <formula>4.5</formula>
    </cfRule>
    <cfRule type="cellIs" dxfId="20" priority="82" stopIfTrue="1" operator="between">
      <formula>0</formula>
      <formula>3.9</formula>
    </cfRule>
  </conditionalFormatting>
  <conditionalFormatting sqref="AI4:AI24 AI26:AI38 AI40">
    <cfRule type="cellIs" dxfId="19" priority="69" stopIfTrue="1" operator="between">
      <formula>5.1</formula>
      <formula>5.9</formula>
    </cfRule>
    <cfRule type="cellIs" dxfId="18" priority="68" stopIfTrue="1" operator="between">
      <formula>6</formula>
      <formula>10</formula>
    </cfRule>
    <cfRule type="cellIs" dxfId="17" priority="72" stopIfTrue="1" operator="between">
      <formula>0</formula>
      <formula>1.7</formula>
    </cfRule>
    <cfRule type="cellIs" dxfId="16" priority="71" stopIfTrue="1" operator="between">
      <formula>1.8</formula>
      <formula>3.9</formula>
    </cfRule>
    <cfRule type="cellIs" dxfId="15" priority="70" stopIfTrue="1" operator="between">
      <formula>4</formula>
      <formula>5</formula>
    </cfRule>
  </conditionalFormatting>
  <conditionalFormatting sqref="AJ4:AJ24 AJ26:AJ38 AJ40">
    <cfRule type="cellIs" dxfId="14" priority="58" stopIfTrue="1" operator="between">
      <formula>5.5</formula>
      <formula>10</formula>
    </cfRule>
    <cfRule type="cellIs" dxfId="13" priority="59" stopIfTrue="1" operator="between">
      <formula>5.1</formula>
      <formula>5.4</formula>
    </cfRule>
    <cfRule type="cellIs" dxfId="12" priority="62" stopIfTrue="1" operator="between">
      <formula>0</formula>
      <formula>3.7</formula>
    </cfRule>
    <cfRule type="cellIs" dxfId="11" priority="61" stopIfTrue="1" operator="between">
      <formula>3.8</formula>
      <formula>4.5</formula>
    </cfRule>
    <cfRule type="cellIs" dxfId="10" priority="60" stopIfTrue="1" operator="between">
      <formula>4.6</formula>
      <formula>5.1</formula>
    </cfRule>
  </conditionalFormatting>
  <conditionalFormatting sqref="AK4:AK40">
    <cfRule type="cellIs" dxfId="9" priority="98" stopIfTrue="1" operator="between">
      <formula>5.6</formula>
      <formula>10</formula>
    </cfRule>
    <cfRule type="cellIs" dxfId="8" priority="99" stopIfTrue="1" operator="between">
      <formula>5.1</formula>
      <formula>5.5</formula>
    </cfRule>
    <cfRule type="cellIs" dxfId="7" priority="100" stopIfTrue="1" operator="between">
      <formula>4.6</formula>
      <formula>5</formula>
    </cfRule>
    <cfRule type="cellIs" dxfId="6" priority="101" stopIfTrue="1" operator="between">
      <formula>4.2</formula>
      <formula>4.5</formula>
    </cfRule>
    <cfRule type="cellIs" dxfId="5" priority="102" stopIfTrue="1" operator="between">
      <formula>0</formula>
      <formula>4.1</formula>
    </cfRule>
  </conditionalFormatting>
  <conditionalFormatting sqref="AL4:AL40">
    <cfRule type="cellIs" dxfId="4" priority="93" stopIfTrue="1" operator="equal">
      <formula>"Very High"</formula>
    </cfRule>
    <cfRule type="cellIs" dxfId="3" priority="94" stopIfTrue="1" operator="equal">
      <formula>"High"</formula>
    </cfRule>
    <cfRule type="cellIs" dxfId="2" priority="95" stopIfTrue="1" operator="equal">
      <formula>"Medium"</formula>
    </cfRule>
    <cfRule type="cellIs" dxfId="1" priority="96" stopIfTrue="1" operator="equal">
      <formula>"Low"</formula>
    </cfRule>
    <cfRule type="cellIs" dxfId="0" priority="97" stopIfTrue="1" operator="equal">
      <formula>"Very Low"</formula>
    </cfRule>
  </conditionalFormatting>
  <conditionalFormatting sqref="AN4:AN40">
    <cfRule type="dataBar" priority="103">
      <dataBar>
        <cfvo type="min"/>
        <cfvo type="max"/>
        <color rgb="FF996600"/>
      </dataBar>
      <extLst>
        <ext xmlns:x14="http://schemas.microsoft.com/office/spreadsheetml/2009/9/main" uri="{B025F937-C7B1-47D3-B67F-A62EFF666E3E}">
          <x14:id>{FD98F4BF-8853-45C6-85CC-5C1759ADC8FD}</x14:id>
        </ext>
      </extLst>
    </cfRule>
  </conditionalFormatting>
  <pageMargins left="0.70866141732283472" right="0.70866141732283472" top="0.74803149606299213" bottom="0.74803149606299213" header="0" footer="0"/>
  <pageSetup paperSize="8" orientation="landscape" r:id="rId1"/>
  <drawing r:id="rId2"/>
  <extLst>
    <ext xmlns:x14="http://schemas.microsoft.com/office/spreadsheetml/2009/9/main" uri="{78C0D931-6437-407d-A8EE-F0AAD7539E65}">
      <x14:conditionalFormattings>
        <x14:conditionalFormatting xmlns:xm="http://schemas.microsoft.com/office/excel/2006/main">
          <x14:cfRule type="dataBar" id="{FD98F4BF-8853-45C6-85CC-5C1759ADC8FD}">
            <x14:dataBar minLength="0" maxLength="100">
              <x14:cfvo type="autoMin"/>
              <x14:cfvo type="autoMax"/>
              <x14:negativeFillColor rgb="FFFF0000"/>
              <x14:axisColor rgb="FF000000"/>
            </x14:dataBar>
          </x14:cfRule>
          <xm:sqref>AN4:AN40</xm:sqref>
        </x14:conditionalFormatting>
        <x14:conditionalFormatting xmlns:xm="http://schemas.microsoft.com/office/excel/2006/main">
          <x14:cfRule type="iconSet" priority="104" id="{666B4FA1-FB54-4A8E-81BC-0235324E34E6}">
            <x14:iconSet iconSet="4Arrows"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3TrafficLights1" iconId="0"/>
            </x14:iconSet>
          </x14:cfRule>
          <xm:sqref>AO4:AO40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BDEF4-AC2E-4B87-9C24-D9926DA654F8}">
  <sheetPr codeName="Sheet3">
    <tabColor theme="5"/>
  </sheetPr>
  <dimension ref="A1:BP996"/>
  <sheetViews>
    <sheetView showGridLines="0" zoomScale="78" zoomScaleNormal="78" workbookViewId="0">
      <pane xSplit="3" ySplit="2" topLeftCell="AK31" activePane="bottomRight" state="frozen"/>
      <selection activeCell="A7" sqref="A7:L7"/>
      <selection pane="topRight" activeCell="A7" sqref="A7:L7"/>
      <selection pane="bottomLeft" activeCell="A7" sqref="A7:L7"/>
      <selection pane="bottomRight" activeCell="AX41" sqref="AX41"/>
    </sheetView>
  </sheetViews>
  <sheetFormatPr defaultColWidth="14.42578125" defaultRowHeight="15" customHeight="1"/>
  <cols>
    <col min="1" max="1" width="15" style="2" customWidth="1"/>
    <col min="2" max="2" width="18.28515625" style="2" customWidth="1"/>
    <col min="3" max="3" width="12.42578125" style="2" customWidth="1"/>
    <col min="4" max="10" width="7.85546875" style="2" customWidth="1"/>
    <col min="11" max="11" width="8.42578125" style="2" customWidth="1"/>
    <col min="12" max="12" width="8.140625" style="2" customWidth="1"/>
    <col min="13" max="13" width="7.85546875" style="2" customWidth="1"/>
    <col min="14" max="14" width="8.42578125" style="2" customWidth="1"/>
    <col min="15" max="16" width="7.85546875" style="2" customWidth="1"/>
    <col min="17" max="17" width="8.42578125" style="2" customWidth="1"/>
    <col min="18" max="31" width="7.85546875" style="2" customWidth="1"/>
    <col min="32" max="32" width="8" style="2" customWidth="1"/>
    <col min="33" max="38" width="7.85546875" style="2" customWidth="1"/>
    <col min="39" max="39" width="6.7109375" style="2" customWidth="1"/>
    <col min="40" max="54" width="7.85546875" style="2" customWidth="1"/>
    <col min="55" max="55" width="8.42578125" style="2" customWidth="1"/>
    <col min="56" max="60" width="7.85546875" style="2" customWidth="1"/>
    <col min="61" max="61" width="8.42578125" style="2" customWidth="1"/>
    <col min="62" max="68" width="7.85546875" style="2" customWidth="1"/>
    <col min="69" max="16384" width="14.42578125" style="2"/>
  </cols>
  <sheetData>
    <row r="1" spans="1:68" ht="14.2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row>
    <row r="2" spans="1:68" ht="117.75" customHeight="1" thickBot="1">
      <c r="A2" s="5" t="s">
        <v>0</v>
      </c>
      <c r="B2" s="5" t="s">
        <v>1</v>
      </c>
      <c r="C2" s="6" t="s">
        <v>2</v>
      </c>
      <c r="D2" s="41" t="s">
        <v>310</v>
      </c>
      <c r="E2" s="41" t="s">
        <v>49</v>
      </c>
      <c r="F2" s="41" t="s">
        <v>50</v>
      </c>
      <c r="G2" s="41" t="s">
        <v>51</v>
      </c>
      <c r="H2" s="41" t="s">
        <v>52</v>
      </c>
      <c r="I2" s="41" t="s">
        <v>53</v>
      </c>
      <c r="J2" s="41" t="s">
        <v>54</v>
      </c>
      <c r="K2" s="42" t="s">
        <v>55</v>
      </c>
      <c r="L2" s="43" t="s">
        <v>311</v>
      </c>
      <c r="M2" s="43" t="s">
        <v>56</v>
      </c>
      <c r="N2" s="43" t="s">
        <v>57</v>
      </c>
      <c r="O2" s="43" t="s">
        <v>58</v>
      </c>
      <c r="P2" s="43" t="s">
        <v>59</v>
      </c>
      <c r="Q2" s="44" t="s">
        <v>60</v>
      </c>
      <c r="R2" s="41" t="s">
        <v>56</v>
      </c>
      <c r="S2" s="41" t="s">
        <v>61</v>
      </c>
      <c r="T2" s="41" t="s">
        <v>62</v>
      </c>
      <c r="U2" s="41" t="s">
        <v>57</v>
      </c>
      <c r="V2" s="41" t="s">
        <v>58</v>
      </c>
      <c r="W2" s="41" t="s">
        <v>59</v>
      </c>
      <c r="X2" s="41" t="s">
        <v>63</v>
      </c>
      <c r="Y2" s="42" t="s">
        <v>60</v>
      </c>
      <c r="Z2" s="42" t="s">
        <v>64</v>
      </c>
      <c r="AA2" s="42" t="s">
        <v>65</v>
      </c>
      <c r="AB2" s="42" t="s">
        <v>66</v>
      </c>
      <c r="AC2" s="42" t="s">
        <v>67</v>
      </c>
      <c r="AD2" s="42" t="s">
        <v>68</v>
      </c>
      <c r="AE2" s="42" t="s">
        <v>69</v>
      </c>
      <c r="AF2" s="45" t="s">
        <v>70</v>
      </c>
      <c r="AG2" s="45" t="s">
        <v>71</v>
      </c>
      <c r="AH2" s="45" t="s">
        <v>68</v>
      </c>
      <c r="AI2" s="42" t="s">
        <v>72</v>
      </c>
      <c r="AJ2" s="45" t="s">
        <v>73</v>
      </c>
      <c r="AK2" s="42" t="s">
        <v>74</v>
      </c>
      <c r="AL2" s="42" t="s">
        <v>75</v>
      </c>
      <c r="AM2" s="45" t="s">
        <v>76</v>
      </c>
      <c r="AN2" s="42" t="s">
        <v>77</v>
      </c>
      <c r="AO2" s="42" t="s">
        <v>78</v>
      </c>
      <c r="AP2" s="42" t="s">
        <v>79</v>
      </c>
      <c r="AQ2" s="45" t="s">
        <v>80</v>
      </c>
      <c r="AR2" s="42" t="s">
        <v>81</v>
      </c>
      <c r="AS2" s="42" t="s">
        <v>82</v>
      </c>
      <c r="AT2" s="46" t="s">
        <v>83</v>
      </c>
      <c r="AU2" s="42" t="s">
        <v>84</v>
      </c>
      <c r="AV2" s="42" t="s">
        <v>85</v>
      </c>
      <c r="AW2" s="42" t="s">
        <v>86</v>
      </c>
      <c r="AX2" s="42" t="s">
        <v>87</v>
      </c>
      <c r="AY2" s="46" t="s">
        <v>88</v>
      </c>
      <c r="AZ2" s="45" t="s">
        <v>89</v>
      </c>
      <c r="BA2" s="42" t="s">
        <v>90</v>
      </c>
      <c r="BB2" s="46" t="s">
        <v>88</v>
      </c>
      <c r="BC2" s="43" t="s">
        <v>91</v>
      </c>
      <c r="BD2" s="42" t="s">
        <v>92</v>
      </c>
      <c r="BE2" s="42" t="s">
        <v>93</v>
      </c>
      <c r="BF2" s="46" t="s">
        <v>94</v>
      </c>
      <c r="BG2" s="45" t="s">
        <v>95</v>
      </c>
      <c r="BH2" s="47" t="s">
        <v>96</v>
      </c>
      <c r="BI2" s="48" t="s">
        <v>97</v>
      </c>
      <c r="BJ2" s="42" t="s">
        <v>98</v>
      </c>
      <c r="BK2" s="42" t="s">
        <v>99</v>
      </c>
      <c r="BL2" s="45" t="s">
        <v>100</v>
      </c>
      <c r="BM2" s="42" t="s">
        <v>244</v>
      </c>
      <c r="BN2" s="42" t="s">
        <v>245</v>
      </c>
      <c r="BO2" s="45" t="s">
        <v>312</v>
      </c>
      <c r="BP2" s="48" t="s">
        <v>101</v>
      </c>
    </row>
    <row r="3" spans="1:68" thickTop="1">
      <c r="A3" s="25" t="s">
        <v>199</v>
      </c>
      <c r="B3" s="39" t="s">
        <v>175</v>
      </c>
      <c r="C3" s="38" t="s">
        <v>213</v>
      </c>
      <c r="D3" s="109">
        <f>ROUND(IF('Indicator Data'!D5=0,0.1,IF(LOG('Indicator Data'!D5)&gt;D$40,10,IF(LOG('Indicator Data'!D5)&lt;D$41,0,10-(D$40-LOG('Indicator Data'!D5))/(D$40-D$41)*10))),1)</f>
        <v>7.9</v>
      </c>
      <c r="E3" s="49">
        <f>ROUND(IF('Indicator Data'!E5=0,0.1,IF(LOG('Indicator Data'!E5)&gt;E$40,10,IF(LOG('Indicator Data'!E5)&lt;E$41,0,10-(E$40-LOG('Indicator Data'!E5))/(E$40-E$41)*10))),1)</f>
        <v>0.1</v>
      </c>
      <c r="F3" s="49">
        <f t="shared" ref="F3:F39" si="0">ROUND((10-GEOMEAN(((10-D3)/10*9+1)))/9*10,1)</f>
        <v>7.9</v>
      </c>
      <c r="G3" s="49">
        <f>ROUND(IF('Indicator Data'!F5="No data",0.1,IF('Indicator Data'!F5=0,0,IF(LOG('Indicator Data'!F5)&gt;G$40,10,IF(LOG('Indicator Data'!F5)&lt;G$41,0,10-(G$40-LOG('Indicator Data'!F5))/(G$40-G$41)*10)))),1)</f>
        <v>6.4</v>
      </c>
      <c r="H3" s="49">
        <f>ROUND(IF('Indicator Data'!X5=0,0,IF(LOG('Indicator Data'!X5)&gt;H$40,10,IF(LOG('Indicator Data'!X5)&lt;H$41,0,10-(H$40-LOG('Indicator Data'!X5))/(H$40-H$41)*10))),1)</f>
        <v>7.2</v>
      </c>
      <c r="I3" s="49">
        <f>ROUND(IF('Indicator Data'!X5=0,0,IF(LOG('Indicator Data'!X5)&gt;I$40,10,IF(LOG('Indicator Data'!X5)&lt;I$41,0,10-(I$40-LOG('Indicator Data'!X5))/(I$40-I$41)*10))),1)</f>
        <v>7.2</v>
      </c>
      <c r="J3" s="49">
        <f>ROUND((10-GEOMEAN(((10-H3)/10*9+1),((10-I3)/10*9+1)))/9*10,1)</f>
        <v>7.2</v>
      </c>
      <c r="K3" s="49">
        <f>IF('Indicator Data'!J5="No data","x",ROUND(IF('Indicator Data'!J5=0,0,IF(LOG('Indicator Data'!J5)&gt;K$40,10,IF(LOG('Indicator Data'!J5)&lt;K$41,0,10-(K$40-LOG('Indicator Data'!J5))/(K$40-K$41)*10))),1))</f>
        <v>4.0999999999999996</v>
      </c>
      <c r="L3" s="50">
        <f>'Indicator Data'!D5/'Indicator Data'!$BX5</f>
        <v>1.8995536498982355E-3</v>
      </c>
      <c r="M3" s="50">
        <f>'Indicator Data'!E5/'Indicator Data'!$BX5</f>
        <v>0</v>
      </c>
      <c r="N3" s="50">
        <f>IF(G3=0.1,0,'Indicator Data'!F5/'Indicator Data'!$BX5)</f>
        <v>0.60545842080802581</v>
      </c>
      <c r="O3" s="50">
        <f>'Indicator Data'!X5/'Indicator Data'!$BX5</f>
        <v>1.7564384044616101E-2</v>
      </c>
      <c r="P3" s="50">
        <f>'Indicator Data'!X5/'Indicator Data'!$BX5</f>
        <v>1.7564384044616101E-2</v>
      </c>
      <c r="Q3" s="50">
        <f>IF('Indicator Data'!J5="No data","x",'Indicator Data'!J5/'Indicator Data'!$BX5)</f>
        <v>7.0193432587060687E-3</v>
      </c>
      <c r="R3" s="49">
        <f>ROUND(IF(L3&gt;R$40,10,IF(L3&lt;R$41,0,10-(R$40-L3)/(R$40-R$41)*10)),1)</f>
        <v>3.8</v>
      </c>
      <c r="S3" s="49">
        <f t="shared" ref="S3:S39" si="1">ROUND(IF(M3&gt;S$40,10,IF(M3&lt;S$41,0,10-(S$40-M3)/(S$40-S$41)*10)),1)</f>
        <v>0</v>
      </c>
      <c r="T3" s="49">
        <f>ROUND(((10-GEOMEAN(((10-R3)/10*9+1)))/9*10),1)</f>
        <v>3.8</v>
      </c>
      <c r="U3" s="49">
        <f t="shared" ref="U3" si="2">ROUND(IF(N3=0,0.1,IF(N3&gt;U$40,10,IF(N3&lt;U$41,0,10-(U$40-N3)/(U$40-U$41)*10))),1)</f>
        <v>4</v>
      </c>
      <c r="V3" s="49">
        <f>ROUND(IF(O3&gt;V$40,10,IF(O3&lt;V$41,0,10-(V$40-O3)/(V$40-V$41)*10)),1)</f>
        <v>4.7</v>
      </c>
      <c r="W3" s="49">
        <f>ROUND(IF(P3&gt;W$40,10,IF(P3&lt;W$41,0,10-(W$40-P3)/(W$40-W$41)*10)),1)</f>
        <v>4.7</v>
      </c>
      <c r="X3" s="49">
        <f>ROUND(((10-GEOMEAN(((10-V3)/10*9+1),((10-W3)/10*9+1)))/9*10),1)</f>
        <v>4.7</v>
      </c>
      <c r="Y3" s="49">
        <f>IF('Indicator Data'!J5="No data","x",ROUND(IF(Q3&gt;Y$40,10,IF(Q3&lt;Y$41,0,10-(Y$40-Q3)/(Y$40-Y$41)*10)),1))</f>
        <v>3.5</v>
      </c>
      <c r="Z3" s="49">
        <f t="shared" ref="Z3:AA3" si="3">ROUND(AVERAGE(D3,R3),1)</f>
        <v>5.9</v>
      </c>
      <c r="AA3" s="49">
        <f t="shared" si="3"/>
        <v>0.1</v>
      </c>
      <c r="AB3" s="49">
        <f t="shared" ref="AB3:AC18" si="4">ROUND(AVERAGE(V3,H3),1)</f>
        <v>6</v>
      </c>
      <c r="AC3" s="49">
        <f t="shared" si="4"/>
        <v>6</v>
      </c>
      <c r="AD3" s="49">
        <f t="shared" ref="AD3" si="5">ROUND((10-GEOMEAN(((10-AB3)/10*9+1),((10-AC3)/10*9+1)))/9*10,1)</f>
        <v>6</v>
      </c>
      <c r="AE3" s="49">
        <f t="shared" ref="AE3" si="6">IF(K3="x","x",ROUND((10-GEOMEAN(((10-K3)/10*9+1),((10-Y3)/10*9+1)))/9*10,1))</f>
        <v>3.8</v>
      </c>
      <c r="AF3" s="51">
        <f>ROUND((10-GEOMEAN(((10-F3)/10*9+1),((10-T3)/10*9+1)))/9*10,1)</f>
        <v>6.3</v>
      </c>
      <c r="AG3" s="51">
        <f t="shared" ref="AG3" si="7">ROUND(IF(AND(U3="x",G3="x"),"x",(10-GEOMEAN(((10-G3)/10*9+1),((10-U3)/10*9+1)))/9*10),1)</f>
        <v>5.3</v>
      </c>
      <c r="AH3" s="51">
        <f>ROUND((10-GEOMEAN(((10-J3)/10*9+1),((10-X3)/10*9+1)))/9*10,1)</f>
        <v>6.1</v>
      </c>
      <c r="AI3" s="49">
        <f>IF('Indicator Data'!I5="No data","x",ROUND(IF('Indicator Data'!I5&gt;AI$40,10,IF('Indicator Data'!I5&lt;AI$41,0,10-(AI$40-'Indicator Data'!I5)/(AI$40-AI$41)*10)),1))</f>
        <v>10</v>
      </c>
      <c r="AJ3" s="51">
        <f>IF(AND(AE3="x",AI3="x"),"x",ROUND(AVERAGE(AE3,AI3),1))</f>
        <v>6.9</v>
      </c>
      <c r="AK3" s="49">
        <f>IF('Indicator Data'!J5="No data","x",ROUND(IF('Indicator Data'!J5&gt;AK$40,10,IF('Indicator Data'!J5&lt;AK$41,0,10-(AK$40-'Indicator Data'!J5)/(AK$40-AK$41)*10)),1))</f>
        <v>5.6</v>
      </c>
      <c r="AL3" s="49">
        <f>IF('Indicator Data'!K5="No data","x",ROUND(IF('Indicator Data'!K5&gt;AL$40,10,IF('Indicator Data'!K5&lt;AL$41,0,10-(AL$40-'Indicator Data'!K5)/(AL$40-AL$41)*10)),1))</f>
        <v>0.9</v>
      </c>
      <c r="AM3" s="51">
        <f>ROUND(IF((AK3="x"),"x",(10-GEOMEAN(((10-AK3)/10*9+1),((10-AL3)/10*9+1)))/9*10),1)</f>
        <v>3.6</v>
      </c>
      <c r="AN3" s="49">
        <f>IF('Indicator Data'!L5="No data","x",ROUND(IF('Indicator Data'!L5&gt;AN$40,10,IF('Indicator Data'!L5&lt;AN$41,0,10-(AN$40-'Indicator Data'!L5)/(AN$40-AN$41)*10)),1))</f>
        <v>0</v>
      </c>
      <c r="AO3" s="49">
        <f>IF('Indicator Data'!M5="No data","x",ROUND(IF('Indicator Data'!M5&gt;AO$40,10,IF('Indicator Data'!M5&lt;AO$41,0,10-(AO$40-'Indicator Data'!M5)/(AO$40-AO$41)*10)),1))</f>
        <v>1.6</v>
      </c>
      <c r="AP3" s="49">
        <f>IF('Indicator Data'!N5="No data","x",ROUND(IF('Indicator Data'!N5&gt;AP$40,10,IF('Indicator Data'!N5&lt;AP$41,0,10-(AP$40-'Indicator Data'!N5)/(AP$40-AP$41)*10)),1))</f>
        <v>0</v>
      </c>
      <c r="AQ3" s="51">
        <f>ROUND((10-GEOMEAN(((10-AN3)/10*9+1),((10-AO3)/10*9+1),((10-AP3)/10*9+1)))/9*10,1)</f>
        <v>0.6</v>
      </c>
      <c r="AR3" s="49">
        <f>IF('Indicator Data'!BP5="no data","x",ROUND(IF('Indicator Data'!BP5&gt;AR$40,0,IF('Indicator Data'!BP5&lt;AR$41,10,(AR$40-'Indicator Data'!BP5)/(AR$40-AR$41)*10)),1))</f>
        <v>1.7</v>
      </c>
      <c r="AS3" s="49">
        <f>IF('Indicator Data'!BQ5="no data","x",ROUND(IF('Indicator Data'!BQ5&gt;AS$40,0,IF('Indicator Data'!BQ5&lt;AS$41,10,(AS$40-'Indicator Data'!BQ5)/(AS$40-AS$41)*10)),1))</f>
        <v>5</v>
      </c>
      <c r="AT3" s="49">
        <f>IF(AND(AR3="x",AS3="x"),"x",ROUND(AVERAGE(AR3:AS3),1))</f>
        <v>3.4</v>
      </c>
      <c r="AU3" s="49">
        <f>IF('Indicator Data'!O5="no data","x",ROUND(IF(LOG('Indicator Data'!O5)&gt;AU$40,10,IF(LOG('Indicator Data'!O5)&lt;AU$41,0,10-(AU$40-LOG('Indicator Data'!O5))/(AU$40-AU$41)*10)),1))</f>
        <v>6.1</v>
      </c>
      <c r="AV3" s="49">
        <f>IF('Indicator Data'!P5="No data","x",ROUND(IF('Indicator Data'!P5&gt;AV$40,10,IF('Indicator Data'!P5&lt;AV$41,0,10-(AV$40-'Indicator Data'!P5)/(AV$40-AV$41)*10)),1))</f>
        <v>8.3000000000000007</v>
      </c>
      <c r="AW3" s="49">
        <f>IF('Indicator Data'!Q5="No data","x",ROUND(IF('Indicator Data'!Q5&gt;AW$40,10,IF('Indicator Data'!Q5&lt;AW$41,0,10-(AW$40-'Indicator Data'!Q5)/(AW$40-AW$41)*10)),1))</f>
        <v>0.4</v>
      </c>
      <c r="AX3" s="49">
        <f>IF('Indicator Data'!R5="No data","x",ROUND(IF('Indicator Data'!R5&gt;AX$40,10,IF('Indicator Data'!R5&lt;AX$41,0,10-(AX$40-'Indicator Data'!R5)/(AX$40-AX$41)*10)),1))</f>
        <v>8.3000000000000007</v>
      </c>
      <c r="AY3" s="49">
        <f>ROUND(AVERAGE(AV3:AX3),1)</f>
        <v>5.7</v>
      </c>
      <c r="AZ3" s="51">
        <f>ROUND(AVERAGE(AT3,AY3),1)</f>
        <v>4.5999999999999996</v>
      </c>
      <c r="BA3" s="49">
        <f>IF('Indicator Data'!T5="No data","x",ROUND(IF('Indicator Data'!T5&gt;BA$40,10,IF('Indicator Data'!T5&lt;BA$41,0,10-(BA$40-'Indicator Data'!T5)/(BA$40-BA$41)*10)),1))</f>
        <v>2.7</v>
      </c>
      <c r="BB3" s="49">
        <f>ROUND(AVERAGE(AU3,AV3,AW3,AX3,BA5),1)</f>
        <v>5.7</v>
      </c>
      <c r="BC3" s="52">
        <f>IF('Indicator Data'!S5="no data","x",'Indicator Data'!S5/SUM('Indicator Data'!BX$5:BX$16))</f>
        <v>1.3148995440369305E-3</v>
      </c>
      <c r="BD3" s="49">
        <f t="shared" ref="BD3" si="8">IF(BC3="x","x",ROUND(IF(BC3&gt;BD$40,0,IF(BC3&lt;BD$41,10,(BD$40-BC3)/(BD$40-BD$41)*10)),1))</f>
        <v>0</v>
      </c>
      <c r="BE3" s="49">
        <f>IF('Indicator Data'!W5="No data","x",ROUND(IF('Indicator Data'!W5&gt;BE$40,0,IF('Indicator Data'!W5&lt;BE$41,10,(BE$40-'Indicator Data'!W5)/(BE$40-BE$41)*10)),1))</f>
        <v>2</v>
      </c>
      <c r="BF3" s="49">
        <f>IF(AND(BD3="x",BE3="x"),"x",ROUND(AVERAGE(BD3:BE3),1))</f>
        <v>1</v>
      </c>
      <c r="BG3" s="51">
        <f>ROUND(AVERAGE(BB3,AT3,BF3),1)</f>
        <v>3.4</v>
      </c>
      <c r="BH3" s="53">
        <f t="shared" ref="BH3" si="9">IF(AQ3="x",ROUND((10-GEOMEAN(((10-AZ3)/10*9+1),((10-BG3)/10*9+1)))/9*10,1),ROUND((10-GEOMEAN(((10-AQ3)/10*9+1),((10-AZ3)/10*9+1),((10-BG3)/10*9+1)))/9*10,1))</f>
        <v>3</v>
      </c>
      <c r="BI3" s="54">
        <f t="shared" ref="BI3" si="10">IF(ROUND(IF((OR(AJ3="x",AM3="x")),(10-GEOMEAN(((10-AF3)/10*9+1),((10-AG3)/10*9+1),((10-BH3)/10*9+1),((10-AH3)/10*9+1)))/9*10,(10-GEOMEAN(((10-AF3)/10*9+1),((10-AJ3)/10*9+1),((10-AH3)/10*9+1),((10-AM3)/10*9+1),((10-BH3)/10*9+1),((10-AG3)/10*9+1)))/9*10),1)=0,0.1,ROUND(IF((OR(AJ3="x",AM3="x")),(10-GEOMEAN(((10-AF3)/10*9+1),((10-AG3)/10*9+1),((10-BH3)/10*9+1),((10-AH3)/10*9+1)))/9*10,(10-GEOMEAN(((10-AF3)/10*9+1),((10-AJ3)/10*9+1),((10-AH3)/10*9+1),((10-AM3)/10*9+1),((10-BH3)/10*9+1),((10-AG3)/10*9+1)))/9*10),1))</f>
        <v>5.4</v>
      </c>
      <c r="BJ3" s="49">
        <f>ROUND(IF('Indicator Data'!Y5=0,0,IF('Indicator Data'!Y5&gt;BJ$40,10,IF('Indicator Data'!Y5&lt;BJ$41,0,10-(BJ$40-'Indicator Data'!Y5)/(BJ$40-BJ$41)*10))),1)</f>
        <v>10</v>
      </c>
      <c r="BK3" s="49">
        <f>ROUND(IF('Indicator Data'!Z5=0,0,IF('Indicator Data'!Z5&gt;BK$40,10,IF('Indicator Data'!Z5&lt;BK$41,0,10-(BK$40-'Indicator Data'!Z5)/(BK$40-BK$41)*10))),1)</f>
        <v>10</v>
      </c>
      <c r="BL3" s="51">
        <f t="shared" ref="BL3" si="11">ROUND((10-GEOMEAN(((10-BJ3)/10*9+1),((10-BK3)/10*9+1)))/9*10,1)</f>
        <v>10</v>
      </c>
      <c r="BM3" s="49">
        <f>IF('Indicator Data'!AA5="No data","x",ROUND(IF('Indicator Data'!AA5&gt;BM$40,10,IF('Indicator Data'!AA5&lt;BM$41,0,10-(BM$40-'Indicator Data'!AA5)/(BM$40-BM$41)*10)),1))</f>
        <v>8.9</v>
      </c>
      <c r="BN3" s="49">
        <f>IF('Indicator Data'!AB5="No data","x",ROUND(IF('Indicator Data'!AB5&gt;BN$40,10,IF('Indicator Data'!AB5&lt;BN$41,0,10-(BN$40-'Indicator Data'!AB5)/(BN$40-BN$41)*10)),1))</f>
        <v>2.9</v>
      </c>
      <c r="BO3" s="51">
        <f t="shared" ref="BO3" si="12">ROUND((10-GEOMEAN(((10-BM3)/10*9+1),((10-BN3)/10*9+1)))/9*10,1)</f>
        <v>6.9</v>
      </c>
      <c r="BP3" s="55">
        <f>ROUND((10-GEOMEAN(((10-BL3)/10*9+1),((10-BO3)/10*9+1)))/9*10,1)</f>
        <v>8.9</v>
      </c>
    </row>
    <row r="4" spans="1:68" ht="14.25">
      <c r="A4" s="25" t="s">
        <v>199</v>
      </c>
      <c r="B4" s="3" t="s">
        <v>162</v>
      </c>
      <c r="C4" s="26" t="s">
        <v>200</v>
      </c>
      <c r="D4" s="57">
        <f>ROUND(IF('Indicator Data'!D6=0,0.1,IF(LOG('Indicator Data'!D6)&gt;D$40,10,IF(LOG('Indicator Data'!D6)&lt;D$41,0,10-(D$40-LOG('Indicator Data'!D6))/(D$40-D$41)*10))),1)</f>
        <v>10</v>
      </c>
      <c r="E4" s="49">
        <f>ROUND(IF('Indicator Data'!E6=0,0.1,IF(LOG('Indicator Data'!E6)&gt;E$40,10,IF(LOG('Indicator Data'!E6)&lt;E$41,0,10-(E$40-LOG('Indicator Data'!E6))/(E$40-E$41)*10))),1)</f>
        <v>0.1</v>
      </c>
      <c r="F4" s="49">
        <f t="shared" si="0"/>
        <v>10</v>
      </c>
      <c r="G4" s="49">
        <f>ROUND(IF('Indicator Data'!F6="No data",0.1,IF('Indicator Data'!F6=0,0,IF(LOG('Indicator Data'!F6)&gt;G$40,10,IF(LOG('Indicator Data'!F6)&lt;G$41,0,10-(G$40-LOG('Indicator Data'!F6))/(G$40-G$41)*10)))),1)</f>
        <v>2.5</v>
      </c>
      <c r="H4" s="49">
        <f>ROUND(IF('Indicator Data'!X6=0,0,IF(LOG('Indicator Data'!X6)&gt;H$40,10,IF(LOG('Indicator Data'!X6)&lt;H$41,0,10-(H$40-LOG('Indicator Data'!X6))/(H$40-H$41)*10))),1)</f>
        <v>0</v>
      </c>
      <c r="I4" s="49">
        <f>ROUND(IF('Indicator Data'!X6=0,0,IF(LOG('Indicator Data'!X6)&gt;I$40,10,IF(LOG('Indicator Data'!X6)&lt;I$41,0,10-(I$40-LOG('Indicator Data'!X6))/(I$40-I$41)*10))),1)</f>
        <v>0</v>
      </c>
      <c r="J4" s="49">
        <f t="shared" ref="J4:J39" si="13">ROUND((10-GEOMEAN(((10-H4)/10*9+1),((10-I4)/10*9+1)))/9*10,1)</f>
        <v>0</v>
      </c>
      <c r="K4" s="49">
        <f>IF('Indicator Data'!J6="No data","x",ROUND(IF('Indicator Data'!J6=0,0,IF(LOG('Indicator Data'!J6)&gt;K$40,10,IF(LOG('Indicator Data'!J6)&lt;K$41,0,10-(K$40-LOG('Indicator Data'!J6))/(K$40-K$41)*10))),1))</f>
        <v>4.5</v>
      </c>
      <c r="L4" s="50">
        <f>'Indicator Data'!D6/'Indicator Data'!$BX6</f>
        <v>1.1237323814666149E-2</v>
      </c>
      <c r="M4" s="50">
        <f>'Indicator Data'!E6/'Indicator Data'!$BX6</f>
        <v>0</v>
      </c>
      <c r="N4" s="50">
        <f>IF(G4=0.1,0,'Indicator Data'!F6/'Indicator Data'!$BX6)</f>
        <v>1.0472911021006948E-2</v>
      </c>
      <c r="O4" s="50">
        <f>'Indicator Data'!X6/'Indicator Data'!$BX6</f>
        <v>9.2707675380508973E-4</v>
      </c>
      <c r="P4" s="50">
        <f>'Indicator Data'!X6/'Indicator Data'!$BX6</f>
        <v>9.2707675380508973E-4</v>
      </c>
      <c r="Q4" s="50">
        <f>IF('Indicator Data'!J6="No data","x",'Indicator Data'!J6/'Indicator Data'!$BX6)</f>
        <v>6.1431569510381218E-3</v>
      </c>
      <c r="R4" s="49">
        <f t="shared" ref="R4:R39" si="14">ROUND(IF(L4&gt;R$40,10,IF(L4&lt;R$41,0,10-(R$40-L4)/(R$40-R$41)*10)),1)</f>
        <v>10</v>
      </c>
      <c r="S4" s="49">
        <f t="shared" si="1"/>
        <v>0</v>
      </c>
      <c r="T4" s="49">
        <f t="shared" ref="T4:T39" si="15">ROUND(((10-GEOMEAN(((10-R4)/10*9+1)))/9*10),1)</f>
        <v>10</v>
      </c>
      <c r="U4" s="49">
        <f t="shared" ref="U4:U39" si="16">ROUND(IF(N4=0,0.1,IF(N4&gt;U$40,10,IF(N4&lt;U$41,0,10-(U$40-N4)/(U$40-U$41)*10))),1)</f>
        <v>0.1</v>
      </c>
      <c r="V4" s="49">
        <f t="shared" ref="V4:V38" si="17">ROUND(IF(O4&gt;V$40,10,IF(O4&lt;V$41,0,10-(V$40-O4)/(V$40-V$41)*10)),1)</f>
        <v>0</v>
      </c>
      <c r="W4" s="49">
        <f t="shared" ref="W4:W39" si="18">ROUND(IF(P4&gt;W$40,10,IF(P4&lt;W$41,0,10-(W$40-P4)/(W$40-W$41)*10)),1)</f>
        <v>0</v>
      </c>
      <c r="X4" s="49">
        <f t="shared" ref="X4:X39" si="19">ROUND(((10-GEOMEAN(((10-V4)/10*9+1),((10-W4)/10*9+1)))/9*10),1)</f>
        <v>0</v>
      </c>
      <c r="Y4" s="49">
        <f>IF('Indicator Data'!J6="No data","x",ROUND(IF(Q4&gt;Y$40,10,IF(Q4&lt;Y$41,0,10-(Y$40-Q4)/(Y$40-Y$41)*10)),1))</f>
        <v>3.1</v>
      </c>
      <c r="Z4" s="49">
        <f t="shared" ref="Z4:Z39" si="20">ROUND(AVERAGE(D4,R4),1)</f>
        <v>10</v>
      </c>
      <c r="AA4" s="49">
        <f t="shared" ref="AA4:AA39" si="21">ROUND(AVERAGE(E4,S4),1)</f>
        <v>0.1</v>
      </c>
      <c r="AB4" s="49">
        <f t="shared" si="4"/>
        <v>0</v>
      </c>
      <c r="AC4" s="49">
        <f t="shared" ref="AC4:AC39" si="22">ROUND(AVERAGE(W4,I4),1)</f>
        <v>0</v>
      </c>
      <c r="AD4" s="49">
        <f t="shared" ref="AD4:AD39" si="23">ROUND((10-GEOMEAN(((10-AB4)/10*9+1),((10-AC4)/10*9+1)))/9*10,1)</f>
        <v>0</v>
      </c>
      <c r="AE4" s="49">
        <f t="shared" ref="AE4:AE39" si="24">IF(K4="x","x",ROUND((10-GEOMEAN(((10-K4)/10*9+1),((10-Y4)/10*9+1)))/9*10,1))</f>
        <v>3.8</v>
      </c>
      <c r="AF4" s="51">
        <f t="shared" ref="AF4:AF39" si="25">ROUND((10-GEOMEAN(((10-F4)/10*9+1),((10-T4)/10*9+1)))/9*10,1)</f>
        <v>10</v>
      </c>
      <c r="AG4" s="51">
        <f t="shared" ref="AG4:AG39" si="26">ROUND(IF(AND(U4="x",G4="x"),"x",(10-GEOMEAN(((10-G4)/10*9+1),((10-U4)/10*9+1)))/9*10),1)</f>
        <v>1.4</v>
      </c>
      <c r="AH4" s="51">
        <f t="shared" ref="AH4:AH39" si="27">ROUND((10-GEOMEAN(((10-J4)/10*9+1),((10-X4)/10*9+1)))/9*10,1)</f>
        <v>0</v>
      </c>
      <c r="AI4" s="49">
        <f>IF('Indicator Data'!I6="No data","x",ROUND(IF('Indicator Data'!I6&gt;AI$40,10,IF('Indicator Data'!I6&lt;AI$41,0,10-(AI$40-'Indicator Data'!I6)/(AI$40-AI$41)*10)),1))</f>
        <v>10</v>
      </c>
      <c r="AJ4" s="51">
        <f t="shared" ref="AJ4:AJ39" si="28">IF(AND(AE4="x",AI4="x"),"x",ROUND(AVERAGE(AE4,AI4),1))</f>
        <v>6.9</v>
      </c>
      <c r="AK4" s="49">
        <f>IF('Indicator Data'!J6="No data","x",ROUND(IF('Indicator Data'!J6&gt;AK$40,10,IF('Indicator Data'!J6&lt;AK$41,0,10-(AK$40-'Indicator Data'!J6)/(AK$40-AK$41)*10)),1))</f>
        <v>9.5</v>
      </c>
      <c r="AL4" s="49">
        <f>IF('Indicator Data'!K6="No data","x",ROUND(IF('Indicator Data'!K6&gt;AL$40,10,IF('Indicator Data'!K6&lt;AL$41,0,10-(AL$40-'Indicator Data'!K6)/(AL$40-AL$41)*10)),1))</f>
        <v>0</v>
      </c>
      <c r="AM4" s="51">
        <f t="shared" ref="AM4:AM39" si="29">ROUND(IF((AK4="x"),"x",(10-GEOMEAN(((10-AK4)/10*9+1),((10-AL4)/10*9+1)))/9*10),1)</f>
        <v>6.9</v>
      </c>
      <c r="AN4" s="49">
        <f>IF('Indicator Data'!L6="No data","x",ROUND(IF('Indicator Data'!L6&gt;AN$40,10,IF('Indicator Data'!L6&lt;AN$41,0,10-(AN$40-'Indicator Data'!L6)/(AN$40-AN$41)*10)),1))</f>
        <v>0</v>
      </c>
      <c r="AO4" s="49">
        <f>IF('Indicator Data'!M6="No data","x",ROUND(IF('Indicator Data'!M6&gt;AO$40,10,IF('Indicator Data'!M6&lt;AO$41,0,10-(AO$40-'Indicator Data'!M6)/(AO$40-AO$41)*10)),1))</f>
        <v>10</v>
      </c>
      <c r="AP4" s="49">
        <f>IF('Indicator Data'!N6="No data","x",ROUND(IF('Indicator Data'!N6&gt;AP$40,10,IF('Indicator Data'!N6&lt;AP$41,0,10-(AP$40-'Indicator Data'!N6)/(AP$40-AP$41)*10)),1))</f>
        <v>4.4000000000000004</v>
      </c>
      <c r="AQ4" s="51">
        <f t="shared" ref="AQ4:AQ39" si="30">ROUND((10-GEOMEAN(((10-AN4)/10*9+1),((10-AO4)/10*9+1),((10-AP4)/10*9+1)))/9*10,1)</f>
        <v>6.8</v>
      </c>
      <c r="AR4" s="49">
        <f>IF('Indicator Data'!BP6="no data","x",ROUND(IF('Indicator Data'!BP6&gt;AR$40,0,IF('Indicator Data'!BP6&lt;AR$41,10,(AR$40-'Indicator Data'!BP6)/(AR$40-AR$41)*10)),1))</f>
        <v>1.7</v>
      </c>
      <c r="AS4" s="49">
        <f>IF('Indicator Data'!BQ6="no data","x",ROUND(IF('Indicator Data'!BQ6&gt;AS$40,0,IF('Indicator Data'!BQ6&lt;AS$41,10,(AS$40-'Indicator Data'!BQ6)/(AS$40-AS$41)*10)),1))</f>
        <v>5</v>
      </c>
      <c r="AT4" s="49">
        <f t="shared" ref="AT4:AT39" si="31">IF(AND(AR4="x",AS4="x"),"x",ROUND(AVERAGE(AR4:AS4),1))</f>
        <v>3.4</v>
      </c>
      <c r="AU4" s="49">
        <f>IF('Indicator Data'!O6="no data","x",ROUND(IF(LOG('Indicator Data'!O6)&gt;AU$40,10,IF(LOG('Indicator Data'!O6)&lt;AU$41,0,10-(AU$40-LOG('Indicator Data'!O6))/(AU$40-AU$41)*10)),1))</f>
        <v>10</v>
      </c>
      <c r="AV4" s="49">
        <f>IF('Indicator Data'!P6="No data","x",ROUND(IF('Indicator Data'!P6&gt;AV$40,10,IF('Indicator Data'!P6&lt;AV$41,0,10-(AV$40-'Indicator Data'!P6)/(AV$40-AV$41)*10)),1))</f>
        <v>6.9</v>
      </c>
      <c r="AW4" s="49">
        <f>IF('Indicator Data'!Q6="No data","x",ROUND(IF('Indicator Data'!Q6&gt;AW$40,10,IF('Indicator Data'!Q6&lt;AW$41,0,10-(AW$40-'Indicator Data'!Q6)/(AW$40-AW$41)*10)),1))</f>
        <v>10</v>
      </c>
      <c r="AX4" s="49">
        <f>IF('Indicator Data'!R6="No data","x",ROUND(IF('Indicator Data'!R6&gt;AX$40,10,IF('Indicator Data'!R6&lt;AX$41,0,10-(AX$40-'Indicator Data'!R6)/(AX$40-AX$41)*10)),1))</f>
        <v>0</v>
      </c>
      <c r="AY4" s="49">
        <f t="shared" ref="AY4:AY39" si="32">ROUND(AVERAGE(AV4:AX4),1)</f>
        <v>5.6</v>
      </c>
      <c r="AZ4" s="51">
        <f t="shared" ref="AZ4:AZ39" si="33">ROUND(AVERAGE(AT4,AY4),1)</f>
        <v>4.5</v>
      </c>
      <c r="BA4" s="49">
        <f>IF('Indicator Data'!T6="No data","x",ROUND(IF('Indicator Data'!T6&gt;BA$40,10,IF('Indicator Data'!T6&lt;BA$41,0,10-(BA$40-'Indicator Data'!T6)/(BA$40-BA$41)*10)),1))</f>
        <v>7.3</v>
      </c>
      <c r="BB4" s="49">
        <f t="shared" ref="BB4:BB39" si="34">ROUND(AVERAGE(AU4,AV4,AW4,AX4,BA6),1)</f>
        <v>5.4</v>
      </c>
      <c r="BC4" s="52">
        <f>IF('Indicator Data'!S6="no data","x",'Indicator Data'!S6/SUM('Indicator Data'!BX$5:BX$16))</f>
        <v>1.3148995440369305E-3</v>
      </c>
      <c r="BD4" s="49">
        <f t="shared" ref="BD4:BD39" si="35">IF(BC4="x","x",ROUND(IF(BC4&gt;BD$40,0,IF(BC4&lt;BD$41,10,(BD$40-BC4)/(BD$40-BD$41)*10)),1))</f>
        <v>0</v>
      </c>
      <c r="BE4" s="49">
        <f>IF('Indicator Data'!W6="No data","x",ROUND(IF('Indicator Data'!W6&gt;BE$40,0,IF('Indicator Data'!W6&lt;BE$41,10,(BE$40-'Indicator Data'!W6)/(BE$40-BE$41)*10)),1))</f>
        <v>2</v>
      </c>
      <c r="BF4" s="49">
        <f t="shared" ref="BF4:BF39" si="36">IF(AND(BD4="x",BE4="x"),"x",ROUND(AVERAGE(BD4:BE4),1))</f>
        <v>1</v>
      </c>
      <c r="BG4" s="51">
        <f t="shared" ref="BG4:BG39" si="37">ROUND(AVERAGE(BB4,AT4,BF4),1)</f>
        <v>3.3</v>
      </c>
      <c r="BH4" s="53">
        <f t="shared" ref="BH4:BH39" si="38">IF(AQ4="x",ROUND((10-GEOMEAN(((10-AZ4)/10*9+1),((10-BG4)/10*9+1)))/9*10,1),ROUND((10-GEOMEAN(((10-AQ4)/10*9+1),((10-AZ4)/10*9+1),((10-BG4)/10*9+1)))/9*10,1))</f>
        <v>5.0999999999999996</v>
      </c>
      <c r="BI4" s="54">
        <f t="shared" ref="BI4:BI39" si="39">IF(ROUND(IF((OR(AJ4="x",AM4="x")),(10-GEOMEAN(((10-AF4)/10*9+1),((10-AG4)/10*9+1),((10-BH4)/10*9+1),((10-AH4)/10*9+1)))/9*10,(10-GEOMEAN(((10-AF4)/10*9+1),((10-AJ4)/10*9+1),((10-AH4)/10*9+1),((10-AM4)/10*9+1),((10-BH4)/10*9+1),((10-AG4)/10*9+1)))/9*10),1)=0,0.1,ROUND(IF((OR(AJ4="x",AM4="x")),(10-GEOMEAN(((10-AF4)/10*9+1),((10-AG4)/10*9+1),((10-BH4)/10*9+1),((10-AH4)/10*9+1)))/9*10,(10-GEOMEAN(((10-AF4)/10*9+1),((10-AJ4)/10*9+1),((10-AH4)/10*9+1),((10-AM4)/10*9+1),((10-BH4)/10*9+1),((10-AG4)/10*9+1)))/9*10),1))</f>
        <v>6.3</v>
      </c>
      <c r="BJ4" s="49">
        <f>ROUND(IF('Indicator Data'!Y6=0,0,IF('Indicator Data'!Y6&gt;BJ$40,10,IF('Indicator Data'!Y6&lt;BJ$41,0,10-(BJ$40-'Indicator Data'!Y6)/(BJ$40-BJ$41)*10))),1)</f>
        <v>0.5</v>
      </c>
      <c r="BK4" s="49">
        <f>ROUND(IF('Indicator Data'!Z6=0,0,IF('Indicator Data'!Z6&gt;BK$40,10,IF('Indicator Data'!Z6&lt;BK$41,0,10-(BK$40-'Indicator Data'!Z6)/(BK$40-BK$41)*10))),1)</f>
        <v>0</v>
      </c>
      <c r="BL4" s="51">
        <f t="shared" ref="BL4:BL39" si="40">ROUND((10-GEOMEAN(((10-BJ4)/10*9+1),((10-BK4)/10*9+1)))/9*10,1)</f>
        <v>0.3</v>
      </c>
      <c r="BM4" s="49">
        <f>IF('Indicator Data'!AA6="No data","x",ROUND(IF('Indicator Data'!AA6&gt;BM$40,10,IF('Indicator Data'!AA6&lt;BM$41,0,10-(BM$40-'Indicator Data'!AA6)/(BM$40-BM$41)*10)),1))</f>
        <v>8.9</v>
      </c>
      <c r="BN4" s="49">
        <f>IF('Indicator Data'!AB6="No data","x",ROUND(IF('Indicator Data'!AB6&gt;BN$40,10,IF('Indicator Data'!AB6&lt;BN$41,0,10-(BN$40-'Indicator Data'!AB6)/(BN$40-BN$41)*10)),1))</f>
        <v>5</v>
      </c>
      <c r="BO4" s="51">
        <f t="shared" ref="BO4:BO39" si="41">ROUND((10-GEOMEAN(((10-BM4)/10*9+1),((10-BN4)/10*9+1)))/9*10,1)</f>
        <v>7.4</v>
      </c>
      <c r="BP4" s="55">
        <f t="shared" ref="BP4:BP39" si="42">ROUND((10-GEOMEAN(((10-BL4)/10*9+1),((10-BO4)/10*9+1)))/9*10,1)</f>
        <v>4.8</v>
      </c>
    </row>
    <row r="5" spans="1:68" ht="14.25">
      <c r="A5" s="25" t="s">
        <v>199</v>
      </c>
      <c r="B5" s="3" t="s">
        <v>189</v>
      </c>
      <c r="C5" s="38" t="s">
        <v>227</v>
      </c>
      <c r="D5" s="57">
        <f>ROUND(IF('Indicator Data'!D7=0,0.1,IF(LOG('Indicator Data'!D7)&gt;D$40,10,IF(LOG('Indicator Data'!D7)&lt;D$41,0,10-(D$40-LOG('Indicator Data'!D7))/(D$40-D$41)*10))),1)</f>
        <v>2.6</v>
      </c>
      <c r="E5" s="49">
        <f>ROUND(IF('Indicator Data'!E7=0,0.1,IF(LOG('Indicator Data'!E7)&gt;E$40,10,IF(LOG('Indicator Data'!E7)&lt;E$41,0,10-(E$40-LOG('Indicator Data'!E7))/(E$40-E$41)*10))),1)</f>
        <v>0.1</v>
      </c>
      <c r="F5" s="49">
        <f>ROUND((10-GEOMEAN(((10-D5)/10*9+1)))/9*10,1)</f>
        <v>2.6</v>
      </c>
      <c r="G5" s="49">
        <f>ROUND(IF('Indicator Data'!F7="No data",0.1,IF('Indicator Data'!F7=0,0,IF(LOG('Indicator Data'!F7)&gt;G$40,10,IF(LOG('Indicator Data'!F7)&lt;G$41,0,10-(G$40-LOG('Indicator Data'!F7))/(G$40-G$41)*10)))),1)</f>
        <v>3.3</v>
      </c>
      <c r="H5" s="49">
        <f>ROUND(IF('Indicator Data'!X7=0,0,IF(LOG('Indicator Data'!X7)&gt;H$40,10,IF(LOG('Indicator Data'!X7)&lt;H$41,0,10-(H$40-LOG('Indicator Data'!X7))/(H$40-H$41)*10))),1)</f>
        <v>3</v>
      </c>
      <c r="I5" s="49">
        <f>ROUND(IF('Indicator Data'!X7=0,0,IF(LOG('Indicator Data'!X7)&gt;I$40,10,IF(LOG('Indicator Data'!X7)&lt;I$41,0,10-(I$40-LOG('Indicator Data'!X7))/(I$40-I$41)*10))),1)</f>
        <v>3</v>
      </c>
      <c r="J5" s="49">
        <f t="shared" si="13"/>
        <v>3</v>
      </c>
      <c r="K5" s="49">
        <f>IF('Indicator Data'!J7="No data","x",ROUND(IF('Indicator Data'!J7=0,0,IF(LOG('Indicator Data'!J7)&gt;K$40,10,IF(LOG('Indicator Data'!J7)&lt;K$41,0,10-(K$40-LOG('Indicator Data'!J7))/(K$40-K$41)*10))),1))</f>
        <v>2.8</v>
      </c>
      <c r="L5" s="50">
        <f>'Indicator Data'!D7/'Indicator Data'!$BX7</f>
        <v>4.45961129153269E-3</v>
      </c>
      <c r="M5" s="50">
        <f>'Indicator Data'!E7/'Indicator Data'!$BX7</f>
        <v>0</v>
      </c>
      <c r="N5" s="50">
        <f>IF(G5=0.1,0,'Indicator Data'!F7/'Indicator Data'!$BX7)</f>
        <v>0.12635465047040609</v>
      </c>
      <c r="O5" s="50">
        <f>'Indicator Data'!X7/'Indicator Data'!$BX7</f>
        <v>2.9415267357389543E-2</v>
      </c>
      <c r="P5" s="50">
        <f>'Indicator Data'!X7/'Indicator Data'!$BX7</f>
        <v>2.9415267357389543E-2</v>
      </c>
      <c r="Q5" s="50">
        <f>IF('Indicator Data'!J7="No data","x",'Indicator Data'!J7/'Indicator Data'!$BX7)</f>
        <v>7.8004049065142312E-3</v>
      </c>
      <c r="R5" s="49">
        <f t="shared" si="14"/>
        <v>8.9</v>
      </c>
      <c r="S5" s="49">
        <f t="shared" si="1"/>
        <v>0</v>
      </c>
      <c r="T5" s="49">
        <f t="shared" si="15"/>
        <v>8.9</v>
      </c>
      <c r="U5" s="49">
        <f t="shared" si="16"/>
        <v>0.8</v>
      </c>
      <c r="V5" s="49">
        <f t="shared" si="17"/>
        <v>10</v>
      </c>
      <c r="W5" s="49">
        <f t="shared" si="18"/>
        <v>10</v>
      </c>
      <c r="X5" s="49">
        <f t="shared" si="19"/>
        <v>10</v>
      </c>
      <c r="Y5" s="49">
        <f>IF('Indicator Data'!J7="No data","x",ROUND(IF(Q5&gt;Y$40,10,IF(Q5&lt;Y$41,0,10-(Y$40-Q5)/(Y$40-Y$41)*10)),1))</f>
        <v>3.9</v>
      </c>
      <c r="Z5" s="49">
        <f t="shared" si="20"/>
        <v>5.8</v>
      </c>
      <c r="AA5" s="49">
        <f t="shared" si="21"/>
        <v>0.1</v>
      </c>
      <c r="AB5" s="49">
        <f t="shared" si="4"/>
        <v>6.5</v>
      </c>
      <c r="AC5" s="49">
        <f t="shared" si="22"/>
        <v>6.5</v>
      </c>
      <c r="AD5" s="49">
        <f t="shared" si="23"/>
        <v>6.5</v>
      </c>
      <c r="AE5" s="49">
        <f t="shared" si="24"/>
        <v>3.4</v>
      </c>
      <c r="AF5" s="51">
        <f t="shared" si="25"/>
        <v>6.8</v>
      </c>
      <c r="AG5" s="51">
        <f t="shared" si="26"/>
        <v>2.1</v>
      </c>
      <c r="AH5" s="51">
        <f t="shared" si="27"/>
        <v>8.1</v>
      </c>
      <c r="AI5" s="49">
        <f>IF('Indicator Data'!I7="No data","x",ROUND(IF('Indicator Data'!I7&gt;AI$40,10,IF('Indicator Data'!I7&lt;AI$41,0,10-(AI$40-'Indicator Data'!I7)/(AI$40-AI$41)*10)),1))</f>
        <v>10</v>
      </c>
      <c r="AJ5" s="51">
        <f t="shared" si="28"/>
        <v>6.7</v>
      </c>
      <c r="AK5" s="49">
        <f>IF('Indicator Data'!J7="No data","x",ROUND(IF('Indicator Data'!J7&gt;AK$40,10,IF('Indicator Data'!J7&lt;AK$41,0,10-(AK$40-'Indicator Data'!J7)/(AK$40-AK$41)*10)),1))</f>
        <v>0</v>
      </c>
      <c r="AL5" s="49">
        <f>IF('Indicator Data'!K7="No data","x",ROUND(IF('Indicator Data'!K7&gt;AL$40,10,IF('Indicator Data'!K7&lt;AL$41,0,10-(AL$40-'Indicator Data'!K7)/(AL$40-AL$41)*10)),1))</f>
        <v>8</v>
      </c>
      <c r="AM5" s="51">
        <f t="shared" si="29"/>
        <v>5.2</v>
      </c>
      <c r="AN5" s="49">
        <f>IF('Indicator Data'!L7="No data","x",ROUND(IF('Indicator Data'!L7&gt;AN$40,10,IF('Indicator Data'!L7&lt;AN$41,0,10-(AN$40-'Indicator Data'!L7)/(AN$40-AN$41)*10)),1))</f>
        <v>0</v>
      </c>
      <c r="AO5" s="49">
        <f>IF('Indicator Data'!M7="No data","x",ROUND(IF('Indicator Data'!M7&gt;AO$40,10,IF('Indicator Data'!M7&lt;AO$41,0,10-(AO$40-'Indicator Data'!M7)/(AO$40-AO$41)*10)),1))</f>
        <v>1.2</v>
      </c>
      <c r="AP5" s="49">
        <f>IF('Indicator Data'!N7="No data","x",ROUND(IF('Indicator Data'!N7&gt;AP$40,10,IF('Indicator Data'!N7&lt;AP$41,0,10-(AP$40-'Indicator Data'!N7)/(AP$40-AP$41)*10)),1))</f>
        <v>0</v>
      </c>
      <c r="AQ5" s="51">
        <f t="shared" si="30"/>
        <v>0.4</v>
      </c>
      <c r="AR5" s="49">
        <f>IF('Indicator Data'!BP7="no data","x",ROUND(IF('Indicator Data'!BP7&gt;AR$40,0,IF('Indicator Data'!BP7&lt;AR$41,10,(AR$40-'Indicator Data'!BP7)/(AR$40-AR$41)*10)),1))</f>
        <v>1.7</v>
      </c>
      <c r="AS5" s="49">
        <f>IF('Indicator Data'!BQ7="no data","x",ROUND(IF('Indicator Data'!BQ7&gt;AS$40,0,IF('Indicator Data'!BQ7&lt;AS$41,10,(AS$40-'Indicator Data'!BQ7)/(AS$40-AS$41)*10)),1))</f>
        <v>5</v>
      </c>
      <c r="AT5" s="49">
        <f t="shared" si="31"/>
        <v>3.4</v>
      </c>
      <c r="AU5" s="49">
        <f>IF('Indicator Data'!O7="no data","x",ROUND(IF(LOG('Indicator Data'!O7)&gt;AU$40,10,IF(LOG('Indicator Data'!O7)&lt;AU$41,0,10-(AU$40-LOG('Indicator Data'!O7))/(AU$40-AU$41)*10)),1))</f>
        <v>3.4</v>
      </c>
      <c r="AV5" s="49">
        <f>IF('Indicator Data'!P7="No data","x",ROUND(IF('Indicator Data'!P7&gt;AV$40,10,IF('Indicator Data'!P7&lt;AV$41,0,10-(AV$40-'Indicator Data'!P7)/(AV$40-AV$41)*10)),1))</f>
        <v>8.6</v>
      </c>
      <c r="AW5" s="49">
        <f>IF('Indicator Data'!Q7="No data","x",ROUND(IF('Indicator Data'!Q7&gt;AW$40,10,IF('Indicator Data'!Q7&lt;AW$41,0,10-(AW$40-'Indicator Data'!Q7)/(AW$40-AW$41)*10)),1))</f>
        <v>10</v>
      </c>
      <c r="AX5" s="49">
        <f>IF('Indicator Data'!R7="No data","x",ROUND(IF('Indicator Data'!R7&gt;AX$40,10,IF('Indicator Data'!R7&lt;AX$41,0,10-(AX$40-'Indicator Data'!R7)/(AX$40-AX$41)*10)),1))</f>
        <v>5</v>
      </c>
      <c r="AY5" s="49">
        <f t="shared" si="32"/>
        <v>7.9</v>
      </c>
      <c r="AZ5" s="51">
        <f t="shared" si="33"/>
        <v>5.7</v>
      </c>
      <c r="BA5" s="49">
        <f>IF('Indicator Data'!T7="No data","x",ROUND(IF('Indicator Data'!T7&gt;BA$40,10,IF('Indicator Data'!T7&lt;BA$41,0,10-(BA$40-'Indicator Data'!T7)/(BA$40-BA$41)*10)),1))</f>
        <v>5.3</v>
      </c>
      <c r="BB5" s="49">
        <f t="shared" si="34"/>
        <v>6.2</v>
      </c>
      <c r="BC5" s="52">
        <f>IF('Indicator Data'!S7="no data","x",'Indicator Data'!S7/SUM('Indicator Data'!BX$5:BX$16))</f>
        <v>1.3148995440369305E-3</v>
      </c>
      <c r="BD5" s="49">
        <f t="shared" si="35"/>
        <v>0</v>
      </c>
      <c r="BE5" s="49">
        <f>IF('Indicator Data'!W7="No data","x",ROUND(IF('Indicator Data'!W7&gt;BE$40,0,IF('Indicator Data'!W7&lt;BE$41,10,(BE$40-'Indicator Data'!W7)/(BE$40-BE$41)*10)),1))</f>
        <v>2</v>
      </c>
      <c r="BF5" s="49">
        <f t="shared" si="36"/>
        <v>1</v>
      </c>
      <c r="BG5" s="51">
        <f t="shared" si="37"/>
        <v>3.5</v>
      </c>
      <c r="BH5" s="53">
        <f t="shared" si="38"/>
        <v>3.5</v>
      </c>
      <c r="BI5" s="54">
        <f t="shared" si="39"/>
        <v>5.8</v>
      </c>
      <c r="BJ5" s="49">
        <f>ROUND(IF('Indicator Data'!Y7=0,0,IF('Indicator Data'!Y7&gt;BJ$40,10,IF('Indicator Data'!Y7&lt;BJ$41,0,10-(BJ$40-'Indicator Data'!Y7)/(BJ$40-BJ$41)*10))),1)</f>
        <v>0</v>
      </c>
      <c r="BK5" s="49">
        <f>ROUND(IF('Indicator Data'!Z7=0,0,IF('Indicator Data'!Z7&gt;BK$40,10,IF('Indicator Data'!Z7&lt;BK$41,0,10-(BK$40-'Indicator Data'!Z7)/(BK$40-BK$41)*10))),1)</f>
        <v>0</v>
      </c>
      <c r="BL5" s="51">
        <f t="shared" si="40"/>
        <v>0</v>
      </c>
      <c r="BM5" s="49">
        <f>IF('Indicator Data'!AA7="No data","x",ROUND(IF('Indicator Data'!AA7&gt;BM$40,10,IF('Indicator Data'!AA7&lt;BM$41,0,10-(BM$40-'Indicator Data'!AA7)/(BM$40-BM$41)*10)),1))</f>
        <v>8.9</v>
      </c>
      <c r="BN5" s="49">
        <f>IF('Indicator Data'!AB7="No data","x",ROUND(IF('Indicator Data'!AB7&gt;BN$40,10,IF('Indicator Data'!AB7&lt;BN$41,0,10-(BN$40-'Indicator Data'!AB7)/(BN$40-BN$41)*10)),1))</f>
        <v>2.2000000000000002</v>
      </c>
      <c r="BO5" s="51">
        <f t="shared" si="41"/>
        <v>6.7</v>
      </c>
      <c r="BP5" s="55">
        <f t="shared" si="42"/>
        <v>4.0999999999999996</v>
      </c>
    </row>
    <row r="6" spans="1:68" ht="14.25">
      <c r="A6" s="25" t="s">
        <v>199</v>
      </c>
      <c r="B6" s="3" t="s">
        <v>163</v>
      </c>
      <c r="C6" s="26" t="s">
        <v>201</v>
      </c>
      <c r="D6" s="57">
        <f>ROUND(IF('Indicator Data'!D8=0,0.1,IF(LOG('Indicator Data'!D8)&gt;D$40,10,IF(LOG('Indicator Data'!D8)&lt;D$41,0,10-(D$40-LOG('Indicator Data'!D8))/(D$40-D$41)*10))),1)</f>
        <v>5</v>
      </c>
      <c r="E6" s="49">
        <f>ROUND(IF('Indicator Data'!E8=0,0.1,IF(LOG('Indicator Data'!E8)&gt;E$40,10,IF(LOG('Indicator Data'!E8)&lt;E$41,0,10-(E$40-LOG('Indicator Data'!E8))/(E$40-E$41)*10))),1)</f>
        <v>0.1</v>
      </c>
      <c r="F6" s="49">
        <f t="shared" si="0"/>
        <v>5</v>
      </c>
      <c r="G6" s="49">
        <f>ROUND(IF('Indicator Data'!F8="No data",0.1,IF('Indicator Data'!F8=0,0,IF(LOG('Indicator Data'!F8)&gt;G$40,10,IF(LOG('Indicator Data'!F8)&lt;G$41,0,10-(G$40-LOG('Indicator Data'!F8))/(G$40-G$41)*10)))),1)</f>
        <v>5.2</v>
      </c>
      <c r="H6" s="49">
        <f>ROUND(IF('Indicator Data'!X8=0,0,IF(LOG('Indicator Data'!X8)&gt;H$40,10,IF(LOG('Indicator Data'!X8)&lt;H$41,0,10-(H$40-LOG('Indicator Data'!X8))/(H$40-H$41)*10))),1)</f>
        <v>5.6</v>
      </c>
      <c r="I6" s="49">
        <f>ROUND(IF('Indicator Data'!X8=0,0,IF(LOG('Indicator Data'!X8)&gt;I$40,10,IF(LOG('Indicator Data'!X8)&lt;I$41,0,10-(I$40-LOG('Indicator Data'!X8))/(I$40-I$41)*10))),1)</f>
        <v>5.6</v>
      </c>
      <c r="J6" s="49">
        <f t="shared" si="13"/>
        <v>5.6</v>
      </c>
      <c r="K6" s="49">
        <f>IF('Indicator Data'!J8="No data","x",ROUND(IF('Indicator Data'!J8=0,0,IF(LOG('Indicator Data'!J8)&gt;K$40,10,IF(LOG('Indicator Data'!J8)&lt;K$41,0,10-(K$40-LOG('Indicator Data'!J8))/(K$40-K$41)*10))),1))</f>
        <v>3.9</v>
      </c>
      <c r="L6" s="50">
        <f>'Indicator Data'!D8/'Indicator Data'!$BX8</f>
        <v>1.6908077717122498E-3</v>
      </c>
      <c r="M6" s="50">
        <f>'Indicator Data'!E8/'Indicator Data'!$BX8</f>
        <v>0</v>
      </c>
      <c r="N6" s="50">
        <f>IF(G6=0.1,0,'Indicator Data'!F8/'Indicator Data'!$BX8)</f>
        <v>0.21724156881422998</v>
      </c>
      <c r="O6" s="50">
        <f>'Indicator Data'!X8/'Indicator Data'!$BX8</f>
        <v>1.4856472915788895E-2</v>
      </c>
      <c r="P6" s="50">
        <f>'Indicator Data'!X8/'Indicator Data'!$BX8</f>
        <v>1.4856472915788895E-2</v>
      </c>
      <c r="Q6" s="50">
        <f>IF('Indicator Data'!J8="No data","x",'Indicator Data'!J8/'Indicator Data'!$BX8)</f>
        <v>6.869515836523842E-3</v>
      </c>
      <c r="R6" s="49">
        <f t="shared" si="14"/>
        <v>3.4</v>
      </c>
      <c r="S6" s="49">
        <f t="shared" si="1"/>
        <v>0</v>
      </c>
      <c r="T6" s="49">
        <f t="shared" si="15"/>
        <v>3.4</v>
      </c>
      <c r="U6" s="49">
        <f t="shared" si="16"/>
        <v>1.4</v>
      </c>
      <c r="V6" s="49">
        <f t="shared" si="17"/>
        <v>3.5</v>
      </c>
      <c r="W6" s="49">
        <f t="shared" si="18"/>
        <v>3.5</v>
      </c>
      <c r="X6" s="49">
        <f t="shared" si="19"/>
        <v>3.5</v>
      </c>
      <c r="Y6" s="49">
        <f>IF('Indicator Data'!J8="No data","x",ROUND(IF(Q6&gt;Y$40,10,IF(Q6&lt;Y$41,0,10-(Y$40-Q6)/(Y$40-Y$41)*10)),1))</f>
        <v>3.4</v>
      </c>
      <c r="Z6" s="49">
        <f t="shared" si="20"/>
        <v>4.2</v>
      </c>
      <c r="AA6" s="49">
        <f t="shared" si="21"/>
        <v>0.1</v>
      </c>
      <c r="AB6" s="49">
        <f t="shared" si="4"/>
        <v>4.5999999999999996</v>
      </c>
      <c r="AC6" s="49">
        <f t="shared" si="22"/>
        <v>4.5999999999999996</v>
      </c>
      <c r="AD6" s="49">
        <f t="shared" si="23"/>
        <v>4.5999999999999996</v>
      </c>
      <c r="AE6" s="49">
        <f t="shared" si="24"/>
        <v>3.7</v>
      </c>
      <c r="AF6" s="51">
        <f t="shared" si="25"/>
        <v>4.2</v>
      </c>
      <c r="AG6" s="51">
        <f t="shared" si="26"/>
        <v>3.5</v>
      </c>
      <c r="AH6" s="51">
        <f t="shared" si="27"/>
        <v>4.5999999999999996</v>
      </c>
      <c r="AI6" s="49">
        <f>IF('Indicator Data'!I8="No data","x",ROUND(IF('Indicator Data'!I8&gt;AI$40,10,IF('Indicator Data'!I8&lt;AI$41,0,10-(AI$40-'Indicator Data'!I8)/(AI$40-AI$41)*10)),1))</f>
        <v>0</v>
      </c>
      <c r="AJ6" s="51">
        <f t="shared" si="28"/>
        <v>1.9</v>
      </c>
      <c r="AK6" s="49">
        <f>IF('Indicator Data'!J8="No data","x",ROUND(IF('Indicator Data'!J8&gt;AK$40,10,IF('Indicator Data'!J8&lt;AK$41,0,10-(AK$40-'Indicator Data'!J8)/(AK$40-AK$41)*10)),1))</f>
        <v>4.0999999999999996</v>
      </c>
      <c r="AL6" s="49">
        <f>IF('Indicator Data'!K8="No data","x",ROUND(IF('Indicator Data'!K8&gt;AL$40,10,IF('Indicator Data'!K8&lt;AL$41,0,10-(AL$40-'Indicator Data'!K8)/(AL$40-AL$41)*10)),1))</f>
        <v>0.4</v>
      </c>
      <c r="AM6" s="51">
        <f t="shared" si="29"/>
        <v>2.4</v>
      </c>
      <c r="AN6" s="49">
        <f>IF('Indicator Data'!L8="No data","x",ROUND(IF('Indicator Data'!L8&gt;AN$40,10,IF('Indicator Data'!L8&lt;AN$41,0,10-(AN$40-'Indicator Data'!L8)/(AN$40-AN$41)*10)),1))</f>
        <v>9.3000000000000007</v>
      </c>
      <c r="AO6" s="49">
        <f>IF('Indicator Data'!M8="No data","x",ROUND(IF('Indicator Data'!M8&gt;AO$40,10,IF('Indicator Data'!M8&lt;AO$41,0,10-(AO$40-'Indicator Data'!M8)/(AO$40-AO$41)*10)),1))</f>
        <v>0.7</v>
      </c>
      <c r="AP6" s="49">
        <f>IF('Indicator Data'!N8="No data","x",ROUND(IF('Indicator Data'!N8&gt;AP$40,10,IF('Indicator Data'!N8&lt;AP$41,0,10-(AP$40-'Indicator Data'!N8)/(AP$40-AP$41)*10)),1))</f>
        <v>0</v>
      </c>
      <c r="AQ6" s="51">
        <f t="shared" si="30"/>
        <v>5.2</v>
      </c>
      <c r="AR6" s="49">
        <f>IF('Indicator Data'!BP8="no data","x",ROUND(IF('Indicator Data'!BP8&gt;AR$40,0,IF('Indicator Data'!BP8&lt;AR$41,10,(AR$40-'Indicator Data'!BP8)/(AR$40-AR$41)*10)),1))</f>
        <v>1.7</v>
      </c>
      <c r="AS6" s="49">
        <f>IF('Indicator Data'!BQ8="no data","x",ROUND(IF('Indicator Data'!BQ8&gt;AS$40,0,IF('Indicator Data'!BQ8&lt;AS$41,10,(AS$40-'Indicator Data'!BQ8)/(AS$40-AS$41)*10)),1))</f>
        <v>5</v>
      </c>
      <c r="AT6" s="49">
        <f t="shared" si="31"/>
        <v>3.4</v>
      </c>
      <c r="AU6" s="49">
        <f>IF('Indicator Data'!O8="no data","x",ROUND(IF(LOG('Indicator Data'!O8)&gt;AU$40,10,IF(LOG('Indicator Data'!O8)&lt;AU$41,0,10-(AU$40-LOG('Indicator Data'!O8))/(AU$40-AU$41)*10)),1))</f>
        <v>5.4</v>
      </c>
      <c r="AV6" s="49">
        <f>IF('Indicator Data'!P8="No data","x",ROUND(IF('Indicator Data'!P8&gt;AV$40,10,IF('Indicator Data'!P8&lt;AV$41,0,10-(AV$40-'Indicator Data'!P8)/(AV$40-AV$41)*10)),1))</f>
        <v>1.9</v>
      </c>
      <c r="AW6" s="49">
        <f>IF('Indicator Data'!Q8="No data","x",ROUND(IF('Indicator Data'!Q8&gt;AW$40,10,IF('Indicator Data'!Q8&lt;AW$41,0,10-(AW$40-'Indicator Data'!Q8)/(AW$40-AW$41)*10)),1))</f>
        <v>2.4</v>
      </c>
      <c r="AX6" s="49">
        <f>IF('Indicator Data'!R8="No data","x",ROUND(IF('Indicator Data'!R8&gt;AX$40,10,IF('Indicator Data'!R8&lt;AX$41,0,10-(AX$40-'Indicator Data'!R8)/(AX$40-AX$41)*10)),1))</f>
        <v>0</v>
      </c>
      <c r="AY6" s="49">
        <f t="shared" si="32"/>
        <v>1.4</v>
      </c>
      <c r="AZ6" s="51">
        <f t="shared" si="33"/>
        <v>2.4</v>
      </c>
      <c r="BA6" s="49">
        <f>IF('Indicator Data'!T8="No data","x",ROUND(IF('Indicator Data'!T8&gt;BA$40,10,IF('Indicator Data'!T8&lt;BA$41,0,10-(BA$40-'Indicator Data'!T8)/(BA$40-BA$41)*10)),1))</f>
        <v>0</v>
      </c>
      <c r="BB6" s="49">
        <f t="shared" si="34"/>
        <v>3.8</v>
      </c>
      <c r="BC6" s="52">
        <f>IF('Indicator Data'!S8="no data","x",'Indicator Data'!S8/SUM('Indicator Data'!BX$5:BX$16))</f>
        <v>1.3148995440369305E-3</v>
      </c>
      <c r="BD6" s="49">
        <f t="shared" si="35"/>
        <v>0</v>
      </c>
      <c r="BE6" s="49">
        <f>IF('Indicator Data'!W8="No data","x",ROUND(IF('Indicator Data'!W8&gt;BE$40,0,IF('Indicator Data'!W8&lt;BE$41,10,(BE$40-'Indicator Data'!W8)/(BE$40-BE$41)*10)),1))</f>
        <v>2</v>
      </c>
      <c r="BF6" s="49">
        <f t="shared" si="36"/>
        <v>1</v>
      </c>
      <c r="BG6" s="51">
        <f t="shared" si="37"/>
        <v>2.7</v>
      </c>
      <c r="BH6" s="53">
        <f t="shared" si="38"/>
        <v>3.5</v>
      </c>
      <c r="BI6" s="54">
        <f t="shared" si="39"/>
        <v>3.4</v>
      </c>
      <c r="BJ6" s="49">
        <f>ROUND(IF('Indicator Data'!Y8=0,0,IF('Indicator Data'!Y8&gt;BJ$40,10,IF('Indicator Data'!Y8&lt;BJ$41,0,10-(BJ$40-'Indicator Data'!Y8)/(BJ$40-BJ$41)*10))),1)</f>
        <v>0.5</v>
      </c>
      <c r="BK6" s="49">
        <f>ROUND(IF('Indicator Data'!Z8=0,0,IF('Indicator Data'!Z8&gt;BK$40,10,IF('Indicator Data'!Z8&lt;BK$41,0,10-(BK$40-'Indicator Data'!Z8)/(BK$40-BK$41)*10))),1)</f>
        <v>0</v>
      </c>
      <c r="BL6" s="51">
        <f t="shared" si="40"/>
        <v>0.3</v>
      </c>
      <c r="BM6" s="49">
        <f>IF('Indicator Data'!AA8="No data","x",ROUND(IF('Indicator Data'!AA8&gt;BM$40,10,IF('Indicator Data'!AA8&lt;BM$41,0,10-(BM$40-'Indicator Data'!AA8)/(BM$40-BM$41)*10)),1))</f>
        <v>8.9</v>
      </c>
      <c r="BN6" s="49">
        <f>IF('Indicator Data'!AB8="No data","x",ROUND(IF('Indicator Data'!AB8&gt;BN$40,10,IF('Indicator Data'!AB8&lt;BN$41,0,10-(BN$40-'Indicator Data'!AB8)/(BN$40-BN$41)*10)),1))</f>
        <v>1.7</v>
      </c>
      <c r="BO6" s="51">
        <f t="shared" si="41"/>
        <v>6.5</v>
      </c>
      <c r="BP6" s="55">
        <f t="shared" si="42"/>
        <v>4.0999999999999996</v>
      </c>
    </row>
    <row r="7" spans="1:68" ht="14.25">
      <c r="A7" s="25" t="s">
        <v>199</v>
      </c>
      <c r="B7" s="3" t="s">
        <v>190</v>
      </c>
      <c r="C7" s="38" t="s">
        <v>228</v>
      </c>
      <c r="D7" s="57">
        <f>ROUND(IF('Indicator Data'!D9=0,0.1,IF(LOG('Indicator Data'!D9)&gt;D$40,10,IF(LOG('Indicator Data'!D9)&lt;D$41,0,10-(D$40-LOG('Indicator Data'!D9))/(D$40-D$41)*10))),1)</f>
        <v>7.1</v>
      </c>
      <c r="E7" s="49">
        <f>ROUND(IF('Indicator Data'!E9=0,0.1,IF(LOG('Indicator Data'!E9)&gt;E$40,10,IF(LOG('Indicator Data'!E9)&lt;E$41,0,10-(E$40-LOG('Indicator Data'!E9))/(E$40-E$41)*10))),1)</f>
        <v>0.1</v>
      </c>
      <c r="F7" s="49">
        <f t="shared" si="0"/>
        <v>7.1</v>
      </c>
      <c r="G7" s="49">
        <f>ROUND(IF('Indicator Data'!F9="No data",0.1,IF('Indicator Data'!F9=0,0,IF(LOG('Indicator Data'!F9)&gt;G$40,10,IF(LOG('Indicator Data'!F9)&lt;G$41,0,10-(G$40-LOG('Indicator Data'!F9))/(G$40-G$41)*10)))),1)</f>
        <v>6.6</v>
      </c>
      <c r="H7" s="49">
        <f>ROUND(IF('Indicator Data'!X9=0,0,IF(LOG('Indicator Data'!X9)&gt;H$40,10,IF(LOG('Indicator Data'!X9)&lt;H$41,0,10-(H$40-LOG('Indicator Data'!X9))/(H$40-H$41)*10))),1)</f>
        <v>9.4</v>
      </c>
      <c r="I7" s="49">
        <f>ROUND(IF('Indicator Data'!X9=0,0,IF(LOG('Indicator Data'!X9)&gt;I$40,10,IF(LOG('Indicator Data'!X9)&lt;I$41,0,10-(I$40-LOG('Indicator Data'!X9))/(I$40-I$41)*10))),1)</f>
        <v>9.4</v>
      </c>
      <c r="J7" s="49">
        <f t="shared" si="13"/>
        <v>9.4</v>
      </c>
      <c r="K7" s="49">
        <f>IF('Indicator Data'!J9="No data","x",ROUND(IF('Indicator Data'!J9=0,0,IF(LOG('Indicator Data'!J9)&gt;K$40,10,IF(LOG('Indicator Data'!J9)&lt;K$41,0,10-(K$40-LOG('Indicator Data'!J9))/(K$40-K$41)*10))),1))</f>
        <v>4.4000000000000004</v>
      </c>
      <c r="L7" s="50">
        <f>'Indicator Data'!D9/'Indicator Data'!$BX9</f>
        <v>1.3313317834602436E-3</v>
      </c>
      <c r="M7" s="50">
        <f>'Indicator Data'!E9/'Indicator Data'!$BX9</f>
        <v>0</v>
      </c>
      <c r="N7" s="50">
        <f>IF(G7=0.1,0,'Indicator Data'!F9/'Indicator Data'!$BX9)</f>
        <v>0.53152642185671017</v>
      </c>
      <c r="O7" s="50">
        <f>'Indicator Data'!X9/'Indicator Data'!$BX9</f>
        <v>2.0188977518191802E-2</v>
      </c>
      <c r="P7" s="50">
        <f>'Indicator Data'!X9/'Indicator Data'!$BX9</f>
        <v>2.0188977518191802E-2</v>
      </c>
      <c r="Q7" s="50">
        <f>IF('Indicator Data'!J9="No data","x",'Indicator Data'!J9/'Indicator Data'!$BX9)</f>
        <v>7.1077751095128339E-3</v>
      </c>
      <c r="R7" s="49">
        <f t="shared" si="14"/>
        <v>2.7</v>
      </c>
      <c r="S7" s="49">
        <f t="shared" si="1"/>
        <v>0</v>
      </c>
      <c r="T7" s="49">
        <f t="shared" si="15"/>
        <v>2.7</v>
      </c>
      <c r="U7" s="49">
        <f t="shared" si="16"/>
        <v>3.5</v>
      </c>
      <c r="V7" s="49">
        <f t="shared" si="17"/>
        <v>5.9</v>
      </c>
      <c r="W7" s="49">
        <f t="shared" si="18"/>
        <v>5.9</v>
      </c>
      <c r="X7" s="49">
        <f t="shared" si="19"/>
        <v>5.9</v>
      </c>
      <c r="Y7" s="49">
        <f>IF('Indicator Data'!J9="No data","x",ROUND(IF(Q7&gt;Y$40,10,IF(Q7&lt;Y$41,0,10-(Y$40-Q7)/(Y$40-Y$41)*10)),1))</f>
        <v>3.6</v>
      </c>
      <c r="Z7" s="49">
        <f t="shared" si="20"/>
        <v>4.9000000000000004</v>
      </c>
      <c r="AA7" s="49">
        <f t="shared" si="21"/>
        <v>0.1</v>
      </c>
      <c r="AB7" s="49">
        <f t="shared" si="4"/>
        <v>7.7</v>
      </c>
      <c r="AC7" s="49">
        <f t="shared" si="22"/>
        <v>7.7</v>
      </c>
      <c r="AD7" s="49">
        <f t="shared" si="23"/>
        <v>7.7</v>
      </c>
      <c r="AE7" s="49">
        <f t="shared" si="24"/>
        <v>4</v>
      </c>
      <c r="AF7" s="51">
        <f t="shared" si="25"/>
        <v>5.3</v>
      </c>
      <c r="AG7" s="51">
        <f t="shared" si="26"/>
        <v>5.3</v>
      </c>
      <c r="AH7" s="51">
        <f t="shared" si="27"/>
        <v>8.1</v>
      </c>
      <c r="AI7" s="49">
        <f>IF('Indicator Data'!I9="No data","x",ROUND(IF('Indicator Data'!I9&gt;AI$40,10,IF('Indicator Data'!I9&lt;AI$41,0,10-(AI$40-'Indicator Data'!I9)/(AI$40-AI$41)*10)),1))</f>
        <v>6.7</v>
      </c>
      <c r="AJ7" s="51">
        <f t="shared" si="28"/>
        <v>5.4</v>
      </c>
      <c r="AK7" s="49">
        <f>IF('Indicator Data'!J9="No data","x",ROUND(IF('Indicator Data'!J9&gt;AK$40,10,IF('Indicator Data'!J9&lt;AK$41,0,10-(AK$40-'Indicator Data'!J9)/(AK$40-AK$41)*10)),1))</f>
        <v>9.1999999999999993</v>
      </c>
      <c r="AL7" s="49">
        <f>IF('Indicator Data'!K9="No data","x",ROUND(IF('Indicator Data'!K9&gt;AL$40,10,IF('Indicator Data'!K9&lt;AL$41,0,10-(AL$40-'Indicator Data'!K9)/(AL$40-AL$41)*10)),1))</f>
        <v>5.6</v>
      </c>
      <c r="AM7" s="51">
        <f t="shared" si="29"/>
        <v>7.9</v>
      </c>
      <c r="AN7" s="49">
        <f>IF('Indicator Data'!L9="No data","x",ROUND(IF('Indicator Data'!L9&gt;AN$40,10,IF('Indicator Data'!L9&lt;AN$41,0,10-(AN$40-'Indicator Data'!L9)/(AN$40-AN$41)*10)),1))</f>
        <v>0</v>
      </c>
      <c r="AO7" s="49">
        <f>IF('Indicator Data'!M9="No data","x",ROUND(IF('Indicator Data'!M9&gt;AO$40,10,IF('Indicator Data'!M9&lt;AO$41,0,10-(AO$40-'Indicator Data'!M9)/(AO$40-AO$41)*10)),1))</f>
        <v>0</v>
      </c>
      <c r="AP7" s="49">
        <f>IF('Indicator Data'!N9="No data","x",ROUND(IF('Indicator Data'!N9&gt;AP$40,10,IF('Indicator Data'!N9&lt;AP$41,0,10-(AP$40-'Indicator Data'!N9)/(AP$40-AP$41)*10)),1))</f>
        <v>0</v>
      </c>
      <c r="AQ7" s="51">
        <f t="shared" si="30"/>
        <v>0</v>
      </c>
      <c r="AR7" s="49">
        <f>IF('Indicator Data'!BP9="no data","x",ROUND(IF('Indicator Data'!BP9&gt;AR$40,0,IF('Indicator Data'!BP9&lt;AR$41,10,(AR$40-'Indicator Data'!BP9)/(AR$40-AR$41)*10)),1))</f>
        <v>1.7</v>
      </c>
      <c r="AS7" s="49">
        <f>IF('Indicator Data'!BQ9="no data","x",ROUND(IF('Indicator Data'!BQ9&gt;AS$40,0,IF('Indicator Data'!BQ9&lt;AS$41,10,(AS$40-'Indicator Data'!BQ9)/(AS$40-AS$41)*10)),1))</f>
        <v>5</v>
      </c>
      <c r="AT7" s="49">
        <f t="shared" si="31"/>
        <v>3.4</v>
      </c>
      <c r="AU7" s="49">
        <f>IF('Indicator Data'!O9="no data","x",ROUND(IF(LOG('Indicator Data'!O9)&gt;AU$40,10,IF(LOG('Indicator Data'!O9)&lt;AU$41,0,10-(AU$40-LOG('Indicator Data'!O9))/(AU$40-AU$41)*10)),1))</f>
        <v>2.7</v>
      </c>
      <c r="AV7" s="49">
        <f>IF('Indicator Data'!P9="No data","x",ROUND(IF('Indicator Data'!P9&gt;AV$40,10,IF('Indicator Data'!P9&lt;AV$41,0,10-(AV$40-'Indicator Data'!P9)/(AV$40-AV$41)*10)),1))</f>
        <v>5.7</v>
      </c>
      <c r="AW7" s="49">
        <f>IF('Indicator Data'!Q9="No data","x",ROUND(IF('Indicator Data'!Q9&gt;AW$40,10,IF('Indicator Data'!Q9&lt;AW$41,0,10-(AW$40-'Indicator Data'!Q9)/(AW$40-AW$41)*10)),1))</f>
        <v>5.8</v>
      </c>
      <c r="AX7" s="49">
        <f>IF('Indicator Data'!R9="No data","x",ROUND(IF('Indicator Data'!R9&gt;AX$40,10,IF('Indicator Data'!R9&lt;AX$41,0,10-(AX$40-'Indicator Data'!R9)/(AX$40-AX$41)*10)),1))</f>
        <v>10</v>
      </c>
      <c r="AY7" s="49">
        <f t="shared" si="32"/>
        <v>7.2</v>
      </c>
      <c r="AZ7" s="51">
        <f t="shared" si="33"/>
        <v>5.3</v>
      </c>
      <c r="BA7" s="49">
        <f>IF('Indicator Data'!T9="No data","x",ROUND(IF('Indicator Data'!T9&gt;BA$40,10,IF('Indicator Data'!T9&lt;BA$41,0,10-(BA$40-'Indicator Data'!T9)/(BA$40-BA$41)*10)),1))</f>
        <v>4</v>
      </c>
      <c r="BB7" s="49">
        <f t="shared" si="34"/>
        <v>6.6</v>
      </c>
      <c r="BC7" s="52">
        <f>IF('Indicator Data'!S9="no data","x",'Indicator Data'!S9/SUM('Indicator Data'!BX$5:BX$16))</f>
        <v>1.3148995440369305E-3</v>
      </c>
      <c r="BD7" s="49">
        <f t="shared" si="35"/>
        <v>0</v>
      </c>
      <c r="BE7" s="49">
        <f>IF('Indicator Data'!W9="No data","x",ROUND(IF('Indicator Data'!W9&gt;BE$40,0,IF('Indicator Data'!W9&lt;BE$41,10,(BE$40-'Indicator Data'!W9)/(BE$40-BE$41)*10)),1))</f>
        <v>2</v>
      </c>
      <c r="BF7" s="49">
        <f t="shared" si="36"/>
        <v>1</v>
      </c>
      <c r="BG7" s="51">
        <f t="shared" si="37"/>
        <v>3.7</v>
      </c>
      <c r="BH7" s="53">
        <f t="shared" si="38"/>
        <v>3.3</v>
      </c>
      <c r="BI7" s="54">
        <f t="shared" si="39"/>
        <v>6.2</v>
      </c>
      <c r="BJ7" s="49">
        <f>ROUND(IF('Indicator Data'!Y9=0,0,IF('Indicator Data'!Y9&gt;BJ$40,10,IF('Indicator Data'!Y9&lt;BJ$41,0,10-(BJ$40-'Indicator Data'!Y9)/(BJ$40-BJ$41)*10))),1)</f>
        <v>1</v>
      </c>
      <c r="BK7" s="49">
        <f>ROUND(IF('Indicator Data'!Z9=0,0,IF('Indicator Data'!Z9&gt;BK$40,10,IF('Indicator Data'!Z9&lt;BK$41,0,10-(BK$40-'Indicator Data'!Z9)/(BK$40-BK$41)*10))),1)</f>
        <v>0</v>
      </c>
      <c r="BL7" s="51">
        <f t="shared" si="40"/>
        <v>0.5</v>
      </c>
      <c r="BM7" s="49">
        <f>IF('Indicator Data'!AA9="No data","x",ROUND(IF('Indicator Data'!AA9&gt;BM$40,10,IF('Indicator Data'!AA9&lt;BM$41,0,10-(BM$40-'Indicator Data'!AA9)/(BM$40-BM$41)*10)),1))</f>
        <v>8.9</v>
      </c>
      <c r="BN7" s="49">
        <f>IF('Indicator Data'!AB9="No data","x",ROUND(IF('Indicator Data'!AB9&gt;BN$40,10,IF('Indicator Data'!AB9&lt;BN$41,0,10-(BN$40-'Indicator Data'!AB9)/(BN$40-BN$41)*10)),1))</f>
        <v>3.3</v>
      </c>
      <c r="BO7" s="51">
        <f t="shared" si="41"/>
        <v>7</v>
      </c>
      <c r="BP7" s="55">
        <f t="shared" si="42"/>
        <v>4.5</v>
      </c>
    </row>
    <row r="8" spans="1:68" ht="14.25">
      <c r="A8" s="25" t="s">
        <v>199</v>
      </c>
      <c r="B8" s="3" t="s">
        <v>176</v>
      </c>
      <c r="C8" s="38" t="s">
        <v>214</v>
      </c>
      <c r="D8" s="57">
        <f>ROUND(IF('Indicator Data'!D10=0,0.1,IF(LOG('Indicator Data'!D10)&gt;D$40,10,IF(LOG('Indicator Data'!D10)&lt;D$41,0,10-(D$40-LOG('Indicator Data'!D10))/(D$40-D$41)*10))),1)</f>
        <v>5.5</v>
      </c>
      <c r="E8" s="49">
        <f>ROUND(IF('Indicator Data'!E10=0,0.1,IF(LOG('Indicator Data'!E10)&gt;E$40,10,IF(LOG('Indicator Data'!E10)&lt;E$41,0,10-(E$40-LOG('Indicator Data'!E10))/(E$40-E$41)*10))),1)</f>
        <v>0.1</v>
      </c>
      <c r="F8" s="49">
        <f t="shared" si="0"/>
        <v>5.5</v>
      </c>
      <c r="G8" s="49">
        <f>ROUND(IF('Indicator Data'!F10="No data",0.1,IF('Indicator Data'!F10=0,0,IF(LOG('Indicator Data'!F10)&gt;G$40,10,IF(LOG('Indicator Data'!F10)&lt;G$41,0,10-(G$40-LOG('Indicator Data'!F10))/(G$40-G$41)*10)))),1)</f>
        <v>0</v>
      </c>
      <c r="H8" s="49">
        <f>ROUND(IF('Indicator Data'!X10=0,0,IF(LOG('Indicator Data'!X10)&gt;H$40,10,IF(LOG('Indicator Data'!X10)&lt;H$41,0,10-(H$40-LOG('Indicator Data'!X10))/(H$40-H$41)*10))),1)</f>
        <v>5.7</v>
      </c>
      <c r="I8" s="49">
        <f>ROUND(IF('Indicator Data'!X10=0,0,IF(LOG('Indicator Data'!X10)&gt;I$40,10,IF(LOG('Indicator Data'!X10)&lt;I$41,0,10-(I$40-LOG('Indicator Data'!X10))/(I$40-I$41)*10))),1)</f>
        <v>5.7</v>
      </c>
      <c r="J8" s="49">
        <f t="shared" si="13"/>
        <v>5.7</v>
      </c>
      <c r="K8" s="49">
        <f>IF('Indicator Data'!J10="No data","x",ROUND(IF('Indicator Data'!J10=0,0,IF(LOG('Indicator Data'!J10)&gt;K$40,10,IF(LOG('Indicator Data'!J10)&lt;K$41,0,10-(K$40-LOG('Indicator Data'!J10))/(K$40-K$41)*10))),1))</f>
        <v>4</v>
      </c>
      <c r="L8" s="50">
        <f>'Indicator Data'!D10/'Indicator Data'!$BX10</f>
        <v>2.0056459090436697E-3</v>
      </c>
      <c r="M8" s="50">
        <f>'Indicator Data'!E10/'Indicator Data'!$BX10</f>
        <v>0</v>
      </c>
      <c r="N8" s="50">
        <f>IF(G8=0.1,0,'Indicator Data'!F10/'Indicator Data'!$BX10)</f>
        <v>1.3926129159651638E-3</v>
      </c>
      <c r="O8" s="50">
        <f>'Indicator Data'!X10/'Indicator Data'!$BX10</f>
        <v>1.7272557211448526E-2</v>
      </c>
      <c r="P8" s="50">
        <f>'Indicator Data'!X10/'Indicator Data'!$BX10</f>
        <v>1.7272557211448526E-2</v>
      </c>
      <c r="Q8" s="50">
        <f>IF('Indicator Data'!J10="No data","x",'Indicator Data'!J10/'Indicator Data'!$BX10)</f>
        <v>8.5427449024131699E-3</v>
      </c>
      <c r="R8" s="49">
        <f t="shared" si="14"/>
        <v>4</v>
      </c>
      <c r="S8" s="49">
        <f t="shared" si="1"/>
        <v>0</v>
      </c>
      <c r="T8" s="49">
        <f t="shared" si="15"/>
        <v>4</v>
      </c>
      <c r="U8" s="49">
        <f t="shared" si="16"/>
        <v>0</v>
      </c>
      <c r="V8" s="49">
        <f t="shared" si="17"/>
        <v>4.5999999999999996</v>
      </c>
      <c r="W8" s="49">
        <f t="shared" si="18"/>
        <v>4.5999999999999996</v>
      </c>
      <c r="X8" s="49">
        <f t="shared" si="19"/>
        <v>4.5999999999999996</v>
      </c>
      <c r="Y8" s="49">
        <f>IF('Indicator Data'!J10="No data","x",ROUND(IF(Q8&gt;Y$40,10,IF(Q8&lt;Y$41,0,10-(Y$40-Q8)/(Y$40-Y$41)*10)),1))</f>
        <v>4.3</v>
      </c>
      <c r="Z8" s="49">
        <f t="shared" si="20"/>
        <v>4.8</v>
      </c>
      <c r="AA8" s="49">
        <f t="shared" si="21"/>
        <v>0.1</v>
      </c>
      <c r="AB8" s="49">
        <f t="shared" si="4"/>
        <v>5.2</v>
      </c>
      <c r="AC8" s="49">
        <f t="shared" si="22"/>
        <v>5.2</v>
      </c>
      <c r="AD8" s="49">
        <f t="shared" si="23"/>
        <v>5.2</v>
      </c>
      <c r="AE8" s="49">
        <f t="shared" si="24"/>
        <v>4.2</v>
      </c>
      <c r="AF8" s="51">
        <f t="shared" si="25"/>
        <v>4.8</v>
      </c>
      <c r="AG8" s="51">
        <f t="shared" si="26"/>
        <v>0</v>
      </c>
      <c r="AH8" s="51">
        <f t="shared" si="27"/>
        <v>5.2</v>
      </c>
      <c r="AI8" s="49">
        <f>IF('Indicator Data'!I10="No data","x",ROUND(IF('Indicator Data'!I10&gt;AI$40,10,IF('Indicator Data'!I10&lt;AI$41,0,10-(AI$40-'Indicator Data'!I10)/(AI$40-AI$41)*10)),1))</f>
        <v>3.3</v>
      </c>
      <c r="AJ8" s="51">
        <f t="shared" si="28"/>
        <v>3.8</v>
      </c>
      <c r="AK8" s="49">
        <f>IF('Indicator Data'!J10="No data","x",ROUND(IF('Indicator Data'!J10&gt;AK$40,10,IF('Indicator Data'!J10&lt;AK$41,0,10-(AK$40-'Indicator Data'!J10)/(AK$40-AK$41)*10)),1))</f>
        <v>5</v>
      </c>
      <c r="AL8" s="49">
        <f>IF('Indicator Data'!K10="No data","x",ROUND(IF('Indicator Data'!K10&gt;AL$40,10,IF('Indicator Data'!K10&lt;AL$41,0,10-(AL$40-'Indicator Data'!K10)/(AL$40-AL$41)*10)),1))</f>
        <v>1.5</v>
      </c>
      <c r="AM8" s="51">
        <f t="shared" si="29"/>
        <v>3.4</v>
      </c>
      <c r="AN8" s="49">
        <f>IF('Indicator Data'!L10="No data","x",ROUND(IF('Indicator Data'!L10&gt;AN$40,10,IF('Indicator Data'!L10&lt;AN$41,0,10-(AN$40-'Indicator Data'!L10)/(AN$40-AN$41)*10)),1))</f>
        <v>0</v>
      </c>
      <c r="AO8" s="49">
        <f>IF('Indicator Data'!M10="No data","x",ROUND(IF('Indicator Data'!M10&gt;AO$40,10,IF('Indicator Data'!M10&lt;AO$41,0,10-(AO$40-'Indicator Data'!M10)/(AO$40-AO$41)*10)),1))</f>
        <v>0.2</v>
      </c>
      <c r="AP8" s="49">
        <f>IF('Indicator Data'!N10="No data","x",ROUND(IF('Indicator Data'!N10&gt;AP$40,10,IF('Indicator Data'!N10&lt;AP$41,0,10-(AP$40-'Indicator Data'!N10)/(AP$40-AP$41)*10)),1))</f>
        <v>0</v>
      </c>
      <c r="AQ8" s="51">
        <f t="shared" si="30"/>
        <v>0.1</v>
      </c>
      <c r="AR8" s="49">
        <f>IF('Indicator Data'!BP10="no data","x",ROUND(IF('Indicator Data'!BP10&gt;AR$40,0,IF('Indicator Data'!BP10&lt;AR$41,10,(AR$40-'Indicator Data'!BP10)/(AR$40-AR$41)*10)),1))</f>
        <v>1.7</v>
      </c>
      <c r="AS8" s="49">
        <f>IF('Indicator Data'!BQ10="no data","x",ROUND(IF('Indicator Data'!BQ10&gt;AS$40,0,IF('Indicator Data'!BQ10&lt;AS$41,10,(AS$40-'Indicator Data'!BQ10)/(AS$40-AS$41)*10)),1))</f>
        <v>5</v>
      </c>
      <c r="AT8" s="49">
        <f t="shared" si="31"/>
        <v>3.4</v>
      </c>
      <c r="AU8" s="49">
        <f>IF('Indicator Data'!O10="no data","x",ROUND(IF(LOG('Indicator Data'!O10)&gt;AU$40,10,IF(LOG('Indicator Data'!O10)&lt;AU$41,0,10-(AU$40-LOG('Indicator Data'!O10))/(AU$40-AU$41)*10)),1))</f>
        <v>4.9000000000000004</v>
      </c>
      <c r="AV8" s="49">
        <f>IF('Indicator Data'!P10="No data","x",ROUND(IF('Indicator Data'!P10&gt;AV$40,10,IF('Indicator Data'!P10&lt;AV$41,0,10-(AV$40-'Indicator Data'!P10)/(AV$40-AV$41)*10)),1))</f>
        <v>4.5</v>
      </c>
      <c r="AW8" s="49">
        <f>IF('Indicator Data'!Q10="No data","x",ROUND(IF('Indicator Data'!Q10&gt;AW$40,10,IF('Indicator Data'!Q10&lt;AW$41,0,10-(AW$40-'Indicator Data'!Q10)/(AW$40-AW$41)*10)),1))</f>
        <v>2</v>
      </c>
      <c r="AX8" s="49">
        <f>IF('Indicator Data'!R10="No data","x",ROUND(IF('Indicator Data'!R10&gt;AX$40,10,IF('Indicator Data'!R10&lt;AX$41,0,10-(AX$40-'Indicator Data'!R10)/(AX$40-AX$41)*10)),1))</f>
        <v>6.7</v>
      </c>
      <c r="AY8" s="49">
        <f t="shared" si="32"/>
        <v>4.4000000000000004</v>
      </c>
      <c r="AZ8" s="51">
        <f t="shared" si="33"/>
        <v>3.9</v>
      </c>
      <c r="BA8" s="49">
        <f>IF('Indicator Data'!T10="No data","x",ROUND(IF('Indicator Data'!T10&gt;BA$40,10,IF('Indicator Data'!T10&lt;BA$41,0,10-(BA$40-'Indicator Data'!T10)/(BA$40-BA$41)*10)),1))</f>
        <v>9.3000000000000007</v>
      </c>
      <c r="BB8" s="49">
        <f t="shared" si="34"/>
        <v>4.2</v>
      </c>
      <c r="BC8" s="52">
        <f>IF('Indicator Data'!S10="no data","x",'Indicator Data'!S10/SUM('Indicator Data'!BX$5:BX$16))</f>
        <v>1.3148995440369305E-3</v>
      </c>
      <c r="BD8" s="49">
        <f t="shared" si="35"/>
        <v>0</v>
      </c>
      <c r="BE8" s="49">
        <f>IF('Indicator Data'!W10="No data","x",ROUND(IF('Indicator Data'!W10&gt;BE$40,0,IF('Indicator Data'!W10&lt;BE$41,10,(BE$40-'Indicator Data'!W10)/(BE$40-BE$41)*10)),1))</f>
        <v>2</v>
      </c>
      <c r="BF8" s="49">
        <f t="shared" si="36"/>
        <v>1</v>
      </c>
      <c r="BG8" s="51">
        <f t="shared" si="37"/>
        <v>2.9</v>
      </c>
      <c r="BH8" s="53">
        <f t="shared" si="38"/>
        <v>2.4</v>
      </c>
      <c r="BI8" s="54">
        <f t="shared" si="39"/>
        <v>3.4</v>
      </c>
      <c r="BJ8" s="49">
        <f>ROUND(IF('Indicator Data'!Y10=0,0,IF('Indicator Data'!Y10&gt;BJ$40,10,IF('Indicator Data'!Y10&lt;BJ$41,0,10-(BJ$40-'Indicator Data'!Y10)/(BJ$40-BJ$41)*10))),1)</f>
        <v>0.7</v>
      </c>
      <c r="BK8" s="49">
        <f>ROUND(IF('Indicator Data'!Z10=0,0,IF('Indicator Data'!Z10&gt;BK$40,10,IF('Indicator Data'!Z10&lt;BK$41,0,10-(BK$40-'Indicator Data'!Z10)/(BK$40-BK$41)*10))),1)</f>
        <v>0</v>
      </c>
      <c r="BL8" s="51">
        <f t="shared" si="40"/>
        <v>0.4</v>
      </c>
      <c r="BM8" s="49">
        <f>IF('Indicator Data'!AA10="No data","x",ROUND(IF('Indicator Data'!AA10&gt;BM$40,10,IF('Indicator Data'!AA10&lt;BM$41,0,10-(BM$40-'Indicator Data'!AA10)/(BM$40-BM$41)*10)),1))</f>
        <v>8.9</v>
      </c>
      <c r="BN8" s="49">
        <f>IF('Indicator Data'!AB10="No data","x",ROUND(IF('Indicator Data'!AB10&gt;BN$40,10,IF('Indicator Data'!AB10&lt;BN$41,0,10-(BN$40-'Indicator Data'!AB10)/(BN$40-BN$41)*10)),1))</f>
        <v>2.2000000000000002</v>
      </c>
      <c r="BO8" s="51">
        <f t="shared" si="41"/>
        <v>6.7</v>
      </c>
      <c r="BP8" s="55">
        <f t="shared" si="42"/>
        <v>4.2</v>
      </c>
    </row>
    <row r="9" spans="1:68" ht="14.25">
      <c r="A9" s="25" t="s">
        <v>199</v>
      </c>
      <c r="B9" s="3" t="s">
        <v>191</v>
      </c>
      <c r="C9" s="38" t="s">
        <v>229</v>
      </c>
      <c r="D9" s="57">
        <f>ROUND(IF('Indicator Data'!D11=0,0.1,IF(LOG('Indicator Data'!D11)&gt;D$40,10,IF(LOG('Indicator Data'!D11)&lt;D$41,0,10-(D$40-LOG('Indicator Data'!D11))/(D$40-D$41)*10))),1)</f>
        <v>0.4</v>
      </c>
      <c r="E9" s="49">
        <f>ROUND(IF('Indicator Data'!E11=0,0.1,IF(LOG('Indicator Data'!E11)&gt;E$40,10,IF(LOG('Indicator Data'!E11)&lt;E$41,0,10-(E$40-LOG('Indicator Data'!E11))/(E$40-E$41)*10))),1)</f>
        <v>0.1</v>
      </c>
      <c r="F9" s="49">
        <f t="shared" si="0"/>
        <v>0.4</v>
      </c>
      <c r="G9" s="49">
        <f>ROUND(IF('Indicator Data'!F11="No data",0.1,IF('Indicator Data'!F11=0,0,IF(LOG('Indicator Data'!F11)&gt;G$40,10,IF(LOG('Indicator Data'!F11)&lt;G$41,0,10-(G$40-LOG('Indicator Data'!F11))/(G$40-G$41)*10)))),1)</f>
        <v>5.5</v>
      </c>
      <c r="H9" s="49">
        <f>ROUND(IF('Indicator Data'!X11=0,0,IF(LOG('Indicator Data'!X11)&gt;H$40,10,IF(LOG('Indicator Data'!X11)&lt;H$41,0,10-(H$40-LOG('Indicator Data'!X11))/(H$40-H$41)*10))),1)</f>
        <v>8.4</v>
      </c>
      <c r="I9" s="49">
        <f>ROUND(IF('Indicator Data'!X11=0,0,IF(LOG('Indicator Data'!X11)&gt;I$40,10,IF(LOG('Indicator Data'!X11)&lt;I$41,0,10-(I$40-LOG('Indicator Data'!X11))/(I$40-I$41)*10))),1)</f>
        <v>8.4</v>
      </c>
      <c r="J9" s="49">
        <f t="shared" si="13"/>
        <v>8.4</v>
      </c>
      <c r="K9" s="49">
        <f>IF('Indicator Data'!J11="No data","x",ROUND(IF('Indicator Data'!J11=0,0,IF(LOG('Indicator Data'!J11)&gt;K$40,10,IF(LOG('Indicator Data'!J11)&lt;K$41,0,10-(K$40-LOG('Indicator Data'!J11))/(K$40-K$41)*10))),1))</f>
        <v>3.8</v>
      </c>
      <c r="L9" s="50">
        <f>'Indicator Data'!D11/'Indicator Data'!$BX11</f>
        <v>1.645763515622933E-3</v>
      </c>
      <c r="M9" s="50">
        <f>'Indicator Data'!E11/'Indicator Data'!$BX11</f>
        <v>0</v>
      </c>
      <c r="N9" s="50">
        <f>IF(G9=0.1,0,'Indicator Data'!F11/'Indicator Data'!$BX11)</f>
        <v>0.42934624441093211</v>
      </c>
      <c r="O9" s="50">
        <f>'Indicator Data'!X11/'Indicator Data'!$BX11</f>
        <v>3.6140434426012648E-2</v>
      </c>
      <c r="P9" s="50">
        <f>'Indicator Data'!X11/'Indicator Data'!$BX11</f>
        <v>3.6140434426012648E-2</v>
      </c>
      <c r="Q9" s="50">
        <f>IF('Indicator Data'!J11="No data","x",'Indicator Data'!J11/'Indicator Data'!$BX11)</f>
        <v>8.6250231499854484E-3</v>
      </c>
      <c r="R9" s="49">
        <f t="shared" si="14"/>
        <v>3.3</v>
      </c>
      <c r="S9" s="49">
        <f t="shared" si="1"/>
        <v>0</v>
      </c>
      <c r="T9" s="49">
        <f t="shared" si="15"/>
        <v>3.3</v>
      </c>
      <c r="U9" s="49">
        <f t="shared" si="16"/>
        <v>2.9</v>
      </c>
      <c r="V9" s="49">
        <f t="shared" si="17"/>
        <v>10</v>
      </c>
      <c r="W9" s="49">
        <f t="shared" si="18"/>
        <v>10</v>
      </c>
      <c r="X9" s="49">
        <f t="shared" si="19"/>
        <v>10</v>
      </c>
      <c r="Y9" s="49">
        <f>IF('Indicator Data'!J11="No data","x",ROUND(IF(Q9&gt;Y$40,10,IF(Q9&lt;Y$41,0,10-(Y$40-Q9)/(Y$40-Y$41)*10)),1))</f>
        <v>4.3</v>
      </c>
      <c r="Z9" s="49">
        <f t="shared" si="20"/>
        <v>1.9</v>
      </c>
      <c r="AA9" s="49">
        <f t="shared" si="21"/>
        <v>0.1</v>
      </c>
      <c r="AB9" s="49">
        <f t="shared" si="4"/>
        <v>9.1999999999999993</v>
      </c>
      <c r="AC9" s="49">
        <f t="shared" si="22"/>
        <v>9.1999999999999993</v>
      </c>
      <c r="AD9" s="49">
        <f t="shared" si="23"/>
        <v>9.1999999999999993</v>
      </c>
      <c r="AE9" s="49">
        <f t="shared" si="24"/>
        <v>4.0999999999999996</v>
      </c>
      <c r="AF9" s="51">
        <f t="shared" si="25"/>
        <v>2</v>
      </c>
      <c r="AG9" s="51">
        <f t="shared" si="26"/>
        <v>4.3</v>
      </c>
      <c r="AH9" s="51">
        <f t="shared" si="27"/>
        <v>9.4</v>
      </c>
      <c r="AI9" s="49">
        <f>IF('Indicator Data'!I11="No data","x",ROUND(IF('Indicator Data'!I11&gt;AI$40,10,IF('Indicator Data'!I11&lt;AI$41,0,10-(AI$40-'Indicator Data'!I11)/(AI$40-AI$41)*10)),1))</f>
        <v>6.7</v>
      </c>
      <c r="AJ9" s="51">
        <f t="shared" si="28"/>
        <v>5.4</v>
      </c>
      <c r="AK9" s="49">
        <f>IF('Indicator Data'!J11="No data","x",ROUND(IF('Indicator Data'!J11&gt;AK$40,10,IF('Indicator Data'!J11&lt;AK$41,0,10-(AK$40-'Indicator Data'!J11)/(AK$40-AK$41)*10)),1))</f>
        <v>3</v>
      </c>
      <c r="AL9" s="49">
        <f>IF('Indicator Data'!K11="No data","x",ROUND(IF('Indicator Data'!K11&gt;AL$40,10,IF('Indicator Data'!K11&lt;AL$41,0,10-(AL$40-'Indicator Data'!K11)/(AL$40-AL$41)*10)),1))</f>
        <v>1.4</v>
      </c>
      <c r="AM9" s="51">
        <f t="shared" si="29"/>
        <v>2.2000000000000002</v>
      </c>
      <c r="AN9" s="49">
        <f>IF('Indicator Data'!L11="No data","x",ROUND(IF('Indicator Data'!L11&gt;AN$40,10,IF('Indicator Data'!L11&lt;AN$41,0,10-(AN$40-'Indicator Data'!L11)/(AN$40-AN$41)*10)),1))</f>
        <v>0</v>
      </c>
      <c r="AO9" s="49">
        <f>IF('Indicator Data'!M11="No data","x",ROUND(IF('Indicator Data'!M11&gt;AO$40,10,IF('Indicator Data'!M11&lt;AO$41,0,10-(AO$40-'Indicator Data'!M11)/(AO$40-AO$41)*10)),1))</f>
        <v>0</v>
      </c>
      <c r="AP9" s="49">
        <f>IF('Indicator Data'!N11="No data","x",ROUND(IF('Indicator Data'!N11&gt;AP$40,10,IF('Indicator Data'!N11&lt;AP$41,0,10-(AP$40-'Indicator Data'!N11)/(AP$40-AP$41)*10)),1))</f>
        <v>0</v>
      </c>
      <c r="AQ9" s="51">
        <f t="shared" si="30"/>
        <v>0</v>
      </c>
      <c r="AR9" s="49">
        <f>IF('Indicator Data'!BP11="no data","x",ROUND(IF('Indicator Data'!BP11&gt;AR$40,0,IF('Indicator Data'!BP11&lt;AR$41,10,(AR$40-'Indicator Data'!BP11)/(AR$40-AR$41)*10)),1))</f>
        <v>1.7</v>
      </c>
      <c r="AS9" s="49">
        <f>IF('Indicator Data'!BQ11="no data","x",ROUND(IF('Indicator Data'!BQ11&gt;AS$40,0,IF('Indicator Data'!BQ11&lt;AS$41,10,(AS$40-'Indicator Data'!BQ11)/(AS$40-AS$41)*10)),1))</f>
        <v>5</v>
      </c>
      <c r="AT9" s="49">
        <f t="shared" si="31"/>
        <v>3.4</v>
      </c>
      <c r="AU9" s="49">
        <f>IF('Indicator Data'!O11="no data","x",ROUND(IF(LOG('Indicator Data'!O11)&gt;AU$40,10,IF(LOG('Indicator Data'!O11)&lt;AU$41,0,10-(AU$40-LOG('Indicator Data'!O11))/(AU$40-AU$41)*10)),1))</f>
        <v>0</v>
      </c>
      <c r="AV9" s="49">
        <f>IF('Indicator Data'!P11="No data","x",ROUND(IF('Indicator Data'!P11&gt;AV$40,10,IF('Indicator Data'!P11&lt;AV$41,0,10-(AV$40-'Indicator Data'!P11)/(AV$40-AV$41)*10)),1))</f>
        <v>7.1</v>
      </c>
      <c r="AW9" s="49">
        <f>IF('Indicator Data'!Q11="No data","x",ROUND(IF('Indicator Data'!Q11&gt;AW$40,10,IF('Indicator Data'!Q11&lt;AW$41,0,10-(AW$40-'Indicator Data'!Q11)/(AW$40-AW$41)*10)),1))</f>
        <v>0</v>
      </c>
      <c r="AX9" s="49">
        <f>IF('Indicator Data'!R11="No data","x",ROUND(IF('Indicator Data'!R11&gt;AX$40,10,IF('Indicator Data'!R11&lt;AX$41,0,10-(AX$40-'Indicator Data'!R11)/(AX$40-AX$41)*10)),1))</f>
        <v>10</v>
      </c>
      <c r="AY9" s="49">
        <f t="shared" si="32"/>
        <v>5.7</v>
      </c>
      <c r="AZ9" s="51">
        <f t="shared" si="33"/>
        <v>4.5999999999999996</v>
      </c>
      <c r="BA9" s="49">
        <f>IF('Indicator Data'!T11="No data","x",ROUND(IF('Indicator Data'!T11&gt;BA$40,10,IF('Indicator Data'!T11&lt;BA$41,0,10-(BA$40-'Indicator Data'!T11)/(BA$40-BA$41)*10)),1))</f>
        <v>8.6999999999999993</v>
      </c>
      <c r="BB9" s="49">
        <f t="shared" si="34"/>
        <v>4.5999999999999996</v>
      </c>
      <c r="BC9" s="52">
        <f>IF('Indicator Data'!S11="no data","x",'Indicator Data'!S11/SUM('Indicator Data'!BX$5:BX$16))</f>
        <v>1.3148995440369305E-3</v>
      </c>
      <c r="BD9" s="49">
        <f t="shared" si="35"/>
        <v>0</v>
      </c>
      <c r="BE9" s="49">
        <f>IF('Indicator Data'!W11="No data","x",ROUND(IF('Indicator Data'!W11&gt;BE$40,0,IF('Indicator Data'!W11&lt;BE$41,10,(BE$40-'Indicator Data'!W11)/(BE$40-BE$41)*10)),1))</f>
        <v>2</v>
      </c>
      <c r="BF9" s="49">
        <f t="shared" si="36"/>
        <v>1</v>
      </c>
      <c r="BG9" s="51">
        <f t="shared" si="37"/>
        <v>3</v>
      </c>
      <c r="BH9" s="53">
        <f t="shared" si="38"/>
        <v>2.7</v>
      </c>
      <c r="BI9" s="54">
        <f t="shared" si="39"/>
        <v>5.0999999999999996</v>
      </c>
      <c r="BJ9" s="49">
        <f>ROUND(IF('Indicator Data'!Y11=0,0,IF('Indicator Data'!Y11&gt;BJ$40,10,IF('Indicator Data'!Y11&lt;BJ$41,0,10-(BJ$40-'Indicator Data'!Y11)/(BJ$40-BJ$41)*10))),1)</f>
        <v>0.9</v>
      </c>
      <c r="BK9" s="49">
        <f>ROUND(IF('Indicator Data'!Z11=0,0,IF('Indicator Data'!Z11&gt;BK$40,10,IF('Indicator Data'!Z11&lt;BK$41,0,10-(BK$40-'Indicator Data'!Z11)/(BK$40-BK$41)*10))),1)</f>
        <v>0</v>
      </c>
      <c r="BL9" s="51">
        <f t="shared" si="40"/>
        <v>0.5</v>
      </c>
      <c r="BM9" s="49">
        <f>IF('Indicator Data'!AA11="No data","x",ROUND(IF('Indicator Data'!AA11&gt;BM$40,10,IF('Indicator Data'!AA11&lt;BM$41,0,10-(BM$40-'Indicator Data'!AA11)/(BM$40-BM$41)*10)),1))</f>
        <v>8.9</v>
      </c>
      <c r="BN9" s="49">
        <f>IF('Indicator Data'!AB11="No data","x",ROUND(IF('Indicator Data'!AB11&gt;BN$40,10,IF('Indicator Data'!AB11&lt;BN$41,0,10-(BN$40-'Indicator Data'!AB11)/(BN$40-BN$41)*10)),1))</f>
        <v>1</v>
      </c>
      <c r="BO9" s="51">
        <f t="shared" si="41"/>
        <v>6.4</v>
      </c>
      <c r="BP9" s="55">
        <f t="shared" si="42"/>
        <v>4</v>
      </c>
    </row>
    <row r="10" spans="1:68" ht="14.25">
      <c r="A10" s="25" t="s">
        <v>199</v>
      </c>
      <c r="B10" s="3" t="s">
        <v>192</v>
      </c>
      <c r="C10" s="38" t="s">
        <v>230</v>
      </c>
      <c r="D10" s="57">
        <f>ROUND(IF('Indicator Data'!D12=0,0.1,IF(LOG('Indicator Data'!D12)&gt;D$40,10,IF(LOG('Indicator Data'!D12)&lt;D$41,0,10-(D$40-LOG('Indicator Data'!D12))/(D$40-D$41)*10))),1)</f>
        <v>1.7</v>
      </c>
      <c r="E10" s="49">
        <f>ROUND(IF('Indicator Data'!E12=0,0.1,IF(LOG('Indicator Data'!E12)&gt;E$40,10,IF(LOG('Indicator Data'!E12)&lt;E$41,0,10-(E$40-LOG('Indicator Data'!E12))/(E$40-E$41)*10))),1)</f>
        <v>0.1</v>
      </c>
      <c r="F10" s="49">
        <f t="shared" si="0"/>
        <v>1.7</v>
      </c>
      <c r="G10" s="49">
        <f>ROUND(IF('Indicator Data'!F12="No data",0.1,IF('Indicator Data'!F12=0,0,IF(LOG('Indicator Data'!F12)&gt;G$40,10,IF(LOG('Indicator Data'!F12)&lt;G$41,0,10-(G$40-LOG('Indicator Data'!F12))/(G$40-G$41)*10)))),1)</f>
        <v>5.5</v>
      </c>
      <c r="H10" s="49">
        <f>ROUND(IF('Indicator Data'!X12=0,0,IF(LOG('Indicator Data'!X12)&gt;H$40,10,IF(LOG('Indicator Data'!X12)&lt;H$41,0,10-(H$40-LOG('Indicator Data'!X12))/(H$40-H$41)*10))),1)</f>
        <v>10</v>
      </c>
      <c r="I10" s="49">
        <f>ROUND(IF('Indicator Data'!X12=0,0,IF(LOG('Indicator Data'!X12)&gt;I$40,10,IF(LOG('Indicator Data'!X12)&lt;I$41,0,10-(I$40-LOG('Indicator Data'!X12))/(I$40-I$41)*10))),1)</f>
        <v>10</v>
      </c>
      <c r="J10" s="49">
        <f t="shared" si="13"/>
        <v>10</v>
      </c>
      <c r="K10" s="49">
        <f>IF('Indicator Data'!J12="No data","x",ROUND(IF('Indicator Data'!J12=0,0,IF(LOG('Indicator Data'!J12)&gt;K$40,10,IF(LOG('Indicator Data'!J12)&lt;K$41,0,10-(K$40-LOG('Indicator Data'!J12))/(K$40-K$41)*10))),1))</f>
        <v>4.3</v>
      </c>
      <c r="L10" s="50">
        <f>'Indicator Data'!D12/'Indicator Data'!$BX12</f>
        <v>1.0399152915550099E-3</v>
      </c>
      <c r="M10" s="50">
        <f>'Indicator Data'!E12/'Indicator Data'!$BX12</f>
        <v>0</v>
      </c>
      <c r="N10" s="50">
        <f>IF(G10=0.1,0,'Indicator Data'!F12/'Indicator Data'!$BX12)</f>
        <v>0.24809497432519426</v>
      </c>
      <c r="O10" s="50">
        <f>'Indicator Data'!X12/'Indicator Data'!$BX12</f>
        <v>2.8204859499678128E-2</v>
      </c>
      <c r="P10" s="50">
        <f>'Indicator Data'!X12/'Indicator Data'!$BX12</f>
        <v>2.8204859499678128E-2</v>
      </c>
      <c r="Q10" s="50">
        <f>IF('Indicator Data'!J12="No data","x",'Indicator Data'!J12/'Indicator Data'!$BX12)</f>
        <v>7.9045466113747617E-3</v>
      </c>
      <c r="R10" s="49">
        <f t="shared" si="14"/>
        <v>2.1</v>
      </c>
      <c r="S10" s="49">
        <f t="shared" si="1"/>
        <v>0</v>
      </c>
      <c r="T10" s="49">
        <f t="shared" si="15"/>
        <v>2.1</v>
      </c>
      <c r="U10" s="49">
        <f t="shared" si="16"/>
        <v>1.7</v>
      </c>
      <c r="V10" s="49">
        <f t="shared" si="17"/>
        <v>9.5</v>
      </c>
      <c r="W10" s="49">
        <f t="shared" si="18"/>
        <v>9.5</v>
      </c>
      <c r="X10" s="49">
        <f t="shared" si="19"/>
        <v>9.5</v>
      </c>
      <c r="Y10" s="49">
        <f>IF('Indicator Data'!J12="No data","x",ROUND(IF(Q10&gt;Y$40,10,IF(Q10&lt;Y$41,0,10-(Y$40-Q10)/(Y$40-Y$41)*10)),1))</f>
        <v>4</v>
      </c>
      <c r="Z10" s="49">
        <f t="shared" si="20"/>
        <v>1.9</v>
      </c>
      <c r="AA10" s="49">
        <f t="shared" si="21"/>
        <v>0.1</v>
      </c>
      <c r="AB10" s="49">
        <f t="shared" si="4"/>
        <v>9.8000000000000007</v>
      </c>
      <c r="AC10" s="49">
        <f t="shared" si="22"/>
        <v>9.8000000000000007</v>
      </c>
      <c r="AD10" s="49">
        <f t="shared" si="23"/>
        <v>9.8000000000000007</v>
      </c>
      <c r="AE10" s="49">
        <f t="shared" si="24"/>
        <v>4.2</v>
      </c>
      <c r="AF10" s="51">
        <f t="shared" si="25"/>
        <v>1.9</v>
      </c>
      <c r="AG10" s="51">
        <f t="shared" si="26"/>
        <v>3.8</v>
      </c>
      <c r="AH10" s="51">
        <f t="shared" si="27"/>
        <v>9.8000000000000007</v>
      </c>
      <c r="AI10" s="49">
        <f>IF('Indicator Data'!I12="No data","x",ROUND(IF('Indicator Data'!I12&gt;AI$40,10,IF('Indicator Data'!I12&lt;AI$41,0,10-(AI$40-'Indicator Data'!I12)/(AI$40-AI$41)*10)),1))</f>
        <v>10</v>
      </c>
      <c r="AJ10" s="51">
        <f t="shared" si="28"/>
        <v>7.1</v>
      </c>
      <c r="AK10" s="49">
        <f>IF('Indicator Data'!J12="No data","x",ROUND(IF('Indicator Data'!J12&gt;AK$40,10,IF('Indicator Data'!J12&lt;AK$41,0,10-(AK$40-'Indicator Data'!J12)/(AK$40-AK$41)*10)),1))</f>
        <v>7.7</v>
      </c>
      <c r="AL10" s="49">
        <f>IF('Indicator Data'!K12="No data","x",ROUND(IF('Indicator Data'!K12&gt;AL$40,10,IF('Indicator Data'!K12&lt;AL$41,0,10-(AL$40-'Indicator Data'!K12)/(AL$40-AL$41)*10)),1))</f>
        <v>10</v>
      </c>
      <c r="AM10" s="51">
        <f t="shared" si="29"/>
        <v>9.1999999999999993</v>
      </c>
      <c r="AN10" s="49">
        <f>IF('Indicator Data'!L12="No data","x",ROUND(IF('Indicator Data'!L12&gt;AN$40,10,IF('Indicator Data'!L12&lt;AN$41,0,10-(AN$40-'Indicator Data'!L12)/(AN$40-AN$41)*10)),1))</f>
        <v>0</v>
      </c>
      <c r="AO10" s="49">
        <f>IF('Indicator Data'!M12="No data","x",ROUND(IF('Indicator Data'!M12&gt;AO$40,10,IF('Indicator Data'!M12&lt;AO$41,0,10-(AO$40-'Indicator Data'!M12)/(AO$40-AO$41)*10)),1))</f>
        <v>3.4</v>
      </c>
      <c r="AP10" s="49">
        <f>IF('Indicator Data'!N12="No data","x",ROUND(IF('Indicator Data'!N12&gt;AP$40,10,IF('Indicator Data'!N12&lt;AP$41,0,10-(AP$40-'Indicator Data'!N12)/(AP$40-AP$41)*10)),1))</f>
        <v>0</v>
      </c>
      <c r="AQ10" s="51">
        <f t="shared" si="30"/>
        <v>1.3</v>
      </c>
      <c r="AR10" s="49">
        <f>IF('Indicator Data'!BP12="no data","x",ROUND(IF('Indicator Data'!BP12&gt;AR$40,0,IF('Indicator Data'!BP12&lt;AR$41,10,(AR$40-'Indicator Data'!BP12)/(AR$40-AR$41)*10)),1))</f>
        <v>1.7</v>
      </c>
      <c r="AS10" s="49">
        <f>IF('Indicator Data'!BQ12="no data","x",ROUND(IF('Indicator Data'!BQ12&gt;AS$40,0,IF('Indicator Data'!BQ12&lt;AS$41,10,(AS$40-'Indicator Data'!BQ12)/(AS$40-AS$41)*10)),1))</f>
        <v>5</v>
      </c>
      <c r="AT10" s="49">
        <f t="shared" si="31"/>
        <v>3.4</v>
      </c>
      <c r="AU10" s="49">
        <f>IF('Indicator Data'!O12="no data","x",ROUND(IF(LOG('Indicator Data'!O12)&gt;AU$40,10,IF(LOG('Indicator Data'!O12)&lt;AU$41,0,10-(AU$40-LOG('Indicator Data'!O12))/(AU$40-AU$41)*10)),1))</f>
        <v>3.6</v>
      </c>
      <c r="AV10" s="49">
        <f>IF('Indicator Data'!P12="No data","x",ROUND(IF('Indicator Data'!P12&gt;AV$40,10,IF('Indicator Data'!P12&lt;AV$41,0,10-(AV$40-'Indicator Data'!P12)/(AV$40-AV$41)*10)),1))</f>
        <v>6.4</v>
      </c>
      <c r="AW10" s="49">
        <f>IF('Indicator Data'!Q12="No data","x",ROUND(IF('Indicator Data'!Q12&gt;AW$40,10,IF('Indicator Data'!Q12&lt;AW$41,0,10-(AW$40-'Indicator Data'!Q12)/(AW$40-AW$41)*10)),1))</f>
        <v>4.4000000000000004</v>
      </c>
      <c r="AX10" s="49">
        <f>IF('Indicator Data'!R12="No data","x",ROUND(IF('Indicator Data'!R12&gt;AX$40,10,IF('Indicator Data'!R12&lt;AX$41,0,10-(AX$40-'Indicator Data'!R12)/(AX$40-AX$41)*10)),1))</f>
        <v>8.3000000000000007</v>
      </c>
      <c r="AY10" s="49">
        <f t="shared" si="32"/>
        <v>6.4</v>
      </c>
      <c r="AZ10" s="51">
        <f t="shared" si="33"/>
        <v>4.9000000000000004</v>
      </c>
      <c r="BA10" s="49">
        <f>IF('Indicator Data'!T12="No data","x",ROUND(IF('Indicator Data'!T12&gt;BA$40,10,IF('Indicator Data'!T12&lt;BA$41,0,10-(BA$40-'Indicator Data'!T12)/(BA$40-BA$41)*10)),1))</f>
        <v>2.7</v>
      </c>
      <c r="BB10" s="49">
        <f t="shared" si="34"/>
        <v>5.9</v>
      </c>
      <c r="BC10" s="52">
        <f>IF('Indicator Data'!S12="no data","x",'Indicator Data'!S12/SUM('Indicator Data'!BX$5:BX$16))</f>
        <v>1.3148995440369305E-3</v>
      </c>
      <c r="BD10" s="49">
        <f t="shared" si="35"/>
        <v>0</v>
      </c>
      <c r="BE10" s="49">
        <f>IF('Indicator Data'!W12="No data","x",ROUND(IF('Indicator Data'!W12&gt;BE$40,0,IF('Indicator Data'!W12&lt;BE$41,10,(BE$40-'Indicator Data'!W12)/(BE$40-BE$41)*10)),1))</f>
        <v>2</v>
      </c>
      <c r="BF10" s="49">
        <f t="shared" si="36"/>
        <v>1</v>
      </c>
      <c r="BG10" s="51">
        <f t="shared" si="37"/>
        <v>3.4</v>
      </c>
      <c r="BH10" s="53">
        <f t="shared" si="38"/>
        <v>3.3</v>
      </c>
      <c r="BI10" s="54">
        <f t="shared" si="39"/>
        <v>6.9</v>
      </c>
      <c r="BJ10" s="49">
        <f>ROUND(IF('Indicator Data'!Y12=0,0,IF('Indicator Data'!Y12&gt;BJ$40,10,IF('Indicator Data'!Y12&lt;BJ$41,0,10-(BJ$40-'Indicator Data'!Y12)/(BJ$40-BJ$41)*10))),1)</f>
        <v>10</v>
      </c>
      <c r="BK10" s="49">
        <f>ROUND(IF('Indicator Data'!Z12=0,0,IF('Indicator Data'!Z12&gt;BK$40,10,IF('Indicator Data'!Z12&lt;BK$41,0,10-(BK$40-'Indicator Data'!Z12)/(BK$40-BK$41)*10))),1)</f>
        <v>5.8</v>
      </c>
      <c r="BL10" s="51">
        <f t="shared" si="40"/>
        <v>8.6999999999999993</v>
      </c>
      <c r="BM10" s="49">
        <f>IF('Indicator Data'!AA12="No data","x",ROUND(IF('Indicator Data'!AA12&gt;BM$40,10,IF('Indicator Data'!AA12&lt;BM$41,0,10-(BM$40-'Indicator Data'!AA12)/(BM$40-BM$41)*10)),1))</f>
        <v>8.9</v>
      </c>
      <c r="BN10" s="49">
        <f>IF('Indicator Data'!AB12="No data","x",ROUND(IF('Indicator Data'!AB12&gt;BN$40,10,IF('Indicator Data'!AB12&lt;BN$41,0,10-(BN$40-'Indicator Data'!AB12)/(BN$40-BN$41)*10)),1))</f>
        <v>2.8</v>
      </c>
      <c r="BO10" s="51">
        <f t="shared" si="41"/>
        <v>6.8</v>
      </c>
      <c r="BP10" s="55">
        <f t="shared" si="42"/>
        <v>7.9</v>
      </c>
    </row>
    <row r="11" spans="1:68" ht="14.25">
      <c r="A11" s="25" t="s">
        <v>199</v>
      </c>
      <c r="B11" s="3" t="s">
        <v>174</v>
      </c>
      <c r="C11" s="38" t="s">
        <v>212</v>
      </c>
      <c r="D11" s="57">
        <f>ROUND(IF('Indicator Data'!D13=0,0.1,IF(LOG('Indicator Data'!D13)&gt;D$40,10,IF(LOG('Indicator Data'!D13)&lt;D$41,0,10-(D$40-LOG('Indicator Data'!D13))/(D$40-D$41)*10))),1)</f>
        <v>10</v>
      </c>
      <c r="E11" s="49">
        <f>ROUND(IF('Indicator Data'!E13=0,0.1,IF(LOG('Indicator Data'!E13)&gt;E$40,10,IF(LOG('Indicator Data'!E13)&lt;E$41,0,10-(E$40-LOG('Indicator Data'!E13))/(E$40-E$41)*10))),1)</f>
        <v>0.1</v>
      </c>
      <c r="F11" s="49">
        <f t="shared" si="0"/>
        <v>10</v>
      </c>
      <c r="G11" s="49">
        <f>ROUND(IF('Indicator Data'!F13="No data",0.1,IF('Indicator Data'!F13=0,0,IF(LOG('Indicator Data'!F13)&gt;G$40,10,IF(LOG('Indicator Data'!F13)&lt;G$41,0,10-(G$40-LOG('Indicator Data'!F13))/(G$40-G$41)*10)))),1)</f>
        <v>5.0999999999999996</v>
      </c>
      <c r="H11" s="49">
        <f>ROUND(IF('Indicator Data'!X13=0,0,IF(LOG('Indicator Data'!X13)&gt;H$40,10,IF(LOG('Indicator Data'!X13)&lt;H$41,0,10-(H$40-LOG('Indicator Data'!X13))/(H$40-H$41)*10))),1)</f>
        <v>5.9</v>
      </c>
      <c r="I11" s="49">
        <f>ROUND(IF('Indicator Data'!X13=0,0,IF(LOG('Indicator Data'!X13)&gt;I$40,10,IF(LOG('Indicator Data'!X13)&lt;I$41,0,10-(I$40-LOG('Indicator Data'!X13))/(I$40-I$41)*10))),1)</f>
        <v>5.9</v>
      </c>
      <c r="J11" s="49">
        <f t="shared" si="13"/>
        <v>5.9</v>
      </c>
      <c r="K11" s="49">
        <f>IF('Indicator Data'!J13="No data","x",ROUND(IF('Indicator Data'!J13=0,0,IF(LOG('Indicator Data'!J13)&gt;K$40,10,IF(LOG('Indicator Data'!J13)&lt;K$41,0,10-(K$40-LOG('Indicator Data'!J13))/(K$40-K$41)*10))),1))</f>
        <v>6.2</v>
      </c>
      <c r="L11" s="50">
        <f>'Indicator Data'!D13/'Indicator Data'!$BX13</f>
        <v>1.917600515460113E-3</v>
      </c>
      <c r="M11" s="50">
        <f>'Indicator Data'!E13/'Indicator Data'!$BX13</f>
        <v>0</v>
      </c>
      <c r="N11" s="50">
        <f>IF(G11=0.1,0,'Indicator Data'!F13/'Indicator Data'!$BX13)</f>
        <v>1.6262382777845842E-2</v>
      </c>
      <c r="O11" s="50">
        <f>'Indicator Data'!X13/'Indicator Data'!$BX13</f>
        <v>1.262080173827557E-3</v>
      </c>
      <c r="P11" s="50">
        <f>'Indicator Data'!X13/'Indicator Data'!$BX13</f>
        <v>1.262080173827557E-3</v>
      </c>
      <c r="Q11" s="50">
        <f>IF('Indicator Data'!J13="No data","x",'Indicator Data'!J13/'Indicator Data'!$BX13)</f>
        <v>4.4357320729260926E-3</v>
      </c>
      <c r="R11" s="49">
        <f t="shared" si="14"/>
        <v>3.8</v>
      </c>
      <c r="S11" s="49">
        <f t="shared" si="1"/>
        <v>0</v>
      </c>
      <c r="T11" s="49">
        <f t="shared" si="15"/>
        <v>3.8</v>
      </c>
      <c r="U11" s="49">
        <f t="shared" si="16"/>
        <v>0.1</v>
      </c>
      <c r="V11" s="49">
        <f t="shared" si="17"/>
        <v>0</v>
      </c>
      <c r="W11" s="49">
        <f t="shared" si="18"/>
        <v>0</v>
      </c>
      <c r="X11" s="49">
        <f t="shared" si="19"/>
        <v>0</v>
      </c>
      <c r="Y11" s="49">
        <f>IF('Indicator Data'!J13="No data","x",ROUND(IF(Q11&gt;Y$40,10,IF(Q11&lt;Y$41,0,10-(Y$40-Q11)/(Y$40-Y$41)*10)),1))</f>
        <v>2.2000000000000002</v>
      </c>
      <c r="Z11" s="49">
        <f t="shared" si="20"/>
        <v>6.9</v>
      </c>
      <c r="AA11" s="49">
        <f t="shared" si="21"/>
        <v>0.1</v>
      </c>
      <c r="AB11" s="49">
        <f t="shared" si="4"/>
        <v>3</v>
      </c>
      <c r="AC11" s="49">
        <f t="shared" si="22"/>
        <v>3</v>
      </c>
      <c r="AD11" s="49">
        <f t="shared" si="23"/>
        <v>3</v>
      </c>
      <c r="AE11" s="49">
        <f t="shared" si="24"/>
        <v>4.5</v>
      </c>
      <c r="AF11" s="51">
        <f t="shared" si="25"/>
        <v>8.3000000000000007</v>
      </c>
      <c r="AG11" s="51">
        <f t="shared" si="26"/>
        <v>3</v>
      </c>
      <c r="AH11" s="51">
        <f t="shared" si="27"/>
        <v>3.5</v>
      </c>
      <c r="AI11" s="49">
        <f>IF('Indicator Data'!I13="No data","x",ROUND(IF('Indicator Data'!I13&gt;AI$40,10,IF('Indicator Data'!I13&lt;AI$41,0,10-(AI$40-'Indicator Data'!I13)/(AI$40-AI$41)*10)),1))</f>
        <v>3.3</v>
      </c>
      <c r="AJ11" s="51">
        <f t="shared" si="28"/>
        <v>3.9</v>
      </c>
      <c r="AK11" s="49">
        <f>IF('Indicator Data'!J13="No data","x",ROUND(IF('Indicator Data'!J13&gt;AK$40,10,IF('Indicator Data'!J13&lt;AK$41,0,10-(AK$40-'Indicator Data'!J13)/(AK$40-AK$41)*10)),1))</f>
        <v>10</v>
      </c>
      <c r="AL11" s="49">
        <f>IF('Indicator Data'!K13="No data","x",ROUND(IF('Indicator Data'!K13&gt;AL$40,10,IF('Indicator Data'!K13&lt;AL$41,0,10-(AL$40-'Indicator Data'!K13)/(AL$40-AL$41)*10)),1))</f>
        <v>0.7</v>
      </c>
      <c r="AM11" s="51">
        <f t="shared" si="29"/>
        <v>7.7</v>
      </c>
      <c r="AN11" s="49">
        <f>IF('Indicator Data'!L13="No data","x",ROUND(IF('Indicator Data'!L13&gt;AN$40,10,IF('Indicator Data'!L13&lt;AN$41,0,10-(AN$40-'Indicator Data'!L13)/(AN$40-AN$41)*10)),1))</f>
        <v>10</v>
      </c>
      <c r="AO11" s="49">
        <f>IF('Indicator Data'!M13="No data","x",ROUND(IF('Indicator Data'!M13&gt;AO$40,10,IF('Indicator Data'!M13&lt;AO$41,0,10-(AO$40-'Indicator Data'!M13)/(AO$40-AO$41)*10)),1))</f>
        <v>10</v>
      </c>
      <c r="AP11" s="49">
        <f>IF('Indicator Data'!N13="No data","x",ROUND(IF('Indicator Data'!N13&gt;AP$40,10,IF('Indicator Data'!N13&lt;AP$41,0,10-(AP$40-'Indicator Data'!N13)/(AP$40-AP$41)*10)),1))</f>
        <v>4</v>
      </c>
      <c r="AQ11" s="51">
        <f t="shared" si="30"/>
        <v>9</v>
      </c>
      <c r="AR11" s="49">
        <f>IF('Indicator Data'!BP13="no data","x",ROUND(IF('Indicator Data'!BP13&gt;AR$40,0,IF('Indicator Data'!BP13&lt;AR$41,10,(AR$40-'Indicator Data'!BP13)/(AR$40-AR$41)*10)),1))</f>
        <v>1.7</v>
      </c>
      <c r="AS11" s="49">
        <f>IF('Indicator Data'!BQ13="no data","x",ROUND(IF('Indicator Data'!BQ13&gt;AS$40,0,IF('Indicator Data'!BQ13&lt;AS$41,10,(AS$40-'Indicator Data'!BQ13)/(AS$40-AS$41)*10)),1))</f>
        <v>5</v>
      </c>
      <c r="AT11" s="49">
        <f t="shared" si="31"/>
        <v>3.4</v>
      </c>
      <c r="AU11" s="49">
        <f>IF('Indicator Data'!O13="no data","x",ROUND(IF(LOG('Indicator Data'!O13)&gt;AU$40,10,IF(LOG('Indicator Data'!O13)&lt;AU$41,0,10-(AU$40-LOG('Indicator Data'!O13))/(AU$40-AU$41)*10)),1))</f>
        <v>10</v>
      </c>
      <c r="AV11" s="49">
        <f>IF('Indicator Data'!P13="No data","x",ROUND(IF('Indicator Data'!P13&gt;AV$40,10,IF('Indicator Data'!P13&lt;AV$41,0,10-(AV$40-'Indicator Data'!P13)/(AV$40-AV$41)*10)),1))</f>
        <v>10</v>
      </c>
      <c r="AW11" s="49">
        <f>IF('Indicator Data'!Q13="No data","x",ROUND(IF('Indicator Data'!Q13&gt;AW$40,10,IF('Indicator Data'!Q13&lt;AW$41,0,10-(AW$40-'Indicator Data'!Q13)/(AW$40-AW$41)*10)),1))</f>
        <v>10</v>
      </c>
      <c r="AX11" s="49">
        <f>IF('Indicator Data'!R13="No data","x",ROUND(IF('Indicator Data'!R13&gt;AX$40,10,IF('Indicator Data'!R13&lt;AX$41,0,10-(AX$40-'Indicator Data'!R13)/(AX$40-AX$41)*10)),1))</f>
        <v>3.3</v>
      </c>
      <c r="AY11" s="49">
        <f t="shared" si="32"/>
        <v>7.8</v>
      </c>
      <c r="AZ11" s="51">
        <f t="shared" si="33"/>
        <v>5.6</v>
      </c>
      <c r="BA11" s="49">
        <f>IF('Indicator Data'!T13="No data","x",ROUND(IF('Indicator Data'!T13&gt;BA$40,10,IF('Indicator Data'!T13&lt;BA$41,0,10-(BA$40-'Indicator Data'!T13)/(BA$40-BA$41)*10)),1))</f>
        <v>6</v>
      </c>
      <c r="BB11" s="49">
        <f t="shared" si="34"/>
        <v>8.4</v>
      </c>
      <c r="BC11" s="52">
        <f>IF('Indicator Data'!S13="no data","x",'Indicator Data'!S13/SUM('Indicator Data'!BX$5:BX$16))</f>
        <v>1.3148995440369305E-3</v>
      </c>
      <c r="BD11" s="49">
        <f t="shared" si="35"/>
        <v>0</v>
      </c>
      <c r="BE11" s="49">
        <f>IF('Indicator Data'!W13="No data","x",ROUND(IF('Indicator Data'!W13&gt;BE$40,0,IF('Indicator Data'!W13&lt;BE$41,10,(BE$40-'Indicator Data'!W13)/(BE$40-BE$41)*10)),1))</f>
        <v>2</v>
      </c>
      <c r="BF11" s="49">
        <f t="shared" si="36"/>
        <v>1</v>
      </c>
      <c r="BG11" s="51">
        <f t="shared" si="37"/>
        <v>4.3</v>
      </c>
      <c r="BH11" s="53">
        <f t="shared" si="38"/>
        <v>6.8</v>
      </c>
      <c r="BI11" s="54">
        <f t="shared" si="39"/>
        <v>6</v>
      </c>
      <c r="BJ11" s="49">
        <f>ROUND(IF('Indicator Data'!Y13=0,0,IF('Indicator Data'!Y13&gt;BJ$40,10,IF('Indicator Data'!Y13&lt;BJ$41,0,10-(BJ$40-'Indicator Data'!Y13)/(BJ$40-BJ$41)*10))),1)</f>
        <v>7</v>
      </c>
      <c r="BK11" s="49">
        <f>ROUND(IF('Indicator Data'!Z13=0,0,IF('Indicator Data'!Z13&gt;BK$40,10,IF('Indicator Data'!Z13&lt;BK$41,0,10-(BK$40-'Indicator Data'!Z13)/(BK$40-BK$41)*10))),1)</f>
        <v>10</v>
      </c>
      <c r="BL11" s="51">
        <f t="shared" si="40"/>
        <v>9</v>
      </c>
      <c r="BM11" s="49">
        <f>IF('Indicator Data'!AA13="No data","x",ROUND(IF('Indicator Data'!AA13&gt;BM$40,10,IF('Indicator Data'!AA13&lt;BM$41,0,10-(BM$40-'Indicator Data'!AA13)/(BM$40-BM$41)*10)),1))</f>
        <v>8.9</v>
      </c>
      <c r="BN11" s="49">
        <f>IF('Indicator Data'!AB13="No data","x",ROUND(IF('Indicator Data'!AB13&gt;BN$40,10,IF('Indicator Data'!AB13&lt;BN$41,0,10-(BN$40-'Indicator Data'!AB13)/(BN$40-BN$41)*10)),1))</f>
        <v>10</v>
      </c>
      <c r="BO11" s="51">
        <f t="shared" si="41"/>
        <v>9.5</v>
      </c>
      <c r="BP11" s="55">
        <f t="shared" si="42"/>
        <v>9.3000000000000007</v>
      </c>
    </row>
    <row r="12" spans="1:68" ht="14.25">
      <c r="A12" s="25" t="s">
        <v>199</v>
      </c>
      <c r="B12" s="3" t="s">
        <v>193</v>
      </c>
      <c r="C12" s="38" t="s">
        <v>231</v>
      </c>
      <c r="D12" s="57">
        <f>ROUND(IF('Indicator Data'!D14=0,0.1,IF(LOG('Indicator Data'!D14)&gt;D$40,10,IF(LOG('Indicator Data'!D14)&lt;D$41,0,10-(D$40-LOG('Indicator Data'!D14))/(D$40-D$41)*10))),1)</f>
        <v>4</v>
      </c>
      <c r="E12" s="49">
        <f>ROUND(IF('Indicator Data'!E14=0,0.1,IF(LOG('Indicator Data'!E14)&gt;E$40,10,IF(LOG('Indicator Data'!E14)&lt;E$41,0,10-(E$40-LOG('Indicator Data'!E14))/(E$40-E$41)*10))),1)</f>
        <v>0.1</v>
      </c>
      <c r="F12" s="49">
        <f t="shared" si="0"/>
        <v>4</v>
      </c>
      <c r="G12" s="49">
        <f>ROUND(IF('Indicator Data'!F14="No data",0.1,IF('Indicator Data'!F14=0,0,IF(LOG('Indicator Data'!F14)&gt;G$40,10,IF(LOG('Indicator Data'!F14)&lt;G$41,0,10-(G$40-LOG('Indicator Data'!F14))/(G$40-G$41)*10)))),1)</f>
        <v>3.1</v>
      </c>
      <c r="H12" s="49">
        <f>ROUND(IF('Indicator Data'!X14=0,0,IF(LOG('Indicator Data'!X14)&gt;H$40,10,IF(LOG('Indicator Data'!X14)&lt;H$41,0,10-(H$40-LOG('Indicator Data'!X14))/(H$40-H$41)*10))),1)</f>
        <v>8.1999999999999993</v>
      </c>
      <c r="I12" s="49">
        <f>ROUND(IF('Indicator Data'!X14=0,0,IF(LOG('Indicator Data'!X14)&gt;I$40,10,IF(LOG('Indicator Data'!X14)&lt;I$41,0,10-(I$40-LOG('Indicator Data'!X14))/(I$40-I$41)*10))),1)</f>
        <v>8.1999999999999993</v>
      </c>
      <c r="J12" s="49">
        <f t="shared" si="13"/>
        <v>8.1999999999999993</v>
      </c>
      <c r="K12" s="49">
        <f>IF('Indicator Data'!J14="No data","x",ROUND(IF('Indicator Data'!J14=0,0,IF(LOG('Indicator Data'!J14)&gt;K$40,10,IF(LOG('Indicator Data'!J14)&lt;K$41,0,10-(K$40-LOG('Indicator Data'!J14))/(K$40-K$41)*10))),1))</f>
        <v>3.7</v>
      </c>
      <c r="L12" s="50">
        <f>'Indicator Data'!D14/'Indicator Data'!$BX14</f>
        <v>2.4930952701944929E-3</v>
      </c>
      <c r="M12" s="50">
        <f>'Indicator Data'!E14/'Indicator Data'!$BX14</f>
        <v>0</v>
      </c>
      <c r="N12" s="50">
        <f>IF(G12=0.1,0,'Indicator Data'!F14/'Indicator Data'!$BX14)</f>
        <v>5.2622258949915887E-2</v>
      </c>
      <c r="O12" s="50">
        <f>'Indicator Data'!X14/'Indicator Data'!$BX14</f>
        <v>3.9164182628456751E-2</v>
      </c>
      <c r="P12" s="50">
        <f>'Indicator Data'!X14/'Indicator Data'!$BX14</f>
        <v>3.9164182628456751E-2</v>
      </c>
      <c r="Q12" s="50">
        <f>IF('Indicator Data'!J14="No data","x",'Indicator Data'!J14/'Indicator Data'!$BX14)</f>
        <v>8.7949709293746129E-3</v>
      </c>
      <c r="R12" s="49">
        <f t="shared" si="14"/>
        <v>5</v>
      </c>
      <c r="S12" s="49">
        <f t="shared" si="1"/>
        <v>0</v>
      </c>
      <c r="T12" s="49">
        <f t="shared" si="15"/>
        <v>5</v>
      </c>
      <c r="U12" s="49">
        <f t="shared" si="16"/>
        <v>0.4</v>
      </c>
      <c r="V12" s="49">
        <f t="shared" si="17"/>
        <v>10</v>
      </c>
      <c r="W12" s="49">
        <f t="shared" si="18"/>
        <v>10</v>
      </c>
      <c r="X12" s="49">
        <f t="shared" si="19"/>
        <v>10</v>
      </c>
      <c r="Y12" s="49">
        <f>IF('Indicator Data'!J14="No data","x",ROUND(IF(Q12&gt;Y$40,10,IF(Q12&lt;Y$41,0,10-(Y$40-Q12)/(Y$40-Y$41)*10)),1))</f>
        <v>4.4000000000000004</v>
      </c>
      <c r="Z12" s="49">
        <f t="shared" si="20"/>
        <v>4.5</v>
      </c>
      <c r="AA12" s="49">
        <f t="shared" si="21"/>
        <v>0.1</v>
      </c>
      <c r="AB12" s="49">
        <f t="shared" si="4"/>
        <v>9.1</v>
      </c>
      <c r="AC12" s="49">
        <f t="shared" si="22"/>
        <v>9.1</v>
      </c>
      <c r="AD12" s="49">
        <f t="shared" si="23"/>
        <v>9.1</v>
      </c>
      <c r="AE12" s="49">
        <f t="shared" si="24"/>
        <v>4.0999999999999996</v>
      </c>
      <c r="AF12" s="51">
        <f t="shared" si="25"/>
        <v>4.5</v>
      </c>
      <c r="AG12" s="51">
        <f t="shared" si="26"/>
        <v>1.8</v>
      </c>
      <c r="AH12" s="51">
        <f t="shared" si="27"/>
        <v>9.3000000000000007</v>
      </c>
      <c r="AI12" s="49">
        <f>IF('Indicator Data'!I14="No data","x",ROUND(IF('Indicator Data'!I14&gt;AI$40,10,IF('Indicator Data'!I14&lt;AI$41,0,10-(AI$40-'Indicator Data'!I14)/(AI$40-AI$41)*10)),1))</f>
        <v>10</v>
      </c>
      <c r="AJ12" s="51">
        <f t="shared" si="28"/>
        <v>7.1</v>
      </c>
      <c r="AK12" s="49">
        <f>IF('Indicator Data'!J14="No data","x",ROUND(IF('Indicator Data'!J14&gt;AK$40,10,IF('Indicator Data'!J14&lt;AK$41,0,10-(AK$40-'Indicator Data'!J14)/(AK$40-AK$41)*10)),1))</f>
        <v>2.2999999999999998</v>
      </c>
      <c r="AL12" s="49">
        <f>IF('Indicator Data'!K14="No data","x",ROUND(IF('Indicator Data'!K14&gt;AL$40,10,IF('Indicator Data'!K14&lt;AL$41,0,10-(AL$40-'Indicator Data'!K14)/(AL$40-AL$41)*10)),1))</f>
        <v>10</v>
      </c>
      <c r="AM12" s="51">
        <f t="shared" si="29"/>
        <v>8</v>
      </c>
      <c r="AN12" s="49">
        <f>IF('Indicator Data'!L14="No data","x",ROUND(IF('Indicator Data'!L14&gt;AN$40,10,IF('Indicator Data'!L14&lt;AN$41,0,10-(AN$40-'Indicator Data'!L14)/(AN$40-AN$41)*10)),1))</f>
        <v>0</v>
      </c>
      <c r="AO12" s="49">
        <f>IF('Indicator Data'!M14="No data","x",ROUND(IF('Indicator Data'!M14&gt;AO$40,10,IF('Indicator Data'!M14&lt;AO$41,0,10-(AO$40-'Indicator Data'!M14)/(AO$40-AO$41)*10)),1))</f>
        <v>2.2000000000000002</v>
      </c>
      <c r="AP12" s="49">
        <f>IF('Indicator Data'!N14="No data","x",ROUND(IF('Indicator Data'!N14&gt;AP$40,10,IF('Indicator Data'!N14&lt;AP$41,0,10-(AP$40-'Indicator Data'!N14)/(AP$40-AP$41)*10)),1))</f>
        <v>10</v>
      </c>
      <c r="AQ12" s="51">
        <f t="shared" si="30"/>
        <v>6.3</v>
      </c>
      <c r="AR12" s="49">
        <f>IF('Indicator Data'!BP14="no data","x",ROUND(IF('Indicator Data'!BP14&gt;AR$40,0,IF('Indicator Data'!BP14&lt;AR$41,10,(AR$40-'Indicator Data'!BP14)/(AR$40-AR$41)*10)),1))</f>
        <v>1.7</v>
      </c>
      <c r="AS12" s="49">
        <f>IF('Indicator Data'!BQ14="no data","x",ROUND(IF('Indicator Data'!BQ14&gt;AS$40,0,IF('Indicator Data'!BQ14&lt;AS$41,10,(AS$40-'Indicator Data'!BQ14)/(AS$40-AS$41)*10)),1))</f>
        <v>5</v>
      </c>
      <c r="AT12" s="49">
        <f t="shared" si="31"/>
        <v>3.4</v>
      </c>
      <c r="AU12" s="49">
        <f>IF('Indicator Data'!O14="no data","x",ROUND(IF(LOG('Indicator Data'!O14)&gt;AU$40,10,IF(LOG('Indicator Data'!O14)&lt;AU$41,0,10-(AU$40-LOG('Indicator Data'!O14))/(AU$40-AU$41)*10)),1))</f>
        <v>0</v>
      </c>
      <c r="AV12" s="49">
        <f>IF('Indicator Data'!P14="No data","x",ROUND(IF('Indicator Data'!P14&gt;AV$40,10,IF('Indicator Data'!P14&lt;AV$41,0,10-(AV$40-'Indicator Data'!P14)/(AV$40-AV$41)*10)),1))</f>
        <v>8.3000000000000007</v>
      </c>
      <c r="AW12" s="49">
        <f>IF('Indicator Data'!Q14="No data","x",ROUND(IF('Indicator Data'!Q14&gt;AW$40,10,IF('Indicator Data'!Q14&lt;AW$41,0,10-(AW$40-'Indicator Data'!Q14)/(AW$40-AW$41)*10)),1))</f>
        <v>3.9</v>
      </c>
      <c r="AX12" s="49">
        <f>IF('Indicator Data'!R14="No data","x",ROUND(IF('Indicator Data'!R14&gt;AX$40,10,IF('Indicator Data'!R14&lt;AX$41,0,10-(AX$40-'Indicator Data'!R14)/(AX$40-AX$41)*10)),1))</f>
        <v>6.7</v>
      </c>
      <c r="AY12" s="49">
        <f t="shared" si="32"/>
        <v>6.3</v>
      </c>
      <c r="AZ12" s="51">
        <f t="shared" si="33"/>
        <v>4.9000000000000004</v>
      </c>
      <c r="BA12" s="49">
        <f>IF('Indicator Data'!T14="No data","x",ROUND(IF('Indicator Data'!T14&gt;BA$40,10,IF('Indicator Data'!T14&lt;BA$41,0,10-(BA$40-'Indicator Data'!T14)/(BA$40-BA$41)*10)),1))</f>
        <v>6.7</v>
      </c>
      <c r="BB12" s="49">
        <f t="shared" si="34"/>
        <v>4</v>
      </c>
      <c r="BC12" s="52">
        <f>IF('Indicator Data'!S14="no data","x",'Indicator Data'!S14/SUM('Indicator Data'!BX$5:BX$16))</f>
        <v>1.3148995440369305E-3</v>
      </c>
      <c r="BD12" s="49">
        <f t="shared" si="35"/>
        <v>0</v>
      </c>
      <c r="BE12" s="49">
        <f>IF('Indicator Data'!W14="No data","x",ROUND(IF('Indicator Data'!W14&gt;BE$40,0,IF('Indicator Data'!W14&lt;BE$41,10,(BE$40-'Indicator Data'!W14)/(BE$40-BE$41)*10)),1))</f>
        <v>2</v>
      </c>
      <c r="BF12" s="49">
        <f t="shared" si="36"/>
        <v>1</v>
      </c>
      <c r="BG12" s="51">
        <f t="shared" si="37"/>
        <v>2.8</v>
      </c>
      <c r="BH12" s="53">
        <f t="shared" si="38"/>
        <v>4.8</v>
      </c>
      <c r="BI12" s="54">
        <f t="shared" si="39"/>
        <v>6.6</v>
      </c>
      <c r="BJ12" s="49">
        <f>ROUND(IF('Indicator Data'!Y14=0,0,IF('Indicator Data'!Y14&gt;BJ$40,10,IF('Indicator Data'!Y14&lt;BJ$41,0,10-(BJ$40-'Indicator Data'!Y14)/(BJ$40-BJ$41)*10))),1)</f>
        <v>0.5</v>
      </c>
      <c r="BK12" s="49">
        <f>ROUND(IF('Indicator Data'!Z14=0,0,IF('Indicator Data'!Z14&gt;BK$40,10,IF('Indicator Data'!Z14&lt;BK$41,0,10-(BK$40-'Indicator Data'!Z14)/(BK$40-BK$41)*10))),1)</f>
        <v>0</v>
      </c>
      <c r="BL12" s="51">
        <f t="shared" si="40"/>
        <v>0.3</v>
      </c>
      <c r="BM12" s="49">
        <f>IF('Indicator Data'!AA14="No data","x",ROUND(IF('Indicator Data'!AA14&gt;BM$40,10,IF('Indicator Data'!AA14&lt;BM$41,0,10-(BM$40-'Indicator Data'!AA14)/(BM$40-BM$41)*10)),1))</f>
        <v>8.9</v>
      </c>
      <c r="BN12" s="49">
        <f>IF('Indicator Data'!AB14="No data","x",ROUND(IF('Indicator Data'!AB14&gt;BN$40,10,IF('Indicator Data'!AB14&lt;BN$41,0,10-(BN$40-'Indicator Data'!AB14)/(BN$40-BN$41)*10)),1))</f>
        <v>2.1</v>
      </c>
      <c r="BO12" s="51">
        <f t="shared" si="41"/>
        <v>6.6</v>
      </c>
      <c r="BP12" s="55">
        <f t="shared" si="42"/>
        <v>4.0999999999999996</v>
      </c>
    </row>
    <row r="13" spans="1:68" ht="14.25">
      <c r="A13" s="25" t="s">
        <v>199</v>
      </c>
      <c r="B13" s="3" t="s">
        <v>177</v>
      </c>
      <c r="C13" s="38" t="s">
        <v>215</v>
      </c>
      <c r="D13" s="57">
        <f>ROUND(IF('Indicator Data'!D15=0,0.1,IF(LOG('Indicator Data'!D15)&gt;D$40,10,IF(LOG('Indicator Data'!D15)&lt;D$41,0,10-(D$40-LOG('Indicator Data'!D15))/(D$40-D$41)*10))),1)</f>
        <v>5</v>
      </c>
      <c r="E13" s="49">
        <f>ROUND(IF('Indicator Data'!E15=0,0.1,IF(LOG('Indicator Data'!E15)&gt;E$40,10,IF(LOG('Indicator Data'!E15)&lt;E$41,0,10-(E$40-LOG('Indicator Data'!E15))/(E$40-E$41)*10))),1)</f>
        <v>0.1</v>
      </c>
      <c r="F13" s="49">
        <f t="shared" si="0"/>
        <v>5</v>
      </c>
      <c r="G13" s="49">
        <f>ROUND(IF('Indicator Data'!F15="No data",0.1,IF('Indicator Data'!F15=0,0,IF(LOG('Indicator Data'!F15)&gt;G$40,10,IF(LOG('Indicator Data'!F15)&lt;G$41,0,10-(G$40-LOG('Indicator Data'!F15))/(G$40-G$41)*10)))),1)</f>
        <v>6.4</v>
      </c>
      <c r="H13" s="49">
        <f>ROUND(IF('Indicator Data'!X15=0,0,IF(LOG('Indicator Data'!X15)&gt;H$40,10,IF(LOG('Indicator Data'!X15)&lt;H$41,0,10-(H$40-LOG('Indicator Data'!X15))/(H$40-H$41)*10))),1)</f>
        <v>6.2</v>
      </c>
      <c r="I13" s="49">
        <f>ROUND(IF('Indicator Data'!X15=0,0,IF(LOG('Indicator Data'!X15)&gt;I$40,10,IF(LOG('Indicator Data'!X15)&lt;I$41,0,10-(I$40-LOG('Indicator Data'!X15))/(I$40-I$41)*10))),1)</f>
        <v>6.2</v>
      </c>
      <c r="J13" s="49">
        <f t="shared" si="13"/>
        <v>6.2</v>
      </c>
      <c r="K13" s="49">
        <f>IF('Indicator Data'!J15="No data","x",ROUND(IF('Indicator Data'!J15=0,0,IF(LOG('Indicator Data'!J15)&gt;K$40,10,IF(LOG('Indicator Data'!J15)&lt;K$41,0,10-(K$40-LOG('Indicator Data'!J15))/(K$40-K$41)*10))),1))</f>
        <v>4</v>
      </c>
      <c r="L13" s="50">
        <f>'Indicator Data'!D15/'Indicator Data'!$BX15</f>
        <v>1.5869538895947801E-3</v>
      </c>
      <c r="M13" s="50">
        <f>'Indicator Data'!E15/'Indicator Data'!$BX15</f>
        <v>0</v>
      </c>
      <c r="N13" s="50">
        <f>IF(G13=0.1,0,'Indicator Data'!F15/'Indicator Data'!$BX15)</f>
        <v>0.62774725274725274</v>
      </c>
      <c r="O13" s="50">
        <f>'Indicator Data'!X15/'Indicator Data'!$BX15</f>
        <v>1.5539148351648352E-2</v>
      </c>
      <c r="P13" s="50">
        <f>'Indicator Data'!X15/'Indicator Data'!$BX15</f>
        <v>1.5539148351648352E-2</v>
      </c>
      <c r="Q13" s="50">
        <f>IF('Indicator Data'!J15="No data","x",'Indicator Data'!J15/'Indicator Data'!$BX15)</f>
        <v>6.9883241758241762E-3</v>
      </c>
      <c r="R13" s="49">
        <f t="shared" si="14"/>
        <v>3.2</v>
      </c>
      <c r="S13" s="49">
        <f t="shared" si="1"/>
        <v>0</v>
      </c>
      <c r="T13" s="49">
        <f t="shared" si="15"/>
        <v>3.2</v>
      </c>
      <c r="U13" s="49">
        <f t="shared" si="16"/>
        <v>4.2</v>
      </c>
      <c r="V13" s="49">
        <f t="shared" si="17"/>
        <v>3.8</v>
      </c>
      <c r="W13" s="49">
        <f t="shared" si="18"/>
        <v>3.8</v>
      </c>
      <c r="X13" s="49">
        <f t="shared" si="19"/>
        <v>3.8</v>
      </c>
      <c r="Y13" s="49">
        <f>IF('Indicator Data'!J15="No data","x",ROUND(IF(Q13&gt;Y$40,10,IF(Q13&lt;Y$41,0,10-(Y$40-Q13)/(Y$40-Y$41)*10)),1))</f>
        <v>3.5</v>
      </c>
      <c r="Z13" s="49">
        <f t="shared" si="20"/>
        <v>4.0999999999999996</v>
      </c>
      <c r="AA13" s="49">
        <f t="shared" si="21"/>
        <v>0.1</v>
      </c>
      <c r="AB13" s="49">
        <f t="shared" si="4"/>
        <v>5</v>
      </c>
      <c r="AC13" s="49">
        <f t="shared" si="22"/>
        <v>5</v>
      </c>
      <c r="AD13" s="49">
        <f t="shared" si="23"/>
        <v>5</v>
      </c>
      <c r="AE13" s="49">
        <f t="shared" si="24"/>
        <v>3.8</v>
      </c>
      <c r="AF13" s="51">
        <f t="shared" si="25"/>
        <v>4.2</v>
      </c>
      <c r="AG13" s="51">
        <f t="shared" si="26"/>
        <v>5.4</v>
      </c>
      <c r="AH13" s="51">
        <f t="shared" si="27"/>
        <v>5.0999999999999996</v>
      </c>
      <c r="AI13" s="49">
        <f>IF('Indicator Data'!I15="No data","x",ROUND(IF('Indicator Data'!I15&gt;AI$40,10,IF('Indicator Data'!I15&lt;AI$41,0,10-(AI$40-'Indicator Data'!I15)/(AI$40-AI$41)*10)),1))</f>
        <v>3.3</v>
      </c>
      <c r="AJ13" s="51">
        <f t="shared" si="28"/>
        <v>3.6</v>
      </c>
      <c r="AK13" s="49">
        <f>IF('Indicator Data'!J15="No data","x",ROUND(IF('Indicator Data'!J15&gt;AK$40,10,IF('Indicator Data'!J15&lt;AK$41,0,10-(AK$40-'Indicator Data'!J15)/(AK$40-AK$41)*10)),1))</f>
        <v>4.9000000000000004</v>
      </c>
      <c r="AL13" s="49">
        <f>IF('Indicator Data'!K15="No data","x",ROUND(IF('Indicator Data'!K15&gt;AL$40,10,IF('Indicator Data'!K15&lt;AL$41,0,10-(AL$40-'Indicator Data'!K15)/(AL$40-AL$41)*10)),1))</f>
        <v>0.2</v>
      </c>
      <c r="AM13" s="51">
        <f t="shared" si="29"/>
        <v>2.9</v>
      </c>
      <c r="AN13" s="49">
        <f>IF('Indicator Data'!L15="No data","x",ROUND(IF('Indicator Data'!L15&gt;AN$40,10,IF('Indicator Data'!L15&lt;AN$41,0,10-(AN$40-'Indicator Data'!L15)/(AN$40-AN$41)*10)),1))</f>
        <v>0</v>
      </c>
      <c r="AO13" s="49">
        <f>IF('Indicator Data'!M15="No data","x",ROUND(IF('Indicator Data'!M15&gt;AO$40,10,IF('Indicator Data'!M15&lt;AO$41,0,10-(AO$40-'Indicator Data'!M15)/(AO$40-AO$41)*10)),1))</f>
        <v>4.8</v>
      </c>
      <c r="AP13" s="49">
        <f>IF('Indicator Data'!N15="No data","x",ROUND(IF('Indicator Data'!N15&gt;AP$40,10,IF('Indicator Data'!N15&lt;AP$41,0,10-(AP$40-'Indicator Data'!N15)/(AP$40-AP$41)*10)),1))</f>
        <v>0</v>
      </c>
      <c r="AQ13" s="51">
        <f t="shared" si="30"/>
        <v>1.9</v>
      </c>
      <c r="AR13" s="49">
        <f>IF('Indicator Data'!BP15="no data","x",ROUND(IF('Indicator Data'!BP15&gt;AR$40,0,IF('Indicator Data'!BP15&lt;AR$41,10,(AR$40-'Indicator Data'!BP15)/(AR$40-AR$41)*10)),1))</f>
        <v>1.7</v>
      </c>
      <c r="AS13" s="49">
        <f>IF('Indicator Data'!BQ15="no data","x",ROUND(IF('Indicator Data'!BQ15&gt;AS$40,0,IF('Indicator Data'!BQ15&lt;AS$41,10,(AS$40-'Indicator Data'!BQ15)/(AS$40-AS$41)*10)),1))</f>
        <v>5</v>
      </c>
      <c r="AT13" s="49">
        <f t="shared" si="31"/>
        <v>3.4</v>
      </c>
      <c r="AU13" s="49">
        <f>IF('Indicator Data'!O15="no data","x",ROUND(IF(LOG('Indicator Data'!O15)&gt;AU$40,10,IF(LOG('Indicator Data'!O15)&lt;AU$41,0,10-(AU$40-LOG('Indicator Data'!O15))/(AU$40-AU$41)*10)),1))</f>
        <v>8.5</v>
      </c>
      <c r="AV13" s="49">
        <f>IF('Indicator Data'!P15="No data","x",ROUND(IF('Indicator Data'!P15&gt;AV$40,10,IF('Indicator Data'!P15&lt;AV$41,0,10-(AV$40-'Indicator Data'!P15)/(AV$40-AV$41)*10)),1))</f>
        <v>5</v>
      </c>
      <c r="AW13" s="49">
        <f>IF('Indicator Data'!Q15="No data","x",ROUND(IF('Indicator Data'!Q15&gt;AW$40,10,IF('Indicator Data'!Q15&lt;AW$41,0,10-(AW$40-'Indicator Data'!Q15)/(AW$40-AW$41)*10)),1))</f>
        <v>0</v>
      </c>
      <c r="AX13" s="49">
        <f>IF('Indicator Data'!R15="No data","x",ROUND(IF('Indicator Data'!R15&gt;AX$40,10,IF('Indicator Data'!R15&lt;AX$41,0,10-(AX$40-'Indicator Data'!R15)/(AX$40-AX$41)*10)),1))</f>
        <v>8.3000000000000007</v>
      </c>
      <c r="AY13" s="49">
        <f t="shared" si="32"/>
        <v>4.4000000000000004</v>
      </c>
      <c r="AZ13" s="51">
        <f t="shared" si="33"/>
        <v>3.9</v>
      </c>
      <c r="BA13" s="49">
        <f>IF('Indicator Data'!T15="No data","x",ROUND(IF('Indicator Data'!T15&gt;BA$40,10,IF('Indicator Data'!T15&lt;BA$41,0,10-(BA$40-'Indicator Data'!T15)/(BA$40-BA$41)*10)),1))</f>
        <v>8.6999999999999993</v>
      </c>
      <c r="BB13" s="49">
        <f t="shared" si="34"/>
        <v>4.5</v>
      </c>
      <c r="BC13" s="52">
        <f>IF('Indicator Data'!S15="no data","x",'Indicator Data'!S15/SUM('Indicator Data'!BX$5:BX$16))</f>
        <v>1.3148995440369305E-3</v>
      </c>
      <c r="BD13" s="49">
        <f t="shared" si="35"/>
        <v>0</v>
      </c>
      <c r="BE13" s="49">
        <f>IF('Indicator Data'!W15="No data","x",ROUND(IF('Indicator Data'!W15&gt;BE$40,0,IF('Indicator Data'!W15&lt;BE$41,10,(BE$40-'Indicator Data'!W15)/(BE$40-BE$41)*10)),1))</f>
        <v>2</v>
      </c>
      <c r="BF13" s="49">
        <f t="shared" si="36"/>
        <v>1</v>
      </c>
      <c r="BG13" s="51">
        <f t="shared" si="37"/>
        <v>3</v>
      </c>
      <c r="BH13" s="53">
        <f t="shared" si="38"/>
        <v>3</v>
      </c>
      <c r="BI13" s="54">
        <f t="shared" si="39"/>
        <v>4.0999999999999996</v>
      </c>
      <c r="BJ13" s="49">
        <f>ROUND(IF('Indicator Data'!Y15=0,0,IF('Indicator Data'!Y15&gt;BJ$40,10,IF('Indicator Data'!Y15&lt;BJ$41,0,10-(BJ$40-'Indicator Data'!Y15)/(BJ$40-BJ$41)*10))),1)</f>
        <v>2.4</v>
      </c>
      <c r="BK13" s="49">
        <f>ROUND(IF('Indicator Data'!Z15=0,0,IF('Indicator Data'!Z15&gt;BK$40,10,IF('Indicator Data'!Z15&lt;BK$41,0,10-(BK$40-'Indicator Data'!Z15)/(BK$40-BK$41)*10))),1)</f>
        <v>1.1000000000000001</v>
      </c>
      <c r="BL13" s="51">
        <f t="shared" si="40"/>
        <v>1.8</v>
      </c>
      <c r="BM13" s="49">
        <f>IF('Indicator Data'!AA15="No data","x",ROUND(IF('Indicator Data'!AA15&gt;BM$40,10,IF('Indicator Data'!AA15&lt;BM$41,0,10-(BM$40-'Indicator Data'!AA15)/(BM$40-BM$41)*10)),1))</f>
        <v>8.9</v>
      </c>
      <c r="BN13" s="49">
        <f>IF('Indicator Data'!AB15="No data","x",ROUND(IF('Indicator Data'!AB15&gt;BN$40,10,IF('Indicator Data'!AB15&lt;BN$41,0,10-(BN$40-'Indicator Data'!AB15)/(BN$40-BN$41)*10)),1))</f>
        <v>4</v>
      </c>
      <c r="BO13" s="51">
        <f t="shared" si="41"/>
        <v>7.1</v>
      </c>
      <c r="BP13" s="55">
        <f t="shared" si="42"/>
        <v>5</v>
      </c>
    </row>
    <row r="14" spans="1:68" ht="14.25">
      <c r="A14" s="25" t="s">
        <v>199</v>
      </c>
      <c r="B14" s="101" t="s">
        <v>164</v>
      </c>
      <c r="C14" s="108" t="s">
        <v>202</v>
      </c>
      <c r="D14" s="57">
        <f>ROUND(IF('Indicator Data'!D16=0,0.1,IF(LOG('Indicator Data'!D16)&gt;D$40,10,IF(LOG('Indicator Data'!D16)&lt;D$41,0,10-(D$40-LOG('Indicator Data'!D16))/(D$40-D$41)*10))),1)</f>
        <v>0</v>
      </c>
      <c r="E14" s="49">
        <f>ROUND(IF('Indicator Data'!E16=0,0.1,IF(LOG('Indicator Data'!E16)&gt;E$40,10,IF(LOG('Indicator Data'!E16)&lt;E$41,0,10-(E$40-LOG('Indicator Data'!E16))/(E$40-E$41)*10))),1)</f>
        <v>0.1</v>
      </c>
      <c r="F14" s="49">
        <f t="shared" si="0"/>
        <v>0</v>
      </c>
      <c r="G14" s="49">
        <f>ROUND(IF('Indicator Data'!F16="No data",0.1,IF('Indicator Data'!F16=0,0,IF(LOG('Indicator Data'!F16)&gt;G$40,10,IF(LOG('Indicator Data'!F16)&lt;G$41,0,10-(G$40-LOG('Indicator Data'!F16))/(G$40-G$41)*10)))),1)</f>
        <v>0.2</v>
      </c>
      <c r="H14" s="49">
        <f>ROUND(IF('Indicator Data'!X16=0,0,IF(LOG('Indicator Data'!X16)&gt;H$40,10,IF(LOG('Indicator Data'!X16)&lt;H$41,0,10-(H$40-LOG('Indicator Data'!X16))/(H$40-H$41)*10))),1)</f>
        <v>0.6</v>
      </c>
      <c r="I14" s="49">
        <f>ROUND(IF('Indicator Data'!X16=0,0,IF(LOG('Indicator Data'!X16)&gt;I$40,10,IF(LOG('Indicator Data'!X16)&lt;I$41,0,10-(I$40-LOG('Indicator Data'!X16))/(I$40-I$41)*10))),1)</f>
        <v>0.6</v>
      </c>
      <c r="J14" s="49">
        <f t="shared" si="13"/>
        <v>0.6</v>
      </c>
      <c r="K14" s="49">
        <f>IF('Indicator Data'!J16="No data","x",ROUND(IF('Indicator Data'!J16=0,0,IF(LOG('Indicator Data'!J16)&gt;K$40,10,IF(LOG('Indicator Data'!J16)&lt;K$41,0,10-(K$40-LOG('Indicator Data'!J16))/(K$40-K$41)*10))),1))</f>
        <v>3.4</v>
      </c>
      <c r="L14" s="50">
        <f>'Indicator Data'!D16/'Indicator Data'!$BX16</f>
        <v>1.3596753671408206E-3</v>
      </c>
      <c r="M14" s="50">
        <f>'Indicator Data'!E16/'Indicator Data'!$BX16</f>
        <v>0</v>
      </c>
      <c r="N14" s="50">
        <f>IF(G14=0.1,0,'Indicator Data'!F16/'Indicator Data'!$BX16)</f>
        <v>3.7305510903521276E-3</v>
      </c>
      <c r="O14" s="50">
        <f>'Indicator Data'!X16/'Indicator Data'!$BX16</f>
        <v>9.5841800370022132E-3</v>
      </c>
      <c r="P14" s="50">
        <f>'Indicator Data'!X16/'Indicator Data'!$BX16</f>
        <v>9.5841800370022132E-3</v>
      </c>
      <c r="Q14" s="50">
        <f>IF('Indicator Data'!J16="No data","x",'Indicator Data'!J16/'Indicator Data'!$BX16)</f>
        <v>6.9151678747990655E-3</v>
      </c>
      <c r="R14" s="49">
        <f t="shared" si="14"/>
        <v>2.7</v>
      </c>
      <c r="S14" s="49">
        <f t="shared" si="1"/>
        <v>0</v>
      </c>
      <c r="T14" s="49">
        <f t="shared" si="15"/>
        <v>2.7</v>
      </c>
      <c r="U14" s="49">
        <f t="shared" si="16"/>
        <v>0</v>
      </c>
      <c r="V14" s="49">
        <f t="shared" si="17"/>
        <v>1.2</v>
      </c>
      <c r="W14" s="49">
        <f t="shared" si="18"/>
        <v>1.2</v>
      </c>
      <c r="X14" s="49">
        <f t="shared" si="19"/>
        <v>1.2</v>
      </c>
      <c r="Y14" s="49">
        <f>IF('Indicator Data'!J16="No data","x",ROUND(IF(Q14&gt;Y$40,10,IF(Q14&lt;Y$41,0,10-(Y$40-Q14)/(Y$40-Y$41)*10)),1))</f>
        <v>3.5</v>
      </c>
      <c r="Z14" s="49">
        <f t="shared" si="20"/>
        <v>1.4</v>
      </c>
      <c r="AA14" s="49">
        <f t="shared" si="21"/>
        <v>0.1</v>
      </c>
      <c r="AB14" s="49">
        <f t="shared" si="4"/>
        <v>0.9</v>
      </c>
      <c r="AC14" s="49">
        <f t="shared" si="22"/>
        <v>0.9</v>
      </c>
      <c r="AD14" s="49">
        <f t="shared" si="23"/>
        <v>0.9</v>
      </c>
      <c r="AE14" s="49">
        <f t="shared" si="24"/>
        <v>3.5</v>
      </c>
      <c r="AF14" s="51">
        <f t="shared" si="25"/>
        <v>1.4</v>
      </c>
      <c r="AG14" s="51">
        <f t="shared" si="26"/>
        <v>0.1</v>
      </c>
      <c r="AH14" s="51">
        <f t="shared" si="27"/>
        <v>0.9</v>
      </c>
      <c r="AI14" s="49">
        <f>IF('Indicator Data'!I16="No data","x",ROUND(IF('Indicator Data'!I16&gt;AI$40,10,IF('Indicator Data'!I16&lt;AI$41,0,10-(AI$40-'Indicator Data'!I16)/(AI$40-AI$41)*10)),1))</f>
        <v>0</v>
      </c>
      <c r="AJ14" s="51">
        <f t="shared" si="28"/>
        <v>1.8</v>
      </c>
      <c r="AK14" s="49">
        <f>IF('Indicator Data'!J16="No data","x",ROUND(IF('Indicator Data'!J16&gt;AK$40,10,IF('Indicator Data'!J16&lt;AK$41,0,10-(AK$40-'Indicator Data'!J16)/(AK$40-AK$41)*10)),1))</f>
        <v>0.7</v>
      </c>
      <c r="AL14" s="49">
        <f>IF('Indicator Data'!K16="No data","x",ROUND(IF('Indicator Data'!K16&gt;AL$40,10,IF('Indicator Data'!K16&lt;AL$41,0,10-(AL$40-'Indicator Data'!K16)/(AL$40-AL$41)*10)),1))</f>
        <v>1.9</v>
      </c>
      <c r="AM14" s="51">
        <f t="shared" si="29"/>
        <v>1.3</v>
      </c>
      <c r="AN14" s="49">
        <f>IF('Indicator Data'!L16="No data","x",ROUND(IF('Indicator Data'!L16&gt;AN$40,10,IF('Indicator Data'!L16&lt;AN$41,0,10-(AN$40-'Indicator Data'!L16)/(AN$40-AN$41)*10)),1))</f>
        <v>8</v>
      </c>
      <c r="AO14" s="49">
        <f>IF('Indicator Data'!M16="No data","x",ROUND(IF('Indicator Data'!M16&gt;AO$40,10,IF('Indicator Data'!M16&lt;AO$41,0,10-(AO$40-'Indicator Data'!M16)/(AO$40-AO$41)*10)),1))</f>
        <v>5.4</v>
      </c>
      <c r="AP14" s="49">
        <f>IF('Indicator Data'!N16="No data","x",ROUND(IF('Indicator Data'!N16&gt;AP$40,10,IF('Indicator Data'!N16&lt;AP$41,0,10-(AP$40-'Indicator Data'!N16)/(AP$40-AP$41)*10)),1))</f>
        <v>0</v>
      </c>
      <c r="AQ14" s="51">
        <f t="shared" si="30"/>
        <v>5.3</v>
      </c>
      <c r="AR14" s="49">
        <f>IF('Indicator Data'!BP16="no data","x",ROUND(IF('Indicator Data'!BP16&gt;AR$40,0,IF('Indicator Data'!BP16&lt;AR$41,10,(AR$40-'Indicator Data'!BP16)/(AR$40-AR$41)*10)),1))</f>
        <v>1.7</v>
      </c>
      <c r="AS14" s="49">
        <f>IF('Indicator Data'!BQ16="no data","x",ROUND(IF('Indicator Data'!BQ16&gt;AS$40,0,IF('Indicator Data'!BQ16&lt;AS$41,10,(AS$40-'Indicator Data'!BQ16)/(AS$40-AS$41)*10)),1))</f>
        <v>5</v>
      </c>
      <c r="AT14" s="49">
        <f t="shared" si="31"/>
        <v>3.4</v>
      </c>
      <c r="AU14" s="49">
        <f>IF('Indicator Data'!O16="no data","x",ROUND(IF(LOG('Indicator Data'!O16)&gt;AU$40,10,IF(LOG('Indicator Data'!O16)&lt;AU$41,0,10-(AU$40-LOG('Indicator Data'!O16))/(AU$40-AU$41)*10)),1))</f>
        <v>2.2000000000000002</v>
      </c>
      <c r="AV14" s="49">
        <f>IF('Indicator Data'!P16="No data","x",ROUND(IF('Indicator Data'!P16&gt;AV$40,10,IF('Indicator Data'!P16&lt;AV$41,0,10-(AV$40-'Indicator Data'!P16)/(AV$40-AV$41)*10)),1))</f>
        <v>5.7</v>
      </c>
      <c r="AW14" s="49">
        <f>IF('Indicator Data'!Q16="No data","x",ROUND(IF('Indicator Data'!Q16&gt;AW$40,10,IF('Indicator Data'!Q16&lt;AW$41,0,10-(AW$40-'Indicator Data'!Q16)/(AW$40-AW$41)*10)),1))</f>
        <v>2.4</v>
      </c>
      <c r="AX14" s="49">
        <f>IF('Indicator Data'!R16="No data","x",ROUND(IF('Indicator Data'!R16&gt;AX$40,10,IF('Indicator Data'!R16&lt;AX$41,0,10-(AX$40-'Indicator Data'!R16)/(AX$40-AX$41)*10)),1))</f>
        <v>0</v>
      </c>
      <c r="AY14" s="49">
        <f t="shared" si="32"/>
        <v>2.7</v>
      </c>
      <c r="AZ14" s="51">
        <f t="shared" si="33"/>
        <v>3.1</v>
      </c>
      <c r="BA14" s="49">
        <f>IF('Indicator Data'!T16="No data","x",ROUND(IF('Indicator Data'!T16&gt;BA$40,10,IF('Indicator Data'!T16&lt;BA$41,0,10-(BA$40-'Indicator Data'!T16)/(BA$40-BA$41)*10)),1))</f>
        <v>1.3</v>
      </c>
      <c r="BB14" s="49">
        <f t="shared" si="34"/>
        <v>3.7</v>
      </c>
      <c r="BC14" s="52">
        <f>IF('Indicator Data'!S16="no data","x",'Indicator Data'!S16/SUM('Indicator Data'!BX$5:BX$16))</f>
        <v>1.3148995440369305E-3</v>
      </c>
      <c r="BD14" s="49">
        <f t="shared" si="35"/>
        <v>0</v>
      </c>
      <c r="BE14" s="49">
        <f>IF('Indicator Data'!W16="No data","x",ROUND(IF('Indicator Data'!W16&gt;BE$40,0,IF('Indicator Data'!W16&lt;BE$41,10,(BE$40-'Indicator Data'!W16)/(BE$40-BE$41)*10)),1))</f>
        <v>2</v>
      </c>
      <c r="BF14" s="49">
        <f t="shared" si="36"/>
        <v>1</v>
      </c>
      <c r="BG14" s="51">
        <f t="shared" si="37"/>
        <v>2.7</v>
      </c>
      <c r="BH14" s="53">
        <f t="shared" si="38"/>
        <v>3.8</v>
      </c>
      <c r="BI14" s="54">
        <f t="shared" si="39"/>
        <v>1.6</v>
      </c>
      <c r="BJ14" s="49">
        <f>ROUND(IF('Indicator Data'!Y16=0,0,IF('Indicator Data'!Y16&gt;BJ$40,10,IF('Indicator Data'!Y16&lt;BJ$41,0,10-(BJ$40-'Indicator Data'!Y16)/(BJ$40-BJ$41)*10))),1)</f>
        <v>0</v>
      </c>
      <c r="BK14" s="49">
        <f>ROUND(IF('Indicator Data'!Z16=0,0,IF('Indicator Data'!Z16&gt;BK$40,10,IF('Indicator Data'!Z16&lt;BK$41,0,10-(BK$40-'Indicator Data'!Z16)/(BK$40-BK$41)*10))),1)</f>
        <v>0</v>
      </c>
      <c r="BL14" s="51">
        <f t="shared" si="40"/>
        <v>0</v>
      </c>
      <c r="BM14" s="49">
        <f>IF('Indicator Data'!AA16="No data","x",ROUND(IF('Indicator Data'!AA16&gt;BM$40,10,IF('Indicator Data'!AA16&lt;BM$41,0,10-(BM$40-'Indicator Data'!AA16)/(BM$40-BM$41)*10)),1))</f>
        <v>8.9</v>
      </c>
      <c r="BN14" s="49">
        <f>IF('Indicator Data'!AB16="No data","x",ROUND(IF('Indicator Data'!AB16&gt;BN$40,10,IF('Indicator Data'!AB16&lt;BN$41,0,10-(BN$40-'Indicator Data'!AB16)/(BN$40-BN$41)*10)),1))</f>
        <v>0</v>
      </c>
      <c r="BO14" s="51">
        <f t="shared" si="41"/>
        <v>6.2</v>
      </c>
      <c r="BP14" s="55">
        <f t="shared" si="42"/>
        <v>3.7</v>
      </c>
    </row>
    <row r="15" spans="1:68" ht="14.25">
      <c r="A15" s="25" t="s">
        <v>199</v>
      </c>
      <c r="B15" s="3" t="s">
        <v>165</v>
      </c>
      <c r="C15" s="26" t="s">
        <v>203</v>
      </c>
      <c r="D15" s="57">
        <f>ROUND(IF('Indicator Data'!D17=0,0.1,IF(LOG('Indicator Data'!D17)&gt;D$40,10,IF(LOG('Indicator Data'!D17)&lt;D$41,0,10-(D$40-LOG('Indicator Data'!D17))/(D$40-D$41)*10))),1)</f>
        <v>9.1999999999999993</v>
      </c>
      <c r="E15" s="49">
        <f>ROUND(IF('Indicator Data'!E17=0,0.1,IF(LOG('Indicator Data'!E17)&gt;E$40,10,IF(LOG('Indicator Data'!E17)&lt;E$41,0,10-(E$40-LOG('Indicator Data'!E17))/(E$40-E$41)*10))),1)</f>
        <v>0.1</v>
      </c>
      <c r="F15" s="49">
        <f t="shared" si="0"/>
        <v>9.1999999999999993</v>
      </c>
      <c r="G15" s="49">
        <f>ROUND(IF('Indicator Data'!F17="No data",0.1,IF('Indicator Data'!F17=0,0,IF(LOG('Indicator Data'!F17)&gt;G$40,10,IF(LOG('Indicator Data'!F17)&lt;G$41,0,10-(G$40-LOG('Indicator Data'!F17))/(G$40-G$41)*10)))),1)</f>
        <v>3.9</v>
      </c>
      <c r="H15" s="49">
        <f>ROUND(IF('Indicator Data'!X17=0,0,IF(LOG('Indicator Data'!X17)&gt;H$40,10,IF(LOG('Indicator Data'!X17)&lt;H$41,0,10-(H$40-LOG('Indicator Data'!X17))/(H$40-H$41)*10))),1)</f>
        <v>3.7</v>
      </c>
      <c r="I15" s="49">
        <f>ROUND(IF('Indicator Data'!X17=0,0,IF(LOG('Indicator Data'!X17)&gt;I$40,10,IF(LOG('Indicator Data'!X17)&lt;I$41,0,10-(I$40-LOG('Indicator Data'!X17))/(I$40-I$41)*10))),1)</f>
        <v>3.7</v>
      </c>
      <c r="J15" s="49">
        <f t="shared" si="13"/>
        <v>3.7</v>
      </c>
      <c r="K15" s="49">
        <f>IF('Indicator Data'!J17="No data","x",ROUND(IF('Indicator Data'!J17=0,0,IF(LOG('Indicator Data'!J17)&gt;K$40,10,IF(LOG('Indicator Data'!J17)&lt;K$41,0,10-(K$40-LOG('Indicator Data'!J17))/(K$40-K$41)*10))),1))</f>
        <v>4</v>
      </c>
      <c r="L15" s="50">
        <f>'Indicator Data'!D17/'Indicator Data'!$BX17</f>
        <v>2.0647742880377839E-3</v>
      </c>
      <c r="M15" s="50">
        <f>'Indicator Data'!E17/'Indicator Data'!$BX17</f>
        <v>0</v>
      </c>
      <c r="N15" s="50">
        <f>IF(G15=0.1,0,'Indicator Data'!F17/'Indicator Data'!$BX17)</f>
        <v>5.9427927998373549E-2</v>
      </c>
      <c r="O15" s="50">
        <f>'Indicator Data'!X17/'Indicator Data'!$BX17</f>
        <v>8.851633486073535E-3</v>
      </c>
      <c r="P15" s="50">
        <f>'Indicator Data'!X17/'Indicator Data'!$BX17</f>
        <v>8.851633486073535E-3</v>
      </c>
      <c r="Q15" s="50">
        <f>IF('Indicator Data'!J17="No data","x",'Indicator Data'!J17/'Indicator Data'!$BX17)</f>
        <v>6.0366263703611027E-3</v>
      </c>
      <c r="R15" s="49">
        <f t="shared" si="14"/>
        <v>4.0999999999999996</v>
      </c>
      <c r="S15" s="49">
        <f t="shared" si="1"/>
        <v>0</v>
      </c>
      <c r="T15" s="49">
        <f t="shared" si="15"/>
        <v>4.0999999999999996</v>
      </c>
      <c r="U15" s="49">
        <f t="shared" si="16"/>
        <v>0.4</v>
      </c>
      <c r="V15" s="49">
        <f t="shared" si="17"/>
        <v>0.9</v>
      </c>
      <c r="W15" s="49">
        <f t="shared" si="18"/>
        <v>0.9</v>
      </c>
      <c r="X15" s="49">
        <f t="shared" si="19"/>
        <v>0.9</v>
      </c>
      <c r="Y15" s="49">
        <f>IF('Indicator Data'!J17="No data","x",ROUND(IF(Q15&gt;Y$40,10,IF(Q15&lt;Y$41,0,10-(Y$40-Q15)/(Y$40-Y$41)*10)),1))</f>
        <v>3</v>
      </c>
      <c r="Z15" s="49">
        <f t="shared" si="20"/>
        <v>6.7</v>
      </c>
      <c r="AA15" s="49">
        <f t="shared" si="21"/>
        <v>0.1</v>
      </c>
      <c r="AB15" s="49">
        <f t="shared" si="4"/>
        <v>2.2999999999999998</v>
      </c>
      <c r="AC15" s="49">
        <f t="shared" si="22"/>
        <v>2.2999999999999998</v>
      </c>
      <c r="AD15" s="49">
        <f t="shared" si="23"/>
        <v>2.2999999999999998</v>
      </c>
      <c r="AE15" s="49">
        <f t="shared" si="24"/>
        <v>3.5</v>
      </c>
      <c r="AF15" s="51">
        <f t="shared" si="25"/>
        <v>7.5</v>
      </c>
      <c r="AG15" s="51">
        <f t="shared" si="26"/>
        <v>2.2999999999999998</v>
      </c>
      <c r="AH15" s="51">
        <f t="shared" si="27"/>
        <v>2.4</v>
      </c>
      <c r="AI15" s="49">
        <f>IF('Indicator Data'!I17="No data","x",ROUND(IF('Indicator Data'!I17&gt;AI$40,10,IF('Indicator Data'!I17&lt;AI$41,0,10-(AI$40-'Indicator Data'!I17)/(AI$40-AI$41)*10)),1))</f>
        <v>0</v>
      </c>
      <c r="AJ15" s="51">
        <f t="shared" si="28"/>
        <v>1.8</v>
      </c>
      <c r="AK15" s="49">
        <f>IF('Indicator Data'!J17="No data","x",ROUND(IF('Indicator Data'!J17&gt;AK$40,10,IF('Indicator Data'!J17&lt;AK$41,0,10-(AK$40-'Indicator Data'!J17)/(AK$40-AK$41)*10)),1))</f>
        <v>4.4000000000000004</v>
      </c>
      <c r="AL15" s="49">
        <f>IF('Indicator Data'!K17="No data","x",ROUND(IF('Indicator Data'!K17&gt;AL$40,10,IF('Indicator Data'!K17&lt;AL$41,0,10-(AL$40-'Indicator Data'!K17)/(AL$40-AL$41)*10)),1))</f>
        <v>1.9</v>
      </c>
      <c r="AM15" s="51">
        <f t="shared" si="29"/>
        <v>3.2</v>
      </c>
      <c r="AN15" s="49">
        <f>IF('Indicator Data'!L17="No data","x",ROUND(IF('Indicator Data'!L17&gt;AN$40,10,IF('Indicator Data'!L17&lt;AN$41,0,10-(AN$40-'Indicator Data'!L17)/(AN$40-AN$41)*10)),1))</f>
        <v>10</v>
      </c>
      <c r="AO15" s="49">
        <f>IF('Indicator Data'!M17="No data","x",ROUND(IF('Indicator Data'!M17&gt;AO$40,10,IF('Indicator Data'!M17&lt;AO$41,0,10-(AO$40-'Indicator Data'!M17)/(AO$40-AO$41)*10)),1))</f>
        <v>0</v>
      </c>
      <c r="AP15" s="49">
        <f>IF('Indicator Data'!N17="No data","x",ROUND(IF('Indicator Data'!N17&gt;AP$40,10,IF('Indicator Data'!N17&lt;AP$41,0,10-(AP$40-'Indicator Data'!N17)/(AP$40-AP$41)*10)),1))</f>
        <v>0</v>
      </c>
      <c r="AQ15" s="51">
        <f t="shared" si="30"/>
        <v>6</v>
      </c>
      <c r="AR15" s="49">
        <f>IF('Indicator Data'!BP17="no data","x",ROUND(IF('Indicator Data'!BP17&gt;AR$40,0,IF('Indicator Data'!BP17&lt;AR$41,10,(AR$40-'Indicator Data'!BP17)/(AR$40-AR$41)*10)),1))</f>
        <v>1.7</v>
      </c>
      <c r="AS15" s="49">
        <f>IF('Indicator Data'!BQ17="no data","x",ROUND(IF('Indicator Data'!BQ17&gt;AS$40,0,IF('Indicator Data'!BQ17&lt;AS$41,10,(AS$40-'Indicator Data'!BQ17)/(AS$40-AS$41)*10)),1))</f>
        <v>5</v>
      </c>
      <c r="AT15" s="49">
        <f t="shared" si="31"/>
        <v>3.4</v>
      </c>
      <c r="AU15" s="49">
        <f>IF('Indicator Data'!O17="no data","x",ROUND(IF(LOG('Indicator Data'!O17)&gt;AU$40,10,IF(LOG('Indicator Data'!O17)&lt;AU$41,0,10-(AU$40-LOG('Indicator Data'!O17))/(AU$40-AU$41)*10)),1))</f>
        <v>4.8</v>
      </c>
      <c r="AV15" s="49">
        <f>IF('Indicator Data'!P17="No data","x",ROUND(IF('Indicator Data'!P17&gt;AV$40,10,IF('Indicator Data'!P17&lt;AV$41,0,10-(AV$40-'Indicator Data'!P17)/(AV$40-AV$41)*10)),1))</f>
        <v>4.5</v>
      </c>
      <c r="AW15" s="49">
        <f>IF('Indicator Data'!Q17="No data","x",ROUND(IF('Indicator Data'!Q17&gt;AW$40,10,IF('Indicator Data'!Q17&lt;AW$41,0,10-(AW$40-'Indicator Data'!Q17)/(AW$40-AW$41)*10)),1))</f>
        <v>2.5</v>
      </c>
      <c r="AX15" s="49">
        <f>IF('Indicator Data'!R17="No data","x",ROUND(IF('Indicator Data'!R17&gt;AX$40,10,IF('Indicator Data'!R17&lt;AX$41,0,10-(AX$40-'Indicator Data'!R17)/(AX$40-AX$41)*10)),1))</f>
        <v>0</v>
      </c>
      <c r="AY15" s="49">
        <f t="shared" si="32"/>
        <v>2.2999999999999998</v>
      </c>
      <c r="AZ15" s="51">
        <f t="shared" si="33"/>
        <v>2.9</v>
      </c>
      <c r="BA15" s="49">
        <f>IF('Indicator Data'!T17="No data","x",ROUND(IF('Indicator Data'!T17&gt;BA$40,10,IF('Indicator Data'!T17&lt;BA$41,0,10-(BA$40-'Indicator Data'!T17)/(BA$40-BA$41)*10)),1))</f>
        <v>0.7</v>
      </c>
      <c r="BB15" s="49">
        <f t="shared" si="34"/>
        <v>2.4</v>
      </c>
      <c r="BC15" s="52">
        <f>IF('Indicator Data'!S17="no data","x",'Indicator Data'!S17/SUM('Indicator Data'!BX$5:BX$16))</f>
        <v>1.3148995440369305E-3</v>
      </c>
      <c r="BD15" s="49">
        <f t="shared" si="35"/>
        <v>0</v>
      </c>
      <c r="BE15" s="49">
        <f>IF('Indicator Data'!W17="No data","x",ROUND(IF('Indicator Data'!W17&gt;BE$40,0,IF('Indicator Data'!W17&lt;BE$41,10,(BE$40-'Indicator Data'!W17)/(BE$40-BE$41)*10)),1))</f>
        <v>2</v>
      </c>
      <c r="BF15" s="49">
        <f t="shared" si="36"/>
        <v>1</v>
      </c>
      <c r="BG15" s="51">
        <f t="shared" si="37"/>
        <v>2.2999999999999998</v>
      </c>
      <c r="BH15" s="53">
        <f t="shared" si="38"/>
        <v>3.9</v>
      </c>
      <c r="BI15" s="54">
        <f t="shared" si="39"/>
        <v>3.8</v>
      </c>
      <c r="BJ15" s="49">
        <f>ROUND(IF('Indicator Data'!Y17=0,0,IF('Indicator Data'!Y17&gt;BJ$40,10,IF('Indicator Data'!Y17&lt;BJ$41,0,10-(BJ$40-'Indicator Data'!Y17)/(BJ$40-BJ$41)*10))),1)</f>
        <v>0.3</v>
      </c>
      <c r="BK15" s="49">
        <f>ROUND(IF('Indicator Data'!Z17=0,0,IF('Indicator Data'!Z17&gt;BK$40,10,IF('Indicator Data'!Z17&lt;BK$41,0,10-(BK$40-'Indicator Data'!Z17)/(BK$40-BK$41)*10))),1)</f>
        <v>0</v>
      </c>
      <c r="BL15" s="51">
        <f t="shared" si="40"/>
        <v>0.2</v>
      </c>
      <c r="BM15" s="49">
        <f>IF('Indicator Data'!AA17="No data","x",ROUND(IF('Indicator Data'!AA17&gt;BM$40,10,IF('Indicator Data'!AA17&lt;BM$41,0,10-(BM$40-'Indicator Data'!AA17)/(BM$40-BM$41)*10)),1))</f>
        <v>8.9</v>
      </c>
      <c r="BN15" s="49">
        <f>IF('Indicator Data'!AB17="No data","x",ROUND(IF('Indicator Data'!AB17&gt;BN$40,10,IF('Indicator Data'!AB17&lt;BN$41,0,10-(BN$40-'Indicator Data'!AB17)/(BN$40-BN$41)*10)),1))</f>
        <v>2.5</v>
      </c>
      <c r="BO15" s="51">
        <f t="shared" si="41"/>
        <v>6.7</v>
      </c>
      <c r="BP15" s="55">
        <f t="shared" si="42"/>
        <v>4.2</v>
      </c>
    </row>
    <row r="16" spans="1:68" ht="14.25">
      <c r="A16" s="25" t="s">
        <v>199</v>
      </c>
      <c r="B16" s="3" t="s">
        <v>178</v>
      </c>
      <c r="C16" s="38" t="s">
        <v>216</v>
      </c>
      <c r="D16" s="57">
        <f>ROUND(IF('Indicator Data'!D18=0,0.1,IF(LOG('Indicator Data'!D18)&gt;D$40,10,IF(LOG('Indicator Data'!D18)&lt;D$41,0,10-(D$40-LOG('Indicator Data'!D18))/(D$40-D$41)*10))),1)</f>
        <v>10</v>
      </c>
      <c r="E16" s="49">
        <f>ROUND(IF('Indicator Data'!E18=0,0.1,IF(LOG('Indicator Data'!E18)&gt;E$40,10,IF(LOG('Indicator Data'!E18)&lt;E$41,0,10-(E$40-LOG('Indicator Data'!E18))/(E$40-E$41)*10))),1)</f>
        <v>0.1</v>
      </c>
      <c r="F16" s="49">
        <f t="shared" si="0"/>
        <v>10</v>
      </c>
      <c r="G16" s="49">
        <f>ROUND(IF('Indicator Data'!F18="No data",0.1,IF('Indicator Data'!F18=0,0,IF(LOG('Indicator Data'!F18)&gt;G$40,10,IF(LOG('Indicator Data'!F18)&lt;G$41,0,10-(G$40-LOG('Indicator Data'!F18))/(G$40-G$41)*10)))),1)</f>
        <v>6.5</v>
      </c>
      <c r="H16" s="49">
        <f>ROUND(IF('Indicator Data'!X18=0,0,IF(LOG('Indicator Data'!X18)&gt;H$40,10,IF(LOG('Indicator Data'!X18)&lt;H$41,0,10-(H$40-LOG('Indicator Data'!X18))/(H$40-H$41)*10))),1)</f>
        <v>0.5</v>
      </c>
      <c r="I16" s="49">
        <f>ROUND(IF('Indicator Data'!X18=0,0,IF(LOG('Indicator Data'!X18)&gt;I$40,10,IF(LOG('Indicator Data'!X18)&lt;I$41,0,10-(I$40-LOG('Indicator Data'!X18))/(I$40-I$41)*10))),1)</f>
        <v>0.5</v>
      </c>
      <c r="J16" s="49">
        <f t="shared" si="13"/>
        <v>0.5</v>
      </c>
      <c r="K16" s="49">
        <f>IF('Indicator Data'!J18="No data","x",ROUND(IF('Indicator Data'!J18=0,0,IF(LOG('Indicator Data'!J18)&gt;K$40,10,IF(LOG('Indicator Data'!J18)&lt;K$41,0,10-(K$40-LOG('Indicator Data'!J18))/(K$40-K$41)*10))),1))</f>
        <v>2.8</v>
      </c>
      <c r="L16" s="50">
        <f>'Indicator Data'!D18/'Indicator Data'!$BX18</f>
        <v>5.6412255166963052E-3</v>
      </c>
      <c r="M16" s="50">
        <f>'Indicator Data'!E18/'Indicator Data'!$BX18</f>
        <v>0</v>
      </c>
      <c r="N16" s="50">
        <f>IF(G16=0.1,0,'Indicator Data'!F18/'Indicator Data'!$BX18)</f>
        <v>1.5328196008693935</v>
      </c>
      <c r="O16" s="50">
        <f>'Indicator Data'!X18/'Indicator Data'!$BX18</f>
        <v>1.2131989725350721E-2</v>
      </c>
      <c r="P16" s="50">
        <f>'Indicator Data'!X18/'Indicator Data'!$BX18</f>
        <v>1.2131989725350721E-2</v>
      </c>
      <c r="Q16" s="50">
        <f>IF('Indicator Data'!J18="No data","x",'Indicator Data'!J18/'Indicator Data'!$BX18)</f>
        <v>5.2558782849239285E-3</v>
      </c>
      <c r="R16" s="49">
        <f t="shared" si="14"/>
        <v>10</v>
      </c>
      <c r="S16" s="49">
        <f t="shared" si="1"/>
        <v>0</v>
      </c>
      <c r="T16" s="49">
        <f t="shared" si="15"/>
        <v>10</v>
      </c>
      <c r="U16" s="49">
        <f t="shared" si="16"/>
        <v>10</v>
      </c>
      <c r="V16" s="49">
        <f t="shared" si="17"/>
        <v>2.2999999999999998</v>
      </c>
      <c r="W16" s="49">
        <f t="shared" si="18"/>
        <v>2.2999999999999998</v>
      </c>
      <c r="X16" s="49">
        <f t="shared" si="19"/>
        <v>2.2999999999999998</v>
      </c>
      <c r="Y16" s="49">
        <f>IF('Indicator Data'!J18="No data","x",ROUND(IF(Q16&gt;Y$40,10,IF(Q16&lt;Y$41,0,10-(Y$40-Q16)/(Y$40-Y$41)*10)),1))</f>
        <v>2.6</v>
      </c>
      <c r="Z16" s="49">
        <f t="shared" si="20"/>
        <v>10</v>
      </c>
      <c r="AA16" s="49">
        <f t="shared" si="21"/>
        <v>0.1</v>
      </c>
      <c r="AB16" s="49">
        <f t="shared" si="4"/>
        <v>1.4</v>
      </c>
      <c r="AC16" s="49">
        <f t="shared" si="22"/>
        <v>1.4</v>
      </c>
      <c r="AD16" s="49">
        <f t="shared" si="23"/>
        <v>1.4</v>
      </c>
      <c r="AE16" s="49">
        <f t="shared" si="24"/>
        <v>2.7</v>
      </c>
      <c r="AF16" s="51">
        <f t="shared" si="25"/>
        <v>10</v>
      </c>
      <c r="AG16" s="51">
        <f t="shared" si="26"/>
        <v>8.8000000000000007</v>
      </c>
      <c r="AH16" s="51">
        <f t="shared" si="27"/>
        <v>1.4</v>
      </c>
      <c r="AI16" s="49">
        <f>IF('Indicator Data'!I18="No data","x",ROUND(IF('Indicator Data'!I18&gt;AI$40,10,IF('Indicator Data'!I18&lt;AI$41,0,10-(AI$40-'Indicator Data'!I18)/(AI$40-AI$41)*10)),1))</f>
        <v>10</v>
      </c>
      <c r="AJ16" s="51">
        <f t="shared" si="28"/>
        <v>6.4</v>
      </c>
      <c r="AK16" s="49">
        <f>IF('Indicator Data'!J18="No data","x",ROUND(IF('Indicator Data'!J18&gt;AK$40,10,IF('Indicator Data'!J18&lt;AK$41,0,10-(AK$40-'Indicator Data'!J18)/(AK$40-AK$41)*10)),1))</f>
        <v>0</v>
      </c>
      <c r="AL16" s="49">
        <f>IF('Indicator Data'!K18="No data","x",ROUND(IF('Indicator Data'!K18&gt;AL$40,10,IF('Indicator Data'!K18&lt;AL$41,0,10-(AL$40-'Indicator Data'!K18)/(AL$40-AL$41)*10)),1))</f>
        <v>0.3</v>
      </c>
      <c r="AM16" s="51">
        <f t="shared" si="29"/>
        <v>0.2</v>
      </c>
      <c r="AN16" s="49">
        <f>IF('Indicator Data'!L18="No data","x",ROUND(IF('Indicator Data'!L18&gt;AN$40,10,IF('Indicator Data'!L18&lt;AN$41,0,10-(AN$40-'Indicator Data'!L18)/(AN$40-AN$41)*10)),1))</f>
        <v>0</v>
      </c>
      <c r="AO16" s="49">
        <f>IF('Indicator Data'!M18="No data","x",ROUND(IF('Indicator Data'!M18&gt;AO$40,10,IF('Indicator Data'!M18&lt;AO$41,0,10-(AO$40-'Indicator Data'!M18)/(AO$40-AO$41)*10)),1))</f>
        <v>0</v>
      </c>
      <c r="AP16" s="49">
        <f>IF('Indicator Data'!N18="No data","x",ROUND(IF('Indicator Data'!N18&gt;AP$40,10,IF('Indicator Data'!N18&lt;AP$41,0,10-(AP$40-'Indicator Data'!N18)/(AP$40-AP$41)*10)),1))</f>
        <v>0</v>
      </c>
      <c r="AQ16" s="51">
        <f t="shared" si="30"/>
        <v>0</v>
      </c>
      <c r="AR16" s="49">
        <f>IF('Indicator Data'!BP18="no data","x",ROUND(IF('Indicator Data'!BP18&gt;AR$40,0,IF('Indicator Data'!BP18&lt;AR$41,10,(AR$40-'Indicator Data'!BP18)/(AR$40-AR$41)*10)),1))</f>
        <v>1.7</v>
      </c>
      <c r="AS16" s="49">
        <f>IF('Indicator Data'!BQ18="no data","x",ROUND(IF('Indicator Data'!BQ18&gt;AS$40,0,IF('Indicator Data'!BQ18&lt;AS$41,10,(AS$40-'Indicator Data'!BQ18)/(AS$40-AS$41)*10)),1))</f>
        <v>5</v>
      </c>
      <c r="AT16" s="49">
        <f t="shared" si="31"/>
        <v>3.4</v>
      </c>
      <c r="AU16" s="49">
        <f>IF('Indicator Data'!O18="no data","x",ROUND(IF(LOG('Indicator Data'!O18)&gt;AU$40,10,IF(LOG('Indicator Data'!O18)&lt;AU$41,0,10-(AU$40-LOG('Indicator Data'!O18))/(AU$40-AU$41)*10)),1))</f>
        <v>8.1</v>
      </c>
      <c r="AV16" s="49" t="str">
        <f>IF('Indicator Data'!P18="No data","x",ROUND(IF('Indicator Data'!P18&gt;AV$40,10,IF('Indicator Data'!P18&lt;AV$41,0,10-(AV$40-'Indicator Data'!P18)/(AV$40-AV$41)*10)),1))</f>
        <v>x</v>
      </c>
      <c r="AW16" s="49" t="str">
        <f>IF('Indicator Data'!Q18="No data","x",ROUND(IF('Indicator Data'!Q18&gt;AW$40,10,IF('Indicator Data'!Q18&lt;AW$41,0,10-(AW$40-'Indicator Data'!Q18)/(AW$40-AW$41)*10)),1))</f>
        <v>x</v>
      </c>
      <c r="AX16" s="49">
        <f>IF('Indicator Data'!R18="No data","x",ROUND(IF('Indicator Data'!R18&gt;AX$40,10,IF('Indicator Data'!R18&lt;AX$41,0,10-(AX$40-'Indicator Data'!R18)/(AX$40-AX$41)*10)),1))</f>
        <v>10</v>
      </c>
      <c r="AY16" s="49">
        <f t="shared" si="32"/>
        <v>10</v>
      </c>
      <c r="AZ16" s="51">
        <f t="shared" si="33"/>
        <v>6.7</v>
      </c>
      <c r="BA16" s="49">
        <f>IF('Indicator Data'!T18="No data","x",ROUND(IF('Indicator Data'!T18&gt;BA$40,10,IF('Indicator Data'!T18&lt;BA$41,0,10-(BA$40-'Indicator Data'!T18)/(BA$40-BA$41)*10)),1))</f>
        <v>8</v>
      </c>
      <c r="BB16" s="49">
        <f t="shared" si="34"/>
        <v>8</v>
      </c>
      <c r="BC16" s="52">
        <f>IF('Indicator Data'!S18="no data","x",'Indicator Data'!S18/SUM('Indicator Data'!BX$5:BX$16))</f>
        <v>1.3148995440369305E-3</v>
      </c>
      <c r="BD16" s="49">
        <f t="shared" si="35"/>
        <v>0</v>
      </c>
      <c r="BE16" s="49">
        <f>IF('Indicator Data'!W18="No data","x",ROUND(IF('Indicator Data'!W18&gt;BE$40,0,IF('Indicator Data'!W18&lt;BE$41,10,(BE$40-'Indicator Data'!W18)/(BE$40-BE$41)*10)),1))</f>
        <v>2</v>
      </c>
      <c r="BF16" s="49">
        <f t="shared" si="36"/>
        <v>1</v>
      </c>
      <c r="BG16" s="51">
        <f t="shared" si="37"/>
        <v>4.0999999999999996</v>
      </c>
      <c r="BH16" s="53">
        <f t="shared" si="38"/>
        <v>4.0999999999999996</v>
      </c>
      <c r="BI16" s="54">
        <f t="shared" si="39"/>
        <v>6.6</v>
      </c>
      <c r="BJ16" s="49">
        <f>ROUND(IF('Indicator Data'!Y18=0,0,IF('Indicator Data'!Y18&gt;BJ$40,10,IF('Indicator Data'!Y18&lt;BJ$41,0,10-(BJ$40-'Indicator Data'!Y18)/(BJ$40-BJ$41)*10))),1)</f>
        <v>3.5</v>
      </c>
      <c r="BK16" s="49">
        <f>ROUND(IF('Indicator Data'!Z18=0,0,IF('Indicator Data'!Z18&gt;BK$40,10,IF('Indicator Data'!Z18&lt;BK$41,0,10-(BK$40-'Indicator Data'!Z18)/(BK$40-BK$41)*10))),1)</f>
        <v>2.1</v>
      </c>
      <c r="BL16" s="51">
        <f t="shared" si="40"/>
        <v>2.8</v>
      </c>
      <c r="BM16" s="49">
        <f>IF('Indicator Data'!AA18="No data","x",ROUND(IF('Indicator Data'!AA18&gt;BM$40,10,IF('Indicator Data'!AA18&lt;BM$41,0,10-(BM$40-'Indicator Data'!AA18)/(BM$40-BM$41)*10)),1))</f>
        <v>8.9</v>
      </c>
      <c r="BN16" s="49">
        <f>IF('Indicator Data'!AB18="No data","x",ROUND(IF('Indicator Data'!AB18&gt;BN$40,10,IF('Indicator Data'!AB18&lt;BN$41,0,10-(BN$40-'Indicator Data'!AB18)/(BN$40-BN$41)*10)),1))</f>
        <v>0.1</v>
      </c>
      <c r="BO16" s="51">
        <f t="shared" si="41"/>
        <v>6.2</v>
      </c>
      <c r="BP16" s="55">
        <f t="shared" si="42"/>
        <v>4.7</v>
      </c>
    </row>
    <row r="17" spans="1:68" ht="14.25">
      <c r="A17" s="25" t="s">
        <v>199</v>
      </c>
      <c r="B17" s="3" t="s">
        <v>166</v>
      </c>
      <c r="C17" s="26" t="s">
        <v>204</v>
      </c>
      <c r="D17" s="57">
        <f>ROUND(IF('Indicator Data'!D19=0,0.1,IF(LOG('Indicator Data'!D19)&gt;D$40,10,IF(LOG('Indicator Data'!D19)&lt;D$41,0,10-(D$40-LOG('Indicator Data'!D19))/(D$40-D$41)*10))),1)</f>
        <v>4.7</v>
      </c>
      <c r="E17" s="49">
        <f>ROUND(IF('Indicator Data'!E19=0,0.1,IF(LOG('Indicator Data'!E19)&gt;E$40,10,IF(LOG('Indicator Data'!E19)&lt;E$41,0,10-(E$40-LOG('Indicator Data'!E19))/(E$40-E$41)*10))),1)</f>
        <v>0.1</v>
      </c>
      <c r="F17" s="49">
        <f t="shared" si="0"/>
        <v>4.7</v>
      </c>
      <c r="G17" s="49">
        <f>ROUND(IF('Indicator Data'!F19="No data",0.1,IF('Indicator Data'!F19=0,0,IF(LOG('Indicator Data'!F19)&gt;G$40,10,IF(LOG('Indicator Data'!F19)&lt;G$41,0,10-(G$40-LOG('Indicator Data'!F19))/(G$40-G$41)*10)))),1)</f>
        <v>4.8</v>
      </c>
      <c r="H17" s="49">
        <f>ROUND(IF('Indicator Data'!X19=0,0,IF(LOG('Indicator Data'!X19)&gt;H$40,10,IF(LOG('Indicator Data'!X19)&lt;H$41,0,10-(H$40-LOG('Indicator Data'!X19))/(H$40-H$41)*10))),1)</f>
        <v>3.4</v>
      </c>
      <c r="I17" s="49">
        <f>ROUND(IF('Indicator Data'!X19=0,0,IF(LOG('Indicator Data'!X19)&gt;I$40,10,IF(LOG('Indicator Data'!X19)&lt;I$41,0,10-(I$40-LOG('Indicator Data'!X19))/(I$40-I$41)*10))),1)</f>
        <v>3.4</v>
      </c>
      <c r="J17" s="49">
        <f t="shared" si="13"/>
        <v>3.4</v>
      </c>
      <c r="K17" s="49">
        <f>IF('Indicator Data'!J19="No data","x",ROUND(IF('Indicator Data'!J19=0,0,IF(LOG('Indicator Data'!J19)&gt;K$40,10,IF(LOG('Indicator Data'!J19)&lt;K$41,0,10-(K$40-LOG('Indicator Data'!J19))/(K$40-K$41)*10))),1))</f>
        <v>3.9</v>
      </c>
      <c r="L17" s="50">
        <f>'Indicator Data'!D19/'Indicator Data'!$BX19</f>
        <v>1.5127325392028474E-3</v>
      </c>
      <c r="M17" s="50">
        <f>'Indicator Data'!E19/'Indicator Data'!$BX19</f>
        <v>0</v>
      </c>
      <c r="N17" s="50">
        <f>IF(G17=0.1,0,'Indicator Data'!F19/'Indicator Data'!$BX19)</f>
        <v>0.13548907021255163</v>
      </c>
      <c r="O17" s="50">
        <f>'Indicator Data'!X19/'Indicator Data'!$BX19</f>
        <v>9.0326046808367755E-3</v>
      </c>
      <c r="P17" s="50">
        <f>'Indicator Data'!X19/'Indicator Data'!$BX19</f>
        <v>9.0326046808367755E-3</v>
      </c>
      <c r="Q17" s="50">
        <f>IF('Indicator Data'!J19="No data","x",'Indicator Data'!J19/'Indicator Data'!$BX19)</f>
        <v>6.2120143715791946E-3</v>
      </c>
      <c r="R17" s="49">
        <f t="shared" si="14"/>
        <v>3</v>
      </c>
      <c r="S17" s="49">
        <f t="shared" si="1"/>
        <v>0</v>
      </c>
      <c r="T17" s="49">
        <f t="shared" si="15"/>
        <v>3</v>
      </c>
      <c r="U17" s="49">
        <f t="shared" si="16"/>
        <v>0.9</v>
      </c>
      <c r="V17" s="49">
        <f t="shared" si="17"/>
        <v>0.9</v>
      </c>
      <c r="W17" s="49">
        <f t="shared" si="18"/>
        <v>0.9</v>
      </c>
      <c r="X17" s="49">
        <f t="shared" si="19"/>
        <v>0.9</v>
      </c>
      <c r="Y17" s="49">
        <f>IF('Indicator Data'!J19="No data","x",ROUND(IF(Q17&gt;Y$40,10,IF(Q17&lt;Y$41,0,10-(Y$40-Q17)/(Y$40-Y$41)*10)),1))</f>
        <v>3.1</v>
      </c>
      <c r="Z17" s="49">
        <f t="shared" si="20"/>
        <v>3.9</v>
      </c>
      <c r="AA17" s="49">
        <f t="shared" si="21"/>
        <v>0.1</v>
      </c>
      <c r="AB17" s="49">
        <f t="shared" si="4"/>
        <v>2.2000000000000002</v>
      </c>
      <c r="AC17" s="49">
        <f t="shared" si="22"/>
        <v>2.2000000000000002</v>
      </c>
      <c r="AD17" s="49">
        <f t="shared" si="23"/>
        <v>2.2000000000000002</v>
      </c>
      <c r="AE17" s="49">
        <f t="shared" si="24"/>
        <v>3.5</v>
      </c>
      <c r="AF17" s="51">
        <f t="shared" si="25"/>
        <v>3.9</v>
      </c>
      <c r="AG17" s="51">
        <f t="shared" si="26"/>
        <v>3.1</v>
      </c>
      <c r="AH17" s="51">
        <f t="shared" si="27"/>
        <v>2.2000000000000002</v>
      </c>
      <c r="AI17" s="49">
        <f>IF('Indicator Data'!I19="No data","x",ROUND(IF('Indicator Data'!I19&gt;AI$40,10,IF('Indicator Data'!I19&lt;AI$41,0,10-(AI$40-'Indicator Data'!I19)/(AI$40-AI$41)*10)),1))</f>
        <v>0</v>
      </c>
      <c r="AJ17" s="51">
        <f t="shared" si="28"/>
        <v>1.8</v>
      </c>
      <c r="AK17" s="49">
        <f>IF('Indicator Data'!J19="No data","x",ROUND(IF('Indicator Data'!J19&gt;AK$40,10,IF('Indicator Data'!J19&lt;AK$41,0,10-(AK$40-'Indicator Data'!J19)/(AK$40-AK$41)*10)),1))</f>
        <v>4</v>
      </c>
      <c r="AL17" s="49">
        <f>IF('Indicator Data'!K19="No data","x",ROUND(IF('Indicator Data'!K19&gt;AL$40,10,IF('Indicator Data'!K19&lt;AL$41,0,10-(AL$40-'Indicator Data'!K19)/(AL$40-AL$41)*10)),1))</f>
        <v>5.2</v>
      </c>
      <c r="AM17" s="51">
        <f t="shared" si="29"/>
        <v>4.5999999999999996</v>
      </c>
      <c r="AN17" s="49">
        <f>IF('Indicator Data'!L19="No data","x",ROUND(IF('Indicator Data'!L19&gt;AN$40,10,IF('Indicator Data'!L19&lt;AN$41,0,10-(AN$40-'Indicator Data'!L19)/(AN$40-AN$41)*10)),1))</f>
        <v>4.2</v>
      </c>
      <c r="AO17" s="49">
        <f>IF('Indicator Data'!M19="No data","x",ROUND(IF('Indicator Data'!M19&gt;AO$40,10,IF('Indicator Data'!M19&lt;AO$41,0,10-(AO$40-'Indicator Data'!M19)/(AO$40-AO$41)*10)),1))</f>
        <v>0.6</v>
      </c>
      <c r="AP17" s="49">
        <f>IF('Indicator Data'!N19="No data","x",ROUND(IF('Indicator Data'!N19&gt;AP$40,10,IF('Indicator Data'!N19&lt;AP$41,0,10-(AP$40-'Indicator Data'!N19)/(AP$40-AP$41)*10)),1))</f>
        <v>0</v>
      </c>
      <c r="AQ17" s="51">
        <f t="shared" si="30"/>
        <v>1.8</v>
      </c>
      <c r="AR17" s="49">
        <f>IF('Indicator Data'!BP19="no data","x",ROUND(IF('Indicator Data'!BP19&gt;AR$40,0,IF('Indicator Data'!BP19&lt;AR$41,10,(AR$40-'Indicator Data'!BP19)/(AR$40-AR$41)*10)),1))</f>
        <v>1.7</v>
      </c>
      <c r="AS17" s="49">
        <f>IF('Indicator Data'!BQ19="no data","x",ROUND(IF('Indicator Data'!BQ19&gt;AS$40,0,IF('Indicator Data'!BQ19&lt;AS$41,10,(AS$40-'Indicator Data'!BQ19)/(AS$40-AS$41)*10)),1))</f>
        <v>5</v>
      </c>
      <c r="AT17" s="49">
        <f t="shared" si="31"/>
        <v>3.4</v>
      </c>
      <c r="AU17" s="49">
        <f>IF('Indicator Data'!O19="no data","x",ROUND(IF(LOG('Indicator Data'!O19)&gt;AU$40,10,IF(LOG('Indicator Data'!O19)&lt;AU$41,0,10-(AU$40-LOG('Indicator Data'!O19))/(AU$40-AU$41)*10)),1))</f>
        <v>4.7</v>
      </c>
      <c r="AV17" s="49">
        <f>IF('Indicator Data'!P19="No data","x",ROUND(IF('Indicator Data'!P19&gt;AV$40,10,IF('Indicator Data'!P19&lt;AV$41,0,10-(AV$40-'Indicator Data'!P19)/(AV$40-AV$41)*10)),1))</f>
        <v>4.5</v>
      </c>
      <c r="AW17" s="49">
        <f>IF('Indicator Data'!Q19="No data","x",ROUND(IF('Indicator Data'!Q19&gt;AW$40,10,IF('Indicator Data'!Q19&lt;AW$41,0,10-(AW$40-'Indicator Data'!Q19)/(AW$40-AW$41)*10)),1))</f>
        <v>5.7</v>
      </c>
      <c r="AX17" s="49">
        <f>IF('Indicator Data'!R19="No data","x",ROUND(IF('Indicator Data'!R19&gt;AX$40,10,IF('Indicator Data'!R19&lt;AX$41,0,10-(AX$40-'Indicator Data'!R19)/(AX$40-AX$41)*10)),1))</f>
        <v>0</v>
      </c>
      <c r="AY17" s="49">
        <f t="shared" si="32"/>
        <v>3.4</v>
      </c>
      <c r="AZ17" s="51">
        <f t="shared" si="33"/>
        <v>3.4</v>
      </c>
      <c r="BA17" s="49">
        <f>IF('Indicator Data'!T19="No data","x",ROUND(IF('Indicator Data'!T19&gt;BA$40,10,IF('Indicator Data'!T19&lt;BA$41,0,10-(BA$40-'Indicator Data'!T19)/(BA$40-BA$41)*10)),1))</f>
        <v>0</v>
      </c>
      <c r="BB17" s="49">
        <f t="shared" si="34"/>
        <v>3.5</v>
      </c>
      <c r="BC17" s="52">
        <f>IF('Indicator Data'!S19="no data","x",'Indicator Data'!S19/SUM('Indicator Data'!BX$5:BX$16))</f>
        <v>1.3148995440369305E-3</v>
      </c>
      <c r="BD17" s="49">
        <f t="shared" si="35"/>
        <v>0</v>
      </c>
      <c r="BE17" s="49">
        <f>IF('Indicator Data'!W19="No data","x",ROUND(IF('Indicator Data'!W19&gt;BE$40,0,IF('Indicator Data'!W19&lt;BE$41,10,(BE$40-'Indicator Data'!W19)/(BE$40-BE$41)*10)),1))</f>
        <v>2</v>
      </c>
      <c r="BF17" s="49">
        <f t="shared" si="36"/>
        <v>1</v>
      </c>
      <c r="BG17" s="51">
        <f t="shared" si="37"/>
        <v>2.6</v>
      </c>
      <c r="BH17" s="53">
        <f t="shared" si="38"/>
        <v>2.6</v>
      </c>
      <c r="BI17" s="54">
        <f t="shared" si="39"/>
        <v>3.1</v>
      </c>
      <c r="BJ17" s="49">
        <f>ROUND(IF('Indicator Data'!Y19=0,0,IF('Indicator Data'!Y19&gt;BJ$40,10,IF('Indicator Data'!Y19&lt;BJ$41,0,10-(BJ$40-'Indicator Data'!Y19)/(BJ$40-BJ$41)*10))),1)</f>
        <v>0</v>
      </c>
      <c r="BK17" s="49">
        <f>ROUND(IF('Indicator Data'!Z19=0,0,IF('Indicator Data'!Z19&gt;BK$40,10,IF('Indicator Data'!Z19&lt;BK$41,0,10-(BK$40-'Indicator Data'!Z19)/(BK$40-BK$41)*10))),1)</f>
        <v>0</v>
      </c>
      <c r="BL17" s="51">
        <f t="shared" si="40"/>
        <v>0</v>
      </c>
      <c r="BM17" s="49">
        <f>IF('Indicator Data'!AA19="No data","x",ROUND(IF('Indicator Data'!AA19&gt;BM$40,10,IF('Indicator Data'!AA19&lt;BM$41,0,10-(BM$40-'Indicator Data'!AA19)/(BM$40-BM$41)*10)),1))</f>
        <v>8.9</v>
      </c>
      <c r="BN17" s="49">
        <f>IF('Indicator Data'!AB19="No data","x",ROUND(IF('Indicator Data'!AB19&gt;BN$40,10,IF('Indicator Data'!AB19&lt;BN$41,0,10-(BN$40-'Indicator Data'!AB19)/(BN$40-BN$41)*10)),1))</f>
        <v>3.2</v>
      </c>
      <c r="BO17" s="51">
        <f t="shared" si="41"/>
        <v>6.9</v>
      </c>
      <c r="BP17" s="55">
        <f t="shared" si="42"/>
        <v>4.3</v>
      </c>
    </row>
    <row r="18" spans="1:68" ht="14.25">
      <c r="A18" s="25" t="s">
        <v>199</v>
      </c>
      <c r="B18" s="3" t="s">
        <v>167</v>
      </c>
      <c r="C18" s="26" t="s">
        <v>205</v>
      </c>
      <c r="D18" s="57">
        <f>ROUND(IF('Indicator Data'!D20=0,0.1,IF(LOG('Indicator Data'!D20)&gt;D$40,10,IF(LOG('Indicator Data'!D20)&lt;D$41,0,10-(D$40-LOG('Indicator Data'!D20))/(D$40-D$41)*10))),1)</f>
        <v>4.2</v>
      </c>
      <c r="E18" s="49">
        <f>ROUND(IF('Indicator Data'!E20=0,0.1,IF(LOG('Indicator Data'!E20)&gt;E$40,10,IF(LOG('Indicator Data'!E20)&lt;E$41,0,10-(E$40-LOG('Indicator Data'!E20))/(E$40-E$41)*10))),1)</f>
        <v>0.1</v>
      </c>
      <c r="F18" s="49">
        <f t="shared" si="0"/>
        <v>4.2</v>
      </c>
      <c r="G18" s="49">
        <f>ROUND(IF('Indicator Data'!F20="No data",0.1,IF('Indicator Data'!F20=0,0,IF(LOG('Indicator Data'!F20)&gt;G$40,10,IF(LOG('Indicator Data'!F20)&lt;G$41,0,10-(G$40-LOG('Indicator Data'!F20))/(G$40-G$41)*10)))),1)</f>
        <v>5.9</v>
      </c>
      <c r="H18" s="49">
        <f>ROUND(IF('Indicator Data'!X20=0,0,IF(LOG('Indicator Data'!X20)&gt;H$40,10,IF(LOG('Indicator Data'!X20)&lt;H$41,0,10-(H$40-LOG('Indicator Data'!X20))/(H$40-H$41)*10))),1)</f>
        <v>5.2</v>
      </c>
      <c r="I18" s="49">
        <f>ROUND(IF('Indicator Data'!X20=0,0,IF(LOG('Indicator Data'!X20)&gt;I$40,10,IF(LOG('Indicator Data'!X20)&lt;I$41,0,10-(I$40-LOG('Indicator Data'!X20))/(I$40-I$41)*10))),1)</f>
        <v>5.2</v>
      </c>
      <c r="J18" s="49">
        <f t="shared" si="13"/>
        <v>5.2</v>
      </c>
      <c r="K18" s="49">
        <f>IF('Indicator Data'!J20="No data","x",ROUND(IF('Indicator Data'!J20=0,0,IF(LOG('Indicator Data'!J20)&gt;K$40,10,IF(LOG('Indicator Data'!J20)&lt;K$41,0,10-(K$40-LOG('Indicator Data'!J20))/(K$40-K$41)*10))),1))</f>
        <v>4.3</v>
      </c>
      <c r="L18" s="50">
        <f>'Indicator Data'!D20/'Indicator Data'!$BX20</f>
        <v>1.2451178217064334E-3</v>
      </c>
      <c r="M18" s="50">
        <f>'Indicator Data'!E20/'Indicator Data'!$BX20</f>
        <v>0</v>
      </c>
      <c r="N18" s="50">
        <f>IF(G18=0.1,0,'Indicator Data'!F20/'Indicator Data'!$BX20)</f>
        <v>0.34226821980686789</v>
      </c>
      <c r="O18" s="50">
        <f>'Indicator Data'!X20/'Indicator Data'!$BX20</f>
        <v>1.0825791365348806E-2</v>
      </c>
      <c r="P18" s="50">
        <f>'Indicator Data'!X20/'Indicator Data'!$BX20</f>
        <v>1.0825791365348806E-2</v>
      </c>
      <c r="Q18" s="50">
        <f>IF('Indicator Data'!J20="No data","x",'Indicator Data'!J20/'Indicator Data'!$BX20)</f>
        <v>7.6935290636412192E-3</v>
      </c>
      <c r="R18" s="49">
        <f t="shared" si="14"/>
        <v>2.5</v>
      </c>
      <c r="S18" s="49">
        <f t="shared" si="1"/>
        <v>0</v>
      </c>
      <c r="T18" s="49">
        <f t="shared" si="15"/>
        <v>2.5</v>
      </c>
      <c r="U18" s="49">
        <f t="shared" si="16"/>
        <v>2.2999999999999998</v>
      </c>
      <c r="V18" s="49">
        <f t="shared" si="17"/>
        <v>1.7</v>
      </c>
      <c r="W18" s="49">
        <f t="shared" si="18"/>
        <v>1.7</v>
      </c>
      <c r="X18" s="49">
        <f t="shared" si="19"/>
        <v>1.7</v>
      </c>
      <c r="Y18" s="49">
        <f>IF('Indicator Data'!J20="No data","x",ROUND(IF(Q18&gt;Y$40,10,IF(Q18&lt;Y$41,0,10-(Y$40-Q18)/(Y$40-Y$41)*10)),1))</f>
        <v>3.8</v>
      </c>
      <c r="Z18" s="49">
        <f t="shared" si="20"/>
        <v>3.4</v>
      </c>
      <c r="AA18" s="49">
        <f t="shared" si="21"/>
        <v>0.1</v>
      </c>
      <c r="AB18" s="49">
        <f t="shared" si="4"/>
        <v>3.5</v>
      </c>
      <c r="AC18" s="49">
        <f t="shared" si="22"/>
        <v>3.5</v>
      </c>
      <c r="AD18" s="49">
        <f t="shared" si="23"/>
        <v>3.5</v>
      </c>
      <c r="AE18" s="49">
        <f t="shared" si="24"/>
        <v>4.0999999999999996</v>
      </c>
      <c r="AF18" s="51">
        <f t="shared" si="25"/>
        <v>3.4</v>
      </c>
      <c r="AG18" s="51">
        <f t="shared" si="26"/>
        <v>4.3</v>
      </c>
      <c r="AH18" s="51">
        <f t="shared" si="27"/>
        <v>3.7</v>
      </c>
      <c r="AI18" s="49">
        <f>IF('Indicator Data'!I20="No data","x",ROUND(IF('Indicator Data'!I20&gt;AI$40,10,IF('Indicator Data'!I20&lt;AI$41,0,10-(AI$40-'Indicator Data'!I20)/(AI$40-AI$41)*10)),1))</f>
        <v>10</v>
      </c>
      <c r="AJ18" s="51">
        <f t="shared" si="28"/>
        <v>7.1</v>
      </c>
      <c r="AK18" s="49">
        <f>IF('Indicator Data'!J20="No data","x",ROUND(IF('Indicator Data'!J20&gt;AK$40,10,IF('Indicator Data'!J20&lt;AK$41,0,10-(AK$40-'Indicator Data'!J20)/(AK$40-AK$41)*10)),1))</f>
        <v>7.8</v>
      </c>
      <c r="AL18" s="49">
        <f>IF('Indicator Data'!K20="No data","x",ROUND(IF('Indicator Data'!K20&gt;AL$40,10,IF('Indicator Data'!K20&lt;AL$41,0,10-(AL$40-'Indicator Data'!K20)/(AL$40-AL$41)*10)),1))</f>
        <v>2.4</v>
      </c>
      <c r="AM18" s="51">
        <f t="shared" si="29"/>
        <v>5.7</v>
      </c>
      <c r="AN18" s="49">
        <f>IF('Indicator Data'!L20="No data","x",ROUND(IF('Indicator Data'!L20&gt;AN$40,10,IF('Indicator Data'!L20&lt;AN$41,0,10-(AN$40-'Indicator Data'!L20)/(AN$40-AN$41)*10)),1))</f>
        <v>0</v>
      </c>
      <c r="AO18" s="49">
        <f>IF('Indicator Data'!M20="No data","x",ROUND(IF('Indicator Data'!M20&gt;AO$40,10,IF('Indicator Data'!M20&lt;AO$41,0,10-(AO$40-'Indicator Data'!M20)/(AO$40-AO$41)*10)),1))</f>
        <v>2.8</v>
      </c>
      <c r="AP18" s="49">
        <f>IF('Indicator Data'!N20="No data","x",ROUND(IF('Indicator Data'!N20&gt;AP$40,10,IF('Indicator Data'!N20&lt;AP$41,0,10-(AP$40-'Indicator Data'!N20)/(AP$40-AP$41)*10)),1))</f>
        <v>0</v>
      </c>
      <c r="AQ18" s="51">
        <f t="shared" si="30"/>
        <v>1</v>
      </c>
      <c r="AR18" s="49">
        <f>IF('Indicator Data'!BP20="no data","x",ROUND(IF('Indicator Data'!BP20&gt;AR$40,0,IF('Indicator Data'!BP20&lt;AR$41,10,(AR$40-'Indicator Data'!BP20)/(AR$40-AR$41)*10)),1))</f>
        <v>1.7</v>
      </c>
      <c r="AS18" s="49">
        <f>IF('Indicator Data'!BQ20="no data","x",ROUND(IF('Indicator Data'!BQ20&gt;AS$40,0,IF('Indicator Data'!BQ20&lt;AS$41,10,(AS$40-'Indicator Data'!BQ20)/(AS$40-AS$41)*10)),1))</f>
        <v>5</v>
      </c>
      <c r="AT18" s="49">
        <f t="shared" si="31"/>
        <v>3.4</v>
      </c>
      <c r="AU18" s="49">
        <f>IF('Indicator Data'!O20="no data","x",ROUND(IF(LOG('Indicator Data'!O20)&gt;AU$40,10,IF(LOG('Indicator Data'!O20)&lt;AU$41,0,10-(AU$40-LOG('Indicator Data'!O20))/(AU$40-AU$41)*10)),1))</f>
        <v>4.8</v>
      </c>
      <c r="AV18" s="49">
        <f>IF('Indicator Data'!P20="No data","x",ROUND(IF('Indicator Data'!P20&gt;AV$40,10,IF('Indicator Data'!P20&lt;AV$41,0,10-(AV$40-'Indicator Data'!P20)/(AV$40-AV$41)*10)),1))</f>
        <v>0</v>
      </c>
      <c r="AW18" s="49">
        <f>IF('Indicator Data'!Q20="No data","x",ROUND(IF('Indicator Data'!Q20&gt;AW$40,10,IF('Indicator Data'!Q20&lt;AW$41,0,10-(AW$40-'Indicator Data'!Q20)/(AW$40-AW$41)*10)),1))</f>
        <v>1.5</v>
      </c>
      <c r="AX18" s="49">
        <f>IF('Indicator Data'!R20="No data","x",ROUND(IF('Indicator Data'!R20&gt;AX$40,10,IF('Indicator Data'!R20&lt;AX$41,0,10-(AX$40-'Indicator Data'!R20)/(AX$40-AX$41)*10)),1))</f>
        <v>3.3</v>
      </c>
      <c r="AY18" s="49">
        <f t="shared" si="32"/>
        <v>1.6</v>
      </c>
      <c r="AZ18" s="51">
        <f t="shared" si="33"/>
        <v>2.5</v>
      </c>
      <c r="BA18" s="49">
        <f>IF('Indicator Data'!T20="No data","x",ROUND(IF('Indicator Data'!T20&gt;BA$40,10,IF('Indicator Data'!T20&lt;BA$41,0,10-(BA$40-'Indicator Data'!T20)/(BA$40-BA$41)*10)),1))</f>
        <v>6</v>
      </c>
      <c r="BB18" s="49">
        <f t="shared" si="34"/>
        <v>3.3</v>
      </c>
      <c r="BC18" s="52">
        <f>IF('Indicator Data'!S20="no data","x",'Indicator Data'!S20/SUM('Indicator Data'!BX$5:BX$16))</f>
        <v>1.3148995440369305E-3</v>
      </c>
      <c r="BD18" s="49">
        <f t="shared" si="35"/>
        <v>0</v>
      </c>
      <c r="BE18" s="49">
        <f>IF('Indicator Data'!W20="No data","x",ROUND(IF('Indicator Data'!W20&gt;BE$40,0,IF('Indicator Data'!W20&lt;BE$41,10,(BE$40-'Indicator Data'!W20)/(BE$40-BE$41)*10)),1))</f>
        <v>2</v>
      </c>
      <c r="BF18" s="49">
        <f t="shared" si="36"/>
        <v>1</v>
      </c>
      <c r="BG18" s="51">
        <f t="shared" si="37"/>
        <v>2.6</v>
      </c>
      <c r="BH18" s="53">
        <f t="shared" si="38"/>
        <v>2.1</v>
      </c>
      <c r="BI18" s="54">
        <f t="shared" si="39"/>
        <v>4.5999999999999996</v>
      </c>
      <c r="BJ18" s="49">
        <f>ROUND(IF('Indicator Data'!Y20=0,0,IF('Indicator Data'!Y20&gt;BJ$40,10,IF('Indicator Data'!Y20&lt;BJ$41,0,10-(BJ$40-'Indicator Data'!Y20)/(BJ$40-BJ$41)*10))),1)</f>
        <v>1.6</v>
      </c>
      <c r="BK18" s="49">
        <f>ROUND(IF('Indicator Data'!Z20=0,0,IF('Indicator Data'!Z20&gt;BK$40,10,IF('Indicator Data'!Z20&lt;BK$41,0,10-(BK$40-'Indicator Data'!Z20)/(BK$40-BK$41)*10))),1)</f>
        <v>0</v>
      </c>
      <c r="BL18" s="51">
        <f t="shared" si="40"/>
        <v>0.8</v>
      </c>
      <c r="BM18" s="49">
        <f>IF('Indicator Data'!AA20="No data","x",ROUND(IF('Indicator Data'!AA20&gt;BM$40,10,IF('Indicator Data'!AA20&lt;BM$41,0,10-(BM$40-'Indicator Data'!AA20)/(BM$40-BM$41)*10)),1))</f>
        <v>8.9</v>
      </c>
      <c r="BN18" s="49">
        <f>IF('Indicator Data'!AB20="No data","x",ROUND(IF('Indicator Data'!AB20&gt;BN$40,10,IF('Indicator Data'!AB20&lt;BN$41,0,10-(BN$40-'Indicator Data'!AB20)/(BN$40-BN$41)*10)),1))</f>
        <v>2.9</v>
      </c>
      <c r="BO18" s="51">
        <f t="shared" si="41"/>
        <v>6.9</v>
      </c>
      <c r="BP18" s="55">
        <f t="shared" si="42"/>
        <v>4.5</v>
      </c>
    </row>
    <row r="19" spans="1:68" ht="14.25">
      <c r="A19" s="25" t="s">
        <v>199</v>
      </c>
      <c r="B19" s="3" t="s">
        <v>168</v>
      </c>
      <c r="C19" s="26" t="s">
        <v>206</v>
      </c>
      <c r="D19" s="57">
        <f>ROUND(IF('Indicator Data'!D21=0,0.1,IF(LOG('Indicator Data'!D21)&gt;D$40,10,IF(LOG('Indicator Data'!D21)&lt;D$41,0,10-(D$40-LOG('Indicator Data'!D21))/(D$40-D$41)*10))),1)</f>
        <v>5.4</v>
      </c>
      <c r="E19" s="49">
        <f>ROUND(IF('Indicator Data'!E21=0,0.1,IF(LOG('Indicator Data'!E21)&gt;E$40,10,IF(LOG('Indicator Data'!E21)&lt;E$41,0,10-(E$40-LOG('Indicator Data'!E21))/(E$40-E$41)*10))),1)</f>
        <v>0.1</v>
      </c>
      <c r="F19" s="49">
        <f t="shared" si="0"/>
        <v>5.4</v>
      </c>
      <c r="G19" s="49">
        <f>ROUND(IF('Indicator Data'!F21="No data",0.1,IF('Indicator Data'!F21=0,0,IF(LOG('Indicator Data'!F21)&gt;G$40,10,IF(LOG('Indicator Data'!F21)&lt;G$41,0,10-(G$40-LOG('Indicator Data'!F21))/(G$40-G$41)*10)))),1)</f>
        <v>6.4</v>
      </c>
      <c r="H19" s="49">
        <f>ROUND(IF('Indicator Data'!X21=0,0,IF(LOG('Indicator Data'!X21)&gt;H$40,10,IF(LOG('Indicator Data'!X21)&lt;H$41,0,10-(H$40-LOG('Indicator Data'!X21))/(H$40-H$41)*10))),1)</f>
        <v>9.6</v>
      </c>
      <c r="I19" s="49">
        <f>ROUND(IF('Indicator Data'!X21=0,0,IF(LOG('Indicator Data'!X21)&gt;I$40,10,IF(LOG('Indicator Data'!X21)&lt;I$41,0,10-(I$40-LOG('Indicator Data'!X21))/(I$40-I$41)*10))),1)</f>
        <v>9.6</v>
      </c>
      <c r="J19" s="49">
        <f t="shared" si="13"/>
        <v>9.6</v>
      </c>
      <c r="K19" s="49">
        <f>IF('Indicator Data'!J21="No data","x",ROUND(IF('Indicator Data'!J21=0,0,IF(LOG('Indicator Data'!J21)&gt;K$40,10,IF(LOG('Indicator Data'!J21)&lt;K$41,0,10-(K$40-LOG('Indicator Data'!J21))/(K$40-K$41)*10))),1))</f>
        <v>4.3</v>
      </c>
      <c r="L19" s="50">
        <f>'Indicator Data'!D21/'Indicator Data'!$BX21</f>
        <v>1.4488261386530327E-3</v>
      </c>
      <c r="M19" s="50">
        <f>'Indicator Data'!E21/'Indicator Data'!$BX21</f>
        <v>0</v>
      </c>
      <c r="N19" s="50">
        <f>IF(G19=0.1,0,'Indicator Data'!F21/'Indicator Data'!$BX21)</f>
        <v>0.55967923552147048</v>
      </c>
      <c r="O19" s="50">
        <f>'Indicator Data'!X21/'Indicator Data'!$BX21</f>
        <v>2.6233299856964605E-2</v>
      </c>
      <c r="P19" s="50">
        <f>'Indicator Data'!X21/'Indicator Data'!$BX21</f>
        <v>2.6233299856964605E-2</v>
      </c>
      <c r="Q19" s="50">
        <f>IF('Indicator Data'!J21="No data","x",'Indicator Data'!J21/'Indicator Data'!$BX21)</f>
        <v>8.2321434005904019E-3</v>
      </c>
      <c r="R19" s="49">
        <f t="shared" si="14"/>
        <v>2.9</v>
      </c>
      <c r="S19" s="49">
        <f t="shared" si="1"/>
        <v>0</v>
      </c>
      <c r="T19" s="49">
        <f t="shared" si="15"/>
        <v>2.9</v>
      </c>
      <c r="U19" s="49">
        <f t="shared" si="16"/>
        <v>3.7</v>
      </c>
      <c r="V19" s="49">
        <f t="shared" si="17"/>
        <v>8.6</v>
      </c>
      <c r="W19" s="49">
        <f t="shared" si="18"/>
        <v>8.6</v>
      </c>
      <c r="X19" s="49">
        <f t="shared" si="19"/>
        <v>8.6</v>
      </c>
      <c r="Y19" s="49">
        <f>IF('Indicator Data'!J21="No data","x",ROUND(IF(Q19&gt;Y$40,10,IF(Q19&lt;Y$41,0,10-(Y$40-Q19)/(Y$40-Y$41)*10)),1))</f>
        <v>4.0999999999999996</v>
      </c>
      <c r="Z19" s="49">
        <f t="shared" si="20"/>
        <v>4.2</v>
      </c>
      <c r="AA19" s="49">
        <f t="shared" si="21"/>
        <v>0.1</v>
      </c>
      <c r="AB19" s="49">
        <f t="shared" ref="AB19:AB39" si="43">ROUND(AVERAGE(V19,H19),1)</f>
        <v>9.1</v>
      </c>
      <c r="AC19" s="49">
        <f t="shared" si="22"/>
        <v>9.1</v>
      </c>
      <c r="AD19" s="49">
        <f t="shared" si="23"/>
        <v>9.1</v>
      </c>
      <c r="AE19" s="49">
        <f t="shared" si="24"/>
        <v>4.2</v>
      </c>
      <c r="AF19" s="51">
        <f t="shared" si="25"/>
        <v>4.3</v>
      </c>
      <c r="AG19" s="51">
        <f t="shared" si="26"/>
        <v>5.2</v>
      </c>
      <c r="AH19" s="51">
        <f t="shared" si="27"/>
        <v>9.1999999999999993</v>
      </c>
      <c r="AI19" s="49">
        <f>IF('Indicator Data'!I21="No data","x",ROUND(IF('Indicator Data'!I21&gt;AI$40,10,IF('Indicator Data'!I21&lt;AI$41,0,10-(AI$40-'Indicator Data'!I21)/(AI$40-AI$41)*10)),1))</f>
        <v>10</v>
      </c>
      <c r="AJ19" s="51">
        <f t="shared" si="28"/>
        <v>7.1</v>
      </c>
      <c r="AK19" s="49">
        <f>IF('Indicator Data'!J21="No data","x",ROUND(IF('Indicator Data'!J21&gt;AK$40,10,IF('Indicator Data'!J21&lt;AK$41,0,10-(AK$40-'Indicator Data'!J21)/(AK$40-AK$41)*10)),1))</f>
        <v>8</v>
      </c>
      <c r="AL19" s="49">
        <f>IF('Indicator Data'!K21="No data","x",ROUND(IF('Indicator Data'!K21&gt;AL$40,10,IF('Indicator Data'!K21&lt;AL$41,0,10-(AL$40-'Indicator Data'!K21)/(AL$40-AL$41)*10)),1))</f>
        <v>1.4</v>
      </c>
      <c r="AM19" s="51">
        <f t="shared" si="29"/>
        <v>5.6</v>
      </c>
      <c r="AN19" s="49">
        <f>IF('Indicator Data'!L21="No data","x",ROUND(IF('Indicator Data'!L21&gt;AN$40,10,IF('Indicator Data'!L21&lt;AN$41,0,10-(AN$40-'Indicator Data'!L21)/(AN$40-AN$41)*10)),1))</f>
        <v>0</v>
      </c>
      <c r="AO19" s="49">
        <f>IF('Indicator Data'!M21="No data","x",ROUND(IF('Indicator Data'!M21&gt;AO$40,10,IF('Indicator Data'!M21&lt;AO$41,0,10-(AO$40-'Indicator Data'!M21)/(AO$40-AO$41)*10)),1))</f>
        <v>4.5</v>
      </c>
      <c r="AP19" s="49">
        <f>IF('Indicator Data'!N21="No data","x",ROUND(IF('Indicator Data'!N21&gt;AP$40,10,IF('Indicator Data'!N21&lt;AP$41,0,10-(AP$40-'Indicator Data'!N21)/(AP$40-AP$41)*10)),1))</f>
        <v>0</v>
      </c>
      <c r="AQ19" s="51">
        <f t="shared" si="30"/>
        <v>1.8</v>
      </c>
      <c r="AR19" s="49">
        <f>IF('Indicator Data'!BP21="no data","x",ROUND(IF('Indicator Data'!BP21&gt;AR$40,0,IF('Indicator Data'!BP21&lt;AR$41,10,(AR$40-'Indicator Data'!BP21)/(AR$40-AR$41)*10)),1))</f>
        <v>1.7</v>
      </c>
      <c r="AS19" s="49">
        <f>IF('Indicator Data'!BQ21="no data","x",ROUND(IF('Indicator Data'!BQ21&gt;AS$40,0,IF('Indicator Data'!BQ21&lt;AS$41,10,(AS$40-'Indicator Data'!BQ21)/(AS$40-AS$41)*10)),1))</f>
        <v>5</v>
      </c>
      <c r="AT19" s="49">
        <f t="shared" si="31"/>
        <v>3.4</v>
      </c>
      <c r="AU19" s="49">
        <f>IF('Indicator Data'!O21="no data","x",ROUND(IF(LOG('Indicator Data'!O21)&gt;AU$40,10,IF(LOG('Indicator Data'!O21)&lt;AU$41,0,10-(AU$40-LOG('Indicator Data'!O21))/(AU$40-AU$41)*10)),1))</f>
        <v>3.9</v>
      </c>
      <c r="AV19" s="49">
        <f>IF('Indicator Data'!P21="No data","x",ROUND(IF('Indicator Data'!P21&gt;AV$40,10,IF('Indicator Data'!P21&lt;AV$41,0,10-(AV$40-'Indicator Data'!P21)/(AV$40-AV$41)*10)),1))</f>
        <v>5.2</v>
      </c>
      <c r="AW19" s="49">
        <f>IF('Indicator Data'!Q21="No data","x",ROUND(IF('Indicator Data'!Q21&gt;AW$40,10,IF('Indicator Data'!Q21&lt;AW$41,0,10-(AW$40-'Indicator Data'!Q21)/(AW$40-AW$41)*10)),1))</f>
        <v>3.3</v>
      </c>
      <c r="AX19" s="49">
        <f>IF('Indicator Data'!R21="No data","x",ROUND(IF('Indicator Data'!R21&gt;AX$40,10,IF('Indicator Data'!R21&lt;AX$41,0,10-(AX$40-'Indicator Data'!R21)/(AX$40-AX$41)*10)),1))</f>
        <v>0</v>
      </c>
      <c r="AY19" s="49">
        <f t="shared" si="32"/>
        <v>2.8</v>
      </c>
      <c r="AZ19" s="51">
        <f t="shared" si="33"/>
        <v>3.1</v>
      </c>
      <c r="BA19" s="49">
        <f>IF('Indicator Data'!T21="No data","x",ROUND(IF('Indicator Data'!T21&gt;BA$40,10,IF('Indicator Data'!T21&lt;BA$41,0,10-(BA$40-'Indicator Data'!T21)/(BA$40-BA$41)*10)),1))</f>
        <v>2.7</v>
      </c>
      <c r="BB19" s="49">
        <f t="shared" si="34"/>
        <v>2.9</v>
      </c>
      <c r="BC19" s="52">
        <f>IF('Indicator Data'!S21="no data","x",'Indicator Data'!S21/SUM('Indicator Data'!BX$5:BX$16))</f>
        <v>1.3148995440369305E-3</v>
      </c>
      <c r="BD19" s="49">
        <f t="shared" si="35"/>
        <v>0</v>
      </c>
      <c r="BE19" s="49">
        <f>IF('Indicator Data'!W21="No data","x",ROUND(IF('Indicator Data'!W21&gt;BE$40,0,IF('Indicator Data'!W21&lt;BE$41,10,(BE$40-'Indicator Data'!W21)/(BE$40-BE$41)*10)),1))</f>
        <v>2</v>
      </c>
      <c r="BF19" s="49">
        <f t="shared" si="36"/>
        <v>1</v>
      </c>
      <c r="BG19" s="51">
        <f t="shared" si="37"/>
        <v>2.4</v>
      </c>
      <c r="BH19" s="53">
        <f t="shared" si="38"/>
        <v>2.4</v>
      </c>
      <c r="BI19" s="54">
        <f t="shared" si="39"/>
        <v>6.2</v>
      </c>
      <c r="BJ19" s="49">
        <f>ROUND(IF('Indicator Data'!Y21=0,0,IF('Indicator Data'!Y21&gt;BJ$40,10,IF('Indicator Data'!Y21&lt;BJ$41,0,10-(BJ$40-'Indicator Data'!Y21)/(BJ$40-BJ$41)*10))),1)</f>
        <v>0.4</v>
      </c>
      <c r="BK19" s="49">
        <f>ROUND(IF('Indicator Data'!Z21=0,0,IF('Indicator Data'!Z21&gt;BK$40,10,IF('Indicator Data'!Z21&lt;BK$41,0,10-(BK$40-'Indicator Data'!Z21)/(BK$40-BK$41)*10))),1)</f>
        <v>0</v>
      </c>
      <c r="BL19" s="51">
        <f t="shared" si="40"/>
        <v>0.2</v>
      </c>
      <c r="BM19" s="49">
        <f>IF('Indicator Data'!AA21="No data","x",ROUND(IF('Indicator Data'!AA21&gt;BM$40,10,IF('Indicator Data'!AA21&lt;BM$41,0,10-(BM$40-'Indicator Data'!AA21)/(BM$40-BM$41)*10)),1))</f>
        <v>8.9</v>
      </c>
      <c r="BN19" s="49">
        <f>IF('Indicator Data'!AB21="No data","x",ROUND(IF('Indicator Data'!AB21&gt;BN$40,10,IF('Indicator Data'!AB21&lt;BN$41,0,10-(BN$40-'Indicator Data'!AB21)/(BN$40-BN$41)*10)),1))</f>
        <v>3.1</v>
      </c>
      <c r="BO19" s="51">
        <f t="shared" si="41"/>
        <v>6.9</v>
      </c>
      <c r="BP19" s="55">
        <f t="shared" si="42"/>
        <v>4.3</v>
      </c>
    </row>
    <row r="20" spans="1:68" ht="14.25">
      <c r="A20" s="25" t="s">
        <v>199</v>
      </c>
      <c r="B20" s="3" t="s">
        <v>197</v>
      </c>
      <c r="C20" s="38" t="s">
        <v>235</v>
      </c>
      <c r="D20" s="57">
        <f>ROUND(IF('Indicator Data'!D22=0,0.1,IF(LOG('Indicator Data'!D22)&gt;D$40,10,IF(LOG('Indicator Data'!D22)&lt;D$41,0,10-(D$40-LOG('Indicator Data'!D22))/(D$40-D$41)*10))),1)</f>
        <v>6.1</v>
      </c>
      <c r="E20" s="49">
        <f>ROUND(IF('Indicator Data'!E22=0,0.1,IF(LOG('Indicator Data'!E22)&gt;E$40,10,IF(LOG('Indicator Data'!E22)&lt;E$41,0,10-(E$40-LOG('Indicator Data'!E22))/(E$40-E$41)*10))),1)</f>
        <v>0.1</v>
      </c>
      <c r="F20" s="49">
        <f t="shared" si="0"/>
        <v>6.1</v>
      </c>
      <c r="G20" s="49">
        <f>ROUND(IF('Indicator Data'!F22="No data",0.1,IF('Indicator Data'!F22=0,0,IF(LOG('Indicator Data'!F22)&gt;G$40,10,IF(LOG('Indicator Data'!F22)&lt;G$41,0,10-(G$40-LOG('Indicator Data'!F22))/(G$40-G$41)*10)))),1)</f>
        <v>4.7</v>
      </c>
      <c r="H20" s="49">
        <f>ROUND(IF('Indicator Data'!X22=0,0,IF(LOG('Indicator Data'!X22)&gt;H$40,10,IF(LOG('Indicator Data'!X22)&lt;H$41,0,10-(H$40-LOG('Indicator Data'!X22))/(H$40-H$41)*10))),1)</f>
        <v>10</v>
      </c>
      <c r="I20" s="49">
        <f>ROUND(IF('Indicator Data'!X22=0,0,IF(LOG('Indicator Data'!X22)&gt;I$40,10,IF(LOG('Indicator Data'!X22)&lt;I$41,0,10-(I$40-LOG('Indicator Data'!X22))/(I$40-I$41)*10))),1)</f>
        <v>10</v>
      </c>
      <c r="J20" s="49">
        <f t="shared" si="13"/>
        <v>10</v>
      </c>
      <c r="K20" s="49">
        <f>IF('Indicator Data'!J22="No data","x",ROUND(IF('Indicator Data'!J22=0,0,IF(LOG('Indicator Data'!J22)&gt;K$40,10,IF(LOG('Indicator Data'!J22)&lt;K$41,0,10-(K$40-LOG('Indicator Data'!J22))/(K$40-K$41)*10))),1))</f>
        <v>5</v>
      </c>
      <c r="L20" s="50">
        <f>'Indicator Data'!D22/'Indicator Data'!$BX22</f>
        <v>8.3527632050207825E-4</v>
      </c>
      <c r="M20" s="50">
        <f>'Indicator Data'!E22/'Indicator Data'!$BX22</f>
        <v>0</v>
      </c>
      <c r="N20" s="50">
        <f>IF(G20=0.1,0,'Indicator Data'!F22/'Indicator Data'!$BX22)</f>
        <v>6.068970049452084E-2</v>
      </c>
      <c r="O20" s="50">
        <f>'Indicator Data'!X22/'Indicator Data'!$BX22</f>
        <v>2.3115974173197298E-2</v>
      </c>
      <c r="P20" s="50">
        <f>'Indicator Data'!X22/'Indicator Data'!$BX22</f>
        <v>2.3115974173197298E-2</v>
      </c>
      <c r="Q20" s="50">
        <f>IF('Indicator Data'!J22="No data","x",'Indicator Data'!J22/'Indicator Data'!$BX22)</f>
        <v>7.9435490495670894E-3</v>
      </c>
      <c r="R20" s="49">
        <f t="shared" si="14"/>
        <v>1.7</v>
      </c>
      <c r="S20" s="49">
        <f t="shared" si="1"/>
        <v>0</v>
      </c>
      <c r="T20" s="49">
        <f t="shared" si="15"/>
        <v>1.7</v>
      </c>
      <c r="U20" s="49">
        <f t="shared" si="16"/>
        <v>0.4</v>
      </c>
      <c r="V20" s="49">
        <f t="shared" si="17"/>
        <v>7.2</v>
      </c>
      <c r="W20" s="49">
        <f t="shared" si="18"/>
        <v>7.2</v>
      </c>
      <c r="X20" s="49">
        <f t="shared" si="19"/>
        <v>7.2</v>
      </c>
      <c r="Y20" s="49">
        <f>IF('Indicator Data'!J22="No data","x",ROUND(IF(Q20&gt;Y$40,10,IF(Q20&lt;Y$41,0,10-(Y$40-Q20)/(Y$40-Y$41)*10)),1))</f>
        <v>4</v>
      </c>
      <c r="Z20" s="49">
        <f t="shared" si="20"/>
        <v>3.9</v>
      </c>
      <c r="AA20" s="49">
        <f t="shared" si="21"/>
        <v>0.1</v>
      </c>
      <c r="AB20" s="49">
        <f t="shared" si="43"/>
        <v>8.6</v>
      </c>
      <c r="AC20" s="49">
        <f t="shared" si="22"/>
        <v>8.6</v>
      </c>
      <c r="AD20" s="49">
        <f t="shared" si="23"/>
        <v>8.6</v>
      </c>
      <c r="AE20" s="49">
        <f t="shared" si="24"/>
        <v>4.5</v>
      </c>
      <c r="AF20" s="51">
        <f t="shared" si="25"/>
        <v>4.2</v>
      </c>
      <c r="AG20" s="51">
        <f t="shared" si="26"/>
        <v>2.8</v>
      </c>
      <c r="AH20" s="51">
        <f t="shared" si="27"/>
        <v>9</v>
      </c>
      <c r="AI20" s="49">
        <f>IF('Indicator Data'!I22="No data","x",ROUND(IF('Indicator Data'!I22&gt;AI$40,10,IF('Indicator Data'!I22&lt;AI$41,0,10-(AI$40-'Indicator Data'!I22)/(AI$40-AI$41)*10)),1))</f>
        <v>10</v>
      </c>
      <c r="AJ20" s="51">
        <f t="shared" si="28"/>
        <v>7.3</v>
      </c>
      <c r="AK20" s="49">
        <f>IF('Indicator Data'!J22="No data","x",ROUND(IF('Indicator Data'!J22&gt;AK$40,10,IF('Indicator Data'!J22&lt;AK$41,0,10-(AK$40-'Indicator Data'!J22)/(AK$40-AK$41)*10)),1))</f>
        <v>10</v>
      </c>
      <c r="AL20" s="49">
        <f>IF('Indicator Data'!K22="No data","x",ROUND(IF('Indicator Data'!K22&gt;AL$40,10,IF('Indicator Data'!K22&lt;AL$41,0,10-(AL$40-'Indicator Data'!K22)/(AL$40-AL$41)*10)),1))</f>
        <v>10</v>
      </c>
      <c r="AM20" s="51">
        <f t="shared" si="29"/>
        <v>10</v>
      </c>
      <c r="AN20" s="49">
        <f>IF('Indicator Data'!L22="No data","x",ROUND(IF('Indicator Data'!L22&gt;AN$40,10,IF('Indicator Data'!L22&lt;AN$41,0,10-(AN$40-'Indicator Data'!L22)/(AN$40-AN$41)*10)),1))</f>
        <v>0</v>
      </c>
      <c r="AO20" s="49">
        <f>IF('Indicator Data'!M22="No data","x",ROUND(IF('Indicator Data'!M22&gt;AO$40,10,IF('Indicator Data'!M22&lt;AO$41,0,10-(AO$40-'Indicator Data'!M22)/(AO$40-AO$41)*10)),1))</f>
        <v>1.8</v>
      </c>
      <c r="AP20" s="49">
        <f>IF('Indicator Data'!N22="No data","x",ROUND(IF('Indicator Data'!N22&gt;AP$40,10,IF('Indicator Data'!N22&lt;AP$41,0,10-(AP$40-'Indicator Data'!N22)/(AP$40-AP$41)*10)),1))</f>
        <v>0</v>
      </c>
      <c r="AQ20" s="51">
        <f t="shared" si="30"/>
        <v>0.6</v>
      </c>
      <c r="AR20" s="49">
        <f>IF('Indicator Data'!BP22="no data","x",ROUND(IF('Indicator Data'!BP22&gt;AR$40,0,IF('Indicator Data'!BP22&lt;AR$41,10,(AR$40-'Indicator Data'!BP22)/(AR$40-AR$41)*10)),1))</f>
        <v>1.7</v>
      </c>
      <c r="AS20" s="49">
        <f>IF('Indicator Data'!BQ22="no data","x",ROUND(IF('Indicator Data'!BQ22&gt;AS$40,0,IF('Indicator Data'!BQ22&lt;AS$41,10,(AS$40-'Indicator Data'!BQ22)/(AS$40-AS$41)*10)),1))</f>
        <v>5</v>
      </c>
      <c r="AT20" s="49">
        <f t="shared" si="31"/>
        <v>3.4</v>
      </c>
      <c r="AU20" s="49">
        <f>IF('Indicator Data'!O22="no data","x",ROUND(IF(LOG('Indicator Data'!O22)&gt;AU$40,10,IF(LOG('Indicator Data'!O22)&lt;AU$41,0,10-(AU$40-LOG('Indicator Data'!O22))/(AU$40-AU$41)*10)),1))</f>
        <v>5.4</v>
      </c>
      <c r="AV20" s="49">
        <f>IF('Indicator Data'!P22="No data","x",ROUND(IF('Indicator Data'!P22&gt;AV$40,10,IF('Indicator Data'!P22&lt;AV$41,0,10-(AV$40-'Indicator Data'!P22)/(AV$40-AV$41)*10)),1))</f>
        <v>7.6</v>
      </c>
      <c r="AW20" s="49">
        <f>IF('Indicator Data'!Q22="No data","x",ROUND(IF('Indicator Data'!Q22&gt;AW$40,10,IF('Indicator Data'!Q22&lt;AW$41,0,10-(AW$40-'Indicator Data'!Q22)/(AW$40-AW$41)*10)),1))</f>
        <v>9.3000000000000007</v>
      </c>
      <c r="AX20" s="49">
        <f>IF('Indicator Data'!R22="No data","x",ROUND(IF('Indicator Data'!R22&gt;AX$40,10,IF('Indicator Data'!R22&lt;AX$41,0,10-(AX$40-'Indicator Data'!R22)/(AX$40-AX$41)*10)),1))</f>
        <v>10</v>
      </c>
      <c r="AY20" s="49">
        <f t="shared" si="32"/>
        <v>9</v>
      </c>
      <c r="AZ20" s="51">
        <f t="shared" si="33"/>
        <v>6.2</v>
      </c>
      <c r="BA20" s="49">
        <f>IF('Indicator Data'!T22="No data","x",ROUND(IF('Indicator Data'!T22&gt;BA$40,10,IF('Indicator Data'!T22&lt;BA$41,0,10-(BA$40-'Indicator Data'!T22)/(BA$40-BA$41)*10)),1))</f>
        <v>6.7</v>
      </c>
      <c r="BB20" s="49">
        <f t="shared" si="34"/>
        <v>8.5</v>
      </c>
      <c r="BC20" s="52">
        <f>IF('Indicator Data'!S22="no data","x",'Indicator Data'!S22/SUM('Indicator Data'!BX$5:BX$16))</f>
        <v>1.3148995440369305E-3</v>
      </c>
      <c r="BD20" s="49">
        <f t="shared" si="35"/>
        <v>0</v>
      </c>
      <c r="BE20" s="49">
        <f>IF('Indicator Data'!W22="No data","x",ROUND(IF('Indicator Data'!W22&gt;BE$40,0,IF('Indicator Data'!W22&lt;BE$41,10,(BE$40-'Indicator Data'!W22)/(BE$40-BE$41)*10)),1))</f>
        <v>2</v>
      </c>
      <c r="BF20" s="49">
        <f t="shared" si="36"/>
        <v>1</v>
      </c>
      <c r="BG20" s="51">
        <f t="shared" si="37"/>
        <v>4.3</v>
      </c>
      <c r="BH20" s="53">
        <f t="shared" si="38"/>
        <v>4.0999999999999996</v>
      </c>
      <c r="BI20" s="54">
        <f t="shared" si="39"/>
        <v>7.2</v>
      </c>
      <c r="BJ20" s="49">
        <f>ROUND(IF('Indicator Data'!Y22=0,0,IF('Indicator Data'!Y22&gt;BJ$40,10,IF('Indicator Data'!Y22&lt;BJ$41,0,10-(BJ$40-'Indicator Data'!Y22)/(BJ$40-BJ$41)*10))),1)</f>
        <v>1.5</v>
      </c>
      <c r="BK20" s="49">
        <f>ROUND(IF('Indicator Data'!Z22=0,0,IF('Indicator Data'!Z22&gt;BK$40,10,IF('Indicator Data'!Z22&lt;BK$41,0,10-(BK$40-'Indicator Data'!Z22)/(BK$40-BK$41)*10))),1)</f>
        <v>0</v>
      </c>
      <c r="BL20" s="51">
        <f t="shared" si="40"/>
        <v>0.8</v>
      </c>
      <c r="BM20" s="49">
        <f>IF('Indicator Data'!AA22="No data","x",ROUND(IF('Indicator Data'!AA22&gt;BM$40,10,IF('Indicator Data'!AA22&lt;BM$41,0,10-(BM$40-'Indicator Data'!AA22)/(BM$40-BM$41)*10)),1))</f>
        <v>8.9</v>
      </c>
      <c r="BN20" s="49">
        <f>IF('Indicator Data'!AB22="No data","x",ROUND(IF('Indicator Data'!AB22&gt;BN$40,10,IF('Indicator Data'!AB22&lt;BN$41,0,10-(BN$40-'Indicator Data'!AB22)/(BN$40-BN$41)*10)),1))</f>
        <v>4.5999999999999996</v>
      </c>
      <c r="BO20" s="51">
        <f t="shared" si="41"/>
        <v>7.3</v>
      </c>
      <c r="BP20" s="55">
        <f t="shared" si="42"/>
        <v>4.8</v>
      </c>
    </row>
    <row r="21" spans="1:68" ht="15.75" customHeight="1">
      <c r="A21" s="25" t="s">
        <v>199</v>
      </c>
      <c r="B21" s="3" t="s">
        <v>169</v>
      </c>
      <c r="C21" s="26" t="s">
        <v>207</v>
      </c>
      <c r="D21" s="57">
        <f>ROUND(IF('Indicator Data'!D23=0,0.1,IF(LOG('Indicator Data'!D23)&gt;D$40,10,IF(LOG('Indicator Data'!D23)&lt;D$41,0,10-(D$40-LOG('Indicator Data'!D23))/(D$40-D$41)*10))),1)</f>
        <v>2.1</v>
      </c>
      <c r="E21" s="49">
        <f>ROUND(IF('Indicator Data'!E23=0,0.1,IF(LOG('Indicator Data'!E23)&gt;E$40,10,IF(LOG('Indicator Data'!E23)&lt;E$41,0,10-(E$40-LOG('Indicator Data'!E23))/(E$40-E$41)*10))),1)</f>
        <v>0.1</v>
      </c>
      <c r="F21" s="49">
        <f t="shared" si="0"/>
        <v>2.1</v>
      </c>
      <c r="G21" s="49">
        <f>ROUND(IF('Indicator Data'!F23="No data",0.1,IF('Indicator Data'!F23=0,0,IF(LOG('Indicator Data'!F23)&gt;G$40,10,IF(LOG('Indicator Data'!F23)&lt;G$41,0,10-(G$40-LOG('Indicator Data'!F23))/(G$40-G$41)*10)))),1)</f>
        <v>6</v>
      </c>
      <c r="H21" s="49">
        <f>ROUND(IF('Indicator Data'!X23=0,0,IF(LOG('Indicator Data'!X23)&gt;H$40,10,IF(LOG('Indicator Data'!X23)&lt;H$41,0,10-(H$40-LOG('Indicator Data'!X23))/(H$40-H$41)*10))),1)</f>
        <v>0.5</v>
      </c>
      <c r="I21" s="49">
        <f>ROUND(IF('Indicator Data'!X23=0,0,IF(LOG('Indicator Data'!X23)&gt;I$40,10,IF(LOG('Indicator Data'!X23)&lt;I$41,0,10-(I$40-LOG('Indicator Data'!X23))/(I$40-I$41)*10))),1)</f>
        <v>0.5</v>
      </c>
      <c r="J21" s="49">
        <f t="shared" si="13"/>
        <v>0.5</v>
      </c>
      <c r="K21" s="49">
        <f>IF('Indicator Data'!J23="No data","x",ROUND(IF('Indicator Data'!J23=0,0,IF(LOG('Indicator Data'!J23)&gt;K$40,10,IF(LOG('Indicator Data'!J23)&lt;K$41,0,10-(K$40-LOG('Indicator Data'!J23))/(K$40-K$41)*10))),1))</f>
        <v>3.9</v>
      </c>
      <c r="L21" s="50">
        <f>'Indicator Data'!D23/'Indicator Data'!$BX23</f>
        <v>1.6122938815819005E-3</v>
      </c>
      <c r="M21" s="50">
        <f>'Indicator Data'!E23/'Indicator Data'!$BX23</f>
        <v>0</v>
      </c>
      <c r="N21" s="50">
        <f>IF(G21=0.1,0,'Indicator Data'!F23/'Indicator Data'!$BX23)</f>
        <v>0.56291242088252458</v>
      </c>
      <c r="O21" s="50">
        <f>'Indicator Data'!X23/'Indicator Data'!$BX23</f>
        <v>6.9354042285765588E-3</v>
      </c>
      <c r="P21" s="50">
        <f>'Indicator Data'!X23/'Indicator Data'!$BX23</f>
        <v>6.9354042285765588E-3</v>
      </c>
      <c r="Q21" s="50">
        <f>IF('Indicator Data'!J23="No data","x",'Indicator Data'!J23/'Indicator Data'!$BX23)</f>
        <v>8.2820846613098718E-3</v>
      </c>
      <c r="R21" s="49">
        <f t="shared" si="14"/>
        <v>3.2</v>
      </c>
      <c r="S21" s="49">
        <f t="shared" si="1"/>
        <v>0</v>
      </c>
      <c r="T21" s="49">
        <f t="shared" si="15"/>
        <v>3.2</v>
      </c>
      <c r="U21" s="49">
        <f t="shared" si="16"/>
        <v>3.8</v>
      </c>
      <c r="V21" s="49">
        <f t="shared" si="17"/>
        <v>0</v>
      </c>
      <c r="W21" s="49">
        <f t="shared" si="18"/>
        <v>0</v>
      </c>
      <c r="X21" s="49">
        <f t="shared" si="19"/>
        <v>0</v>
      </c>
      <c r="Y21" s="49">
        <f>IF('Indicator Data'!J23="No data","x",ROUND(IF(Q21&gt;Y$40,10,IF(Q21&lt;Y$41,0,10-(Y$40-Q21)/(Y$40-Y$41)*10)),1))</f>
        <v>4.0999999999999996</v>
      </c>
      <c r="Z21" s="49">
        <f t="shared" si="20"/>
        <v>2.7</v>
      </c>
      <c r="AA21" s="49">
        <f t="shared" si="21"/>
        <v>0.1</v>
      </c>
      <c r="AB21" s="49">
        <f t="shared" si="43"/>
        <v>0.3</v>
      </c>
      <c r="AC21" s="49">
        <f t="shared" si="22"/>
        <v>0.3</v>
      </c>
      <c r="AD21" s="49">
        <f t="shared" si="23"/>
        <v>0.3</v>
      </c>
      <c r="AE21" s="49">
        <f t="shared" si="24"/>
        <v>4</v>
      </c>
      <c r="AF21" s="51">
        <f t="shared" si="25"/>
        <v>2.7</v>
      </c>
      <c r="AG21" s="51">
        <f t="shared" si="26"/>
        <v>5</v>
      </c>
      <c r="AH21" s="51">
        <f t="shared" si="27"/>
        <v>0.3</v>
      </c>
      <c r="AI21" s="49">
        <f>IF('Indicator Data'!I23="No data","x",ROUND(IF('Indicator Data'!I23&gt;AI$40,10,IF('Indicator Data'!I23&lt;AI$41,0,10-(AI$40-'Indicator Data'!I23)/(AI$40-AI$41)*10)),1))</f>
        <v>10</v>
      </c>
      <c r="AJ21" s="51">
        <f t="shared" si="28"/>
        <v>7</v>
      </c>
      <c r="AK21" s="49">
        <f>IF('Indicator Data'!J23="No data","x",ROUND(IF('Indicator Data'!J23&gt;AK$40,10,IF('Indicator Data'!J23&lt;AK$41,0,10-(AK$40-'Indicator Data'!J23)/(AK$40-AK$41)*10)),1))</f>
        <v>4</v>
      </c>
      <c r="AL21" s="49">
        <f>IF('Indicator Data'!K23="No data","x",ROUND(IF('Indicator Data'!K23&gt;AL$40,10,IF('Indicator Data'!K23&lt;AL$41,0,10-(AL$40-'Indicator Data'!K23)/(AL$40-AL$41)*10)),1))</f>
        <v>0.8</v>
      </c>
      <c r="AM21" s="51">
        <f t="shared" si="29"/>
        <v>2.5</v>
      </c>
      <c r="AN21" s="49">
        <f>IF('Indicator Data'!L23="No data","x",ROUND(IF('Indicator Data'!L23&gt;AN$40,10,IF('Indicator Data'!L23&lt;AN$41,0,10-(AN$40-'Indicator Data'!L23)/(AN$40-AN$41)*10)),1))</f>
        <v>5.7</v>
      </c>
      <c r="AO21" s="49">
        <f>IF('Indicator Data'!M23="No data","x",ROUND(IF('Indicator Data'!M23&gt;AO$40,10,IF('Indicator Data'!M23&lt;AO$41,0,10-(AO$40-'Indicator Data'!M23)/(AO$40-AO$41)*10)),1))</f>
        <v>0</v>
      </c>
      <c r="AP21" s="49">
        <f>IF('Indicator Data'!N23="No data","x",ROUND(IF('Indicator Data'!N23&gt;AP$40,10,IF('Indicator Data'!N23&lt;AP$41,0,10-(AP$40-'Indicator Data'!N23)/(AP$40-AP$41)*10)),1))</f>
        <v>0</v>
      </c>
      <c r="AQ21" s="51">
        <f t="shared" si="30"/>
        <v>2.4</v>
      </c>
      <c r="AR21" s="49">
        <f>IF('Indicator Data'!BP23="no data","x",ROUND(IF('Indicator Data'!BP23&gt;AR$40,0,IF('Indicator Data'!BP23&lt;AR$41,10,(AR$40-'Indicator Data'!BP23)/(AR$40-AR$41)*10)),1))</f>
        <v>1.7</v>
      </c>
      <c r="AS21" s="49">
        <f>IF('Indicator Data'!BQ23="no data","x",ROUND(IF('Indicator Data'!BQ23&gt;AS$40,0,IF('Indicator Data'!BQ23&lt;AS$41,10,(AS$40-'Indicator Data'!BQ23)/(AS$40-AS$41)*10)),1))</f>
        <v>5</v>
      </c>
      <c r="AT21" s="49">
        <f t="shared" si="31"/>
        <v>3.4</v>
      </c>
      <c r="AU21" s="49">
        <f>IF('Indicator Data'!O23="no data","x",ROUND(IF(LOG('Indicator Data'!O23)&gt;AU$40,10,IF(LOG('Indicator Data'!O23)&lt;AU$41,0,10-(AU$40-LOG('Indicator Data'!O23))/(AU$40-AU$41)*10)),1))</f>
        <v>3.8</v>
      </c>
      <c r="AV21" s="49">
        <f>IF('Indicator Data'!P23="No data","x",ROUND(IF('Indicator Data'!P23&gt;AV$40,10,IF('Indicator Data'!P23&lt;AV$41,0,10-(AV$40-'Indicator Data'!P23)/(AV$40-AV$41)*10)),1))</f>
        <v>5.7</v>
      </c>
      <c r="AW21" s="49">
        <f>IF('Indicator Data'!Q23="No data","x",ROUND(IF('Indicator Data'!Q23&gt;AW$40,10,IF('Indicator Data'!Q23&lt;AW$41,0,10-(AW$40-'Indicator Data'!Q23)/(AW$40-AW$41)*10)),1))</f>
        <v>2.2000000000000002</v>
      </c>
      <c r="AX21" s="49">
        <f>IF('Indicator Data'!R23="No data","x",ROUND(IF('Indicator Data'!R23&gt;AX$40,10,IF('Indicator Data'!R23&lt;AX$41,0,10-(AX$40-'Indicator Data'!R23)/(AX$40-AX$41)*10)),1))</f>
        <v>3.3</v>
      </c>
      <c r="AY21" s="49">
        <f t="shared" si="32"/>
        <v>3.7</v>
      </c>
      <c r="AZ21" s="51">
        <f t="shared" si="33"/>
        <v>3.6</v>
      </c>
      <c r="BA21" s="49">
        <f>IF('Indicator Data'!T23="No data","x",ROUND(IF('Indicator Data'!T23&gt;BA$40,10,IF('Indicator Data'!T23&lt;BA$41,0,10-(BA$40-'Indicator Data'!T23)/(BA$40-BA$41)*10)),1))</f>
        <v>2</v>
      </c>
      <c r="BB21" s="49">
        <f t="shared" si="34"/>
        <v>5</v>
      </c>
      <c r="BC21" s="52">
        <f>IF('Indicator Data'!S23="no data","x",'Indicator Data'!S23/SUM('Indicator Data'!BX$5:BX$16))</f>
        <v>1.3148995440369305E-3</v>
      </c>
      <c r="BD21" s="49">
        <f t="shared" si="35"/>
        <v>0</v>
      </c>
      <c r="BE21" s="49">
        <f>IF('Indicator Data'!W23="No data","x",ROUND(IF('Indicator Data'!W23&gt;BE$40,0,IF('Indicator Data'!W23&lt;BE$41,10,(BE$40-'Indicator Data'!W23)/(BE$40-BE$41)*10)),1))</f>
        <v>2</v>
      </c>
      <c r="BF21" s="49">
        <f t="shared" si="36"/>
        <v>1</v>
      </c>
      <c r="BG21" s="51">
        <f t="shared" si="37"/>
        <v>3.1</v>
      </c>
      <c r="BH21" s="53">
        <f t="shared" si="38"/>
        <v>3</v>
      </c>
      <c r="BI21" s="54">
        <f t="shared" si="39"/>
        <v>3.7</v>
      </c>
      <c r="BJ21" s="49">
        <f>ROUND(IF('Indicator Data'!Y23=0,0,IF('Indicator Data'!Y23&gt;BJ$40,10,IF('Indicator Data'!Y23&lt;BJ$41,0,10-(BJ$40-'Indicator Data'!Y23)/(BJ$40-BJ$41)*10))),1)</f>
        <v>0</v>
      </c>
      <c r="BK21" s="49">
        <f>ROUND(IF('Indicator Data'!Z23=0,0,IF('Indicator Data'!Z23&gt;BK$40,10,IF('Indicator Data'!Z23&lt;BK$41,0,10-(BK$40-'Indicator Data'!Z23)/(BK$40-BK$41)*10))),1)</f>
        <v>0</v>
      </c>
      <c r="BL21" s="51">
        <f t="shared" si="40"/>
        <v>0</v>
      </c>
      <c r="BM21" s="49">
        <f>IF('Indicator Data'!AA23="No data","x",ROUND(IF('Indicator Data'!AA23&gt;BM$40,10,IF('Indicator Data'!AA23&lt;BM$41,0,10-(BM$40-'Indicator Data'!AA23)/(BM$40-BM$41)*10)),1))</f>
        <v>8.9</v>
      </c>
      <c r="BN21" s="49">
        <f>IF('Indicator Data'!AB23="No data","x",ROUND(IF('Indicator Data'!AB23&gt;BN$40,10,IF('Indicator Data'!AB23&lt;BN$41,0,10-(BN$40-'Indicator Data'!AB23)/(BN$40-BN$41)*10)),1))</f>
        <v>1.3</v>
      </c>
      <c r="BO21" s="51">
        <f t="shared" si="41"/>
        <v>6.5</v>
      </c>
      <c r="BP21" s="55">
        <f t="shared" si="42"/>
        <v>4</v>
      </c>
    </row>
    <row r="22" spans="1:68" ht="15.75" customHeight="1">
      <c r="A22" s="25" t="s">
        <v>199</v>
      </c>
      <c r="B22" s="3" t="s">
        <v>179</v>
      </c>
      <c r="C22" s="38" t="s">
        <v>217</v>
      </c>
      <c r="D22" s="57">
        <f>ROUND(IF('Indicator Data'!D24=0,0.1,IF(LOG('Indicator Data'!D24)&gt;D$40,10,IF(LOG('Indicator Data'!D24)&lt;D$41,0,10-(D$40-LOG('Indicator Data'!D24))/(D$40-D$41)*10))),1)</f>
        <v>3.1</v>
      </c>
      <c r="E22" s="49">
        <f>ROUND(IF('Indicator Data'!E24=0,0.1,IF(LOG('Indicator Data'!E24)&gt;E$40,10,IF(LOG('Indicator Data'!E24)&lt;E$41,0,10-(E$40-LOG('Indicator Data'!E24))/(E$40-E$41)*10))),1)</f>
        <v>0.1</v>
      </c>
      <c r="F22" s="49">
        <f t="shared" si="0"/>
        <v>3.1</v>
      </c>
      <c r="G22" s="49">
        <f>ROUND(IF('Indicator Data'!F24="No data",0.1,IF('Indicator Data'!F24=0,0,IF(LOG('Indicator Data'!F24)&gt;G$40,10,IF(LOG('Indicator Data'!F24)&lt;G$41,0,10-(G$40-LOG('Indicator Data'!F24))/(G$40-G$41)*10)))),1)</f>
        <v>5.2</v>
      </c>
      <c r="H22" s="49">
        <f>ROUND(IF('Indicator Data'!X24=0,0,IF(LOG('Indicator Data'!X24)&gt;H$40,10,IF(LOG('Indicator Data'!X24)&lt;H$41,0,10-(H$40-LOG('Indicator Data'!X24))/(H$40-H$41)*10))),1)</f>
        <v>9.4</v>
      </c>
      <c r="I22" s="49">
        <f>ROUND(IF('Indicator Data'!X24=0,0,IF(LOG('Indicator Data'!X24)&gt;I$40,10,IF(LOG('Indicator Data'!X24)&lt;I$41,0,10-(I$40-LOG('Indicator Data'!X24))/(I$40-I$41)*10))),1)</f>
        <v>9.4</v>
      </c>
      <c r="J22" s="49">
        <f t="shared" si="13"/>
        <v>9.4</v>
      </c>
      <c r="K22" s="49">
        <f>IF('Indicator Data'!J24="No data","x",ROUND(IF('Indicator Data'!J24=0,0,IF(LOG('Indicator Data'!J24)&gt;K$40,10,IF(LOG('Indicator Data'!J24)&lt;K$41,0,10-(K$40-LOG('Indicator Data'!J24))/(K$40-K$41)*10))),1))</f>
        <v>4.4000000000000004</v>
      </c>
      <c r="L22" s="50">
        <f>'Indicator Data'!D24/'Indicator Data'!$BX24</f>
        <v>1.0390871384603191E-3</v>
      </c>
      <c r="M22" s="50">
        <f>'Indicator Data'!E24/'Indicator Data'!$BX24</f>
        <v>0</v>
      </c>
      <c r="N22" s="50">
        <f>IF(G22=0.1,0,'Indicator Data'!F24/'Indicator Data'!$BX24)</f>
        <v>0.16476011835570115</v>
      </c>
      <c r="O22" s="50">
        <f>'Indicator Data'!X24/'Indicator Data'!$BX24</f>
        <v>2.1782204374933955E-2</v>
      </c>
      <c r="P22" s="50">
        <f>'Indicator Data'!X24/'Indicator Data'!$BX24</f>
        <v>2.1782204374933955E-2</v>
      </c>
      <c r="Q22" s="50">
        <f>IF('Indicator Data'!J24="No data","x",'Indicator Data'!J24/'Indicator Data'!$BX24)</f>
        <v>7.5821621050406844E-3</v>
      </c>
      <c r="R22" s="49">
        <f t="shared" si="14"/>
        <v>2.1</v>
      </c>
      <c r="S22" s="49">
        <f t="shared" si="1"/>
        <v>0</v>
      </c>
      <c r="T22" s="49">
        <f t="shared" si="15"/>
        <v>2.1</v>
      </c>
      <c r="U22" s="49">
        <f t="shared" si="16"/>
        <v>1.1000000000000001</v>
      </c>
      <c r="V22" s="49">
        <f t="shared" si="17"/>
        <v>6.6</v>
      </c>
      <c r="W22" s="49">
        <f t="shared" si="18"/>
        <v>6.6</v>
      </c>
      <c r="X22" s="49">
        <f t="shared" si="19"/>
        <v>6.6</v>
      </c>
      <c r="Y22" s="49">
        <f>IF('Indicator Data'!J24="No data","x",ROUND(IF(Q22&gt;Y$40,10,IF(Q22&lt;Y$41,0,10-(Y$40-Q22)/(Y$40-Y$41)*10)),1))</f>
        <v>3.8</v>
      </c>
      <c r="Z22" s="49">
        <f t="shared" si="20"/>
        <v>2.6</v>
      </c>
      <c r="AA22" s="49">
        <f t="shared" si="21"/>
        <v>0.1</v>
      </c>
      <c r="AB22" s="49">
        <f t="shared" si="43"/>
        <v>8</v>
      </c>
      <c r="AC22" s="49">
        <f t="shared" si="22"/>
        <v>8</v>
      </c>
      <c r="AD22" s="49">
        <f t="shared" si="23"/>
        <v>8</v>
      </c>
      <c r="AE22" s="49">
        <f t="shared" si="24"/>
        <v>4.0999999999999996</v>
      </c>
      <c r="AF22" s="51">
        <f t="shared" si="25"/>
        <v>2.6</v>
      </c>
      <c r="AG22" s="51">
        <f t="shared" si="26"/>
        <v>3.4</v>
      </c>
      <c r="AH22" s="51">
        <f t="shared" si="27"/>
        <v>8.3000000000000007</v>
      </c>
      <c r="AI22" s="49">
        <f>IF('Indicator Data'!I24="No data","x",ROUND(IF('Indicator Data'!I24&gt;AI$40,10,IF('Indicator Data'!I24&lt;AI$41,0,10-(AI$40-'Indicator Data'!I24)/(AI$40-AI$41)*10)),1))</f>
        <v>10</v>
      </c>
      <c r="AJ22" s="51">
        <f t="shared" si="28"/>
        <v>7.1</v>
      </c>
      <c r="AK22" s="49">
        <f>IF('Indicator Data'!J24="No data","x",ROUND(IF('Indicator Data'!J24&gt;AK$40,10,IF('Indicator Data'!J24&lt;AK$41,0,10-(AK$40-'Indicator Data'!J24)/(AK$40-AK$41)*10)),1))</f>
        <v>8.8000000000000007</v>
      </c>
      <c r="AL22" s="49">
        <f>IF('Indicator Data'!K24="No data","x",ROUND(IF('Indicator Data'!K24&gt;AL$40,10,IF('Indicator Data'!K24&lt;AL$41,0,10-(AL$40-'Indicator Data'!K24)/(AL$40-AL$41)*10)),1))</f>
        <v>7</v>
      </c>
      <c r="AM22" s="51">
        <f t="shared" si="29"/>
        <v>8</v>
      </c>
      <c r="AN22" s="49">
        <f>IF('Indicator Data'!L24="No data","x",ROUND(IF('Indicator Data'!L24&gt;AN$40,10,IF('Indicator Data'!L24&lt;AN$41,0,10-(AN$40-'Indicator Data'!L24)/(AN$40-AN$41)*10)),1))</f>
        <v>0</v>
      </c>
      <c r="AO22" s="49">
        <f>IF('Indicator Data'!M24="No data","x",ROUND(IF('Indicator Data'!M24&gt;AO$40,10,IF('Indicator Data'!M24&lt;AO$41,0,10-(AO$40-'Indicator Data'!M24)/(AO$40-AO$41)*10)),1))</f>
        <v>1.1000000000000001</v>
      </c>
      <c r="AP22" s="49">
        <f>IF('Indicator Data'!N24="No data","x",ROUND(IF('Indicator Data'!N24&gt;AP$40,10,IF('Indicator Data'!N24&lt;AP$41,0,10-(AP$40-'Indicator Data'!N24)/(AP$40-AP$41)*10)),1))</f>
        <v>0</v>
      </c>
      <c r="AQ22" s="51">
        <f t="shared" si="30"/>
        <v>0.4</v>
      </c>
      <c r="AR22" s="49">
        <f>IF('Indicator Data'!BP24="no data","x",ROUND(IF('Indicator Data'!BP24&gt;AR$40,0,IF('Indicator Data'!BP24&lt;AR$41,10,(AR$40-'Indicator Data'!BP24)/(AR$40-AR$41)*10)),1))</f>
        <v>1.7</v>
      </c>
      <c r="AS22" s="49">
        <f>IF('Indicator Data'!BQ24="no data","x",ROUND(IF('Indicator Data'!BQ24&gt;AS$40,0,IF('Indicator Data'!BQ24&lt;AS$41,10,(AS$40-'Indicator Data'!BQ24)/(AS$40-AS$41)*10)),1))</f>
        <v>5</v>
      </c>
      <c r="AT22" s="49">
        <f t="shared" si="31"/>
        <v>3.4</v>
      </c>
      <c r="AU22" s="49">
        <f>IF('Indicator Data'!O24="no data","x",ROUND(IF(LOG('Indicator Data'!O24)&gt;AU$40,10,IF(LOG('Indicator Data'!O24)&lt;AU$41,0,10-(AU$40-LOG('Indicator Data'!O24))/(AU$40-AU$41)*10)),1))</f>
        <v>2.2999999999999998</v>
      </c>
      <c r="AV22" s="49">
        <f>IF('Indicator Data'!P24="No data","x",ROUND(IF('Indicator Data'!P24&gt;AV$40,10,IF('Indicator Data'!P24&lt;AV$41,0,10-(AV$40-'Indicator Data'!P24)/(AV$40-AV$41)*10)),1))</f>
        <v>10</v>
      </c>
      <c r="AW22" s="49">
        <f>IF('Indicator Data'!Q24="No data","x",ROUND(IF('Indicator Data'!Q24&gt;AW$40,10,IF('Indicator Data'!Q24&lt;AW$41,0,10-(AW$40-'Indicator Data'!Q24)/(AW$40-AW$41)*10)),1))</f>
        <v>1.3</v>
      </c>
      <c r="AX22" s="49">
        <f>IF('Indicator Data'!R24="No data","x",ROUND(IF('Indicator Data'!R24&gt;AX$40,10,IF('Indicator Data'!R24&lt;AX$41,0,10-(AX$40-'Indicator Data'!R24)/(AX$40-AX$41)*10)),1))</f>
        <v>8.3000000000000007</v>
      </c>
      <c r="AY22" s="49">
        <f t="shared" si="32"/>
        <v>6.5</v>
      </c>
      <c r="AZ22" s="51">
        <f t="shared" si="33"/>
        <v>5</v>
      </c>
      <c r="BA22" s="49">
        <f>IF('Indicator Data'!T24="No data","x",ROUND(IF('Indicator Data'!T24&gt;BA$40,10,IF('Indicator Data'!T24&lt;BA$41,0,10-(BA$40-'Indicator Data'!T24)/(BA$40-BA$41)*10)),1))</f>
        <v>10</v>
      </c>
      <c r="BB22" s="49">
        <f t="shared" si="34"/>
        <v>5.5</v>
      </c>
      <c r="BC22" s="52">
        <f>IF('Indicator Data'!S24="no data","x",'Indicator Data'!S24/SUM('Indicator Data'!BX$5:BX$16))</f>
        <v>1.3148995440369305E-3</v>
      </c>
      <c r="BD22" s="49">
        <f t="shared" si="35"/>
        <v>0</v>
      </c>
      <c r="BE22" s="49">
        <f>IF('Indicator Data'!W24="No data","x",ROUND(IF('Indicator Data'!W24&gt;BE$40,0,IF('Indicator Data'!W24&lt;BE$41,10,(BE$40-'Indicator Data'!W24)/(BE$40-BE$41)*10)),1))</f>
        <v>2</v>
      </c>
      <c r="BF22" s="49">
        <f t="shared" si="36"/>
        <v>1</v>
      </c>
      <c r="BG22" s="51">
        <f t="shared" si="37"/>
        <v>3.3</v>
      </c>
      <c r="BH22" s="53">
        <f t="shared" si="38"/>
        <v>3.1</v>
      </c>
      <c r="BI22" s="54">
        <f t="shared" si="39"/>
        <v>6</v>
      </c>
      <c r="BJ22" s="49">
        <f>ROUND(IF('Indicator Data'!Y24=0,0,IF('Indicator Data'!Y24&gt;BJ$40,10,IF('Indicator Data'!Y24&lt;BJ$41,0,10-(BJ$40-'Indicator Data'!Y24)/(BJ$40-BJ$41)*10))),1)</f>
        <v>3.5</v>
      </c>
      <c r="BK22" s="49">
        <f>ROUND(IF('Indicator Data'!Z24=0,0,IF('Indicator Data'!Z24&gt;BK$40,10,IF('Indicator Data'!Z24&lt;BK$41,0,10-(BK$40-'Indicator Data'!Z24)/(BK$40-BK$41)*10))),1)</f>
        <v>1.1000000000000001</v>
      </c>
      <c r="BL22" s="51">
        <f t="shared" si="40"/>
        <v>2.4</v>
      </c>
      <c r="BM22" s="49">
        <f>IF('Indicator Data'!AA24="No data","x",ROUND(IF('Indicator Data'!AA24&gt;BM$40,10,IF('Indicator Data'!AA24&lt;BM$41,0,10-(BM$40-'Indicator Data'!AA24)/(BM$40-BM$41)*10)),1))</f>
        <v>8.9</v>
      </c>
      <c r="BN22" s="49">
        <f>IF('Indicator Data'!AB24="No data","x",ROUND(IF('Indicator Data'!AB24&gt;BN$40,10,IF('Indicator Data'!AB24&lt;BN$41,0,10-(BN$40-'Indicator Data'!AB24)/(BN$40-BN$41)*10)),1))</f>
        <v>4.3</v>
      </c>
      <c r="BO22" s="51">
        <f t="shared" si="41"/>
        <v>7.2</v>
      </c>
      <c r="BP22" s="55">
        <f t="shared" si="42"/>
        <v>5.3</v>
      </c>
    </row>
    <row r="23" spans="1:68" ht="15.75" customHeight="1">
      <c r="A23" s="25" t="s">
        <v>199</v>
      </c>
      <c r="B23" s="3" t="s">
        <v>180</v>
      </c>
      <c r="C23" s="38" t="s">
        <v>218</v>
      </c>
      <c r="D23" s="57">
        <f>ROUND(IF('Indicator Data'!D25=0,0.1,IF(LOG('Indicator Data'!D25)&gt;D$40,10,IF(LOG('Indicator Data'!D25)&lt;D$41,0,10-(D$40-LOG('Indicator Data'!D25))/(D$40-D$41)*10))),1)</f>
        <v>6.8</v>
      </c>
      <c r="E23" s="49">
        <f>ROUND(IF('Indicator Data'!E25=0,0.1,IF(LOG('Indicator Data'!E25)&gt;E$40,10,IF(LOG('Indicator Data'!E25)&lt;E$41,0,10-(E$40-LOG('Indicator Data'!E25))/(E$40-E$41)*10))),1)</f>
        <v>0.1</v>
      </c>
      <c r="F23" s="49">
        <f t="shared" si="0"/>
        <v>6.8</v>
      </c>
      <c r="G23" s="49">
        <f>ROUND(IF('Indicator Data'!F25="No data",0.1,IF('Indicator Data'!F25=0,0,IF(LOG('Indicator Data'!F25)&gt;G$40,10,IF(LOG('Indicator Data'!F25)&lt;G$41,0,10-(G$40-LOG('Indicator Data'!F25))/(G$40-G$41)*10)))),1)</f>
        <v>1.3</v>
      </c>
      <c r="H23" s="49">
        <f>ROUND(IF('Indicator Data'!X25=0,0,IF(LOG('Indicator Data'!X25)&gt;H$40,10,IF(LOG('Indicator Data'!X25)&lt;H$41,0,10-(H$40-LOG('Indicator Data'!X25))/(H$40-H$41)*10))),1)</f>
        <v>8</v>
      </c>
      <c r="I23" s="49">
        <f>ROUND(IF('Indicator Data'!X25=0,0,IF(LOG('Indicator Data'!X25)&gt;I$40,10,IF(LOG('Indicator Data'!X25)&lt;I$41,0,10-(I$40-LOG('Indicator Data'!X25))/(I$40-I$41)*10))),1)</f>
        <v>8</v>
      </c>
      <c r="J23" s="49">
        <f t="shared" si="13"/>
        <v>8</v>
      </c>
      <c r="K23" s="49">
        <f>IF('Indicator Data'!J25="No data","x",ROUND(IF('Indicator Data'!J25=0,0,IF(LOG('Indicator Data'!J25)&gt;K$40,10,IF(LOG('Indicator Data'!J25)&lt;K$41,0,10-(K$40-LOG('Indicator Data'!J25))/(K$40-K$41)*10))),1))</f>
        <v>4</v>
      </c>
      <c r="L23" s="50">
        <f>'Indicator Data'!D25/'Indicator Data'!$BX25</f>
        <v>1.4278687510780293E-3</v>
      </c>
      <c r="M23" s="50">
        <f>'Indicator Data'!E25/'Indicator Data'!$BX25</f>
        <v>0</v>
      </c>
      <c r="N23" s="50">
        <f>IF(G23=0.1,0,'Indicator Data'!F25/'Indicator Data'!$BX25)</f>
        <v>4.4713343682415843E-3</v>
      </c>
      <c r="O23" s="50">
        <f>'Indicator Data'!X25/'Indicator Data'!$BX25</f>
        <v>1.691676949408908E-2</v>
      </c>
      <c r="P23" s="50">
        <f>'Indicator Data'!X25/'Indicator Data'!$BX25</f>
        <v>1.691676949408908E-2</v>
      </c>
      <c r="Q23" s="50">
        <f>IF('Indicator Data'!J25="No data","x",'Indicator Data'!J25/'Indicator Data'!$BX25)</f>
        <v>5.20107736602582E-3</v>
      </c>
      <c r="R23" s="49">
        <f t="shared" si="14"/>
        <v>2.9</v>
      </c>
      <c r="S23" s="49">
        <f t="shared" si="1"/>
        <v>0</v>
      </c>
      <c r="T23" s="49">
        <f t="shared" si="15"/>
        <v>2.9</v>
      </c>
      <c r="U23" s="49">
        <f t="shared" si="16"/>
        <v>0</v>
      </c>
      <c r="V23" s="49">
        <f t="shared" si="17"/>
        <v>4.5</v>
      </c>
      <c r="W23" s="49">
        <f t="shared" si="18"/>
        <v>4.5</v>
      </c>
      <c r="X23" s="49">
        <f t="shared" si="19"/>
        <v>4.5</v>
      </c>
      <c r="Y23" s="49">
        <f>IF('Indicator Data'!J25="No data","x",ROUND(IF(Q23&gt;Y$40,10,IF(Q23&lt;Y$41,0,10-(Y$40-Q23)/(Y$40-Y$41)*10)),1))</f>
        <v>2.6</v>
      </c>
      <c r="Z23" s="49">
        <f t="shared" si="20"/>
        <v>4.9000000000000004</v>
      </c>
      <c r="AA23" s="49">
        <f t="shared" si="21"/>
        <v>0.1</v>
      </c>
      <c r="AB23" s="49">
        <f t="shared" si="43"/>
        <v>6.3</v>
      </c>
      <c r="AC23" s="49">
        <f t="shared" si="22"/>
        <v>6.3</v>
      </c>
      <c r="AD23" s="49">
        <f t="shared" si="23"/>
        <v>6.3</v>
      </c>
      <c r="AE23" s="49">
        <f t="shared" si="24"/>
        <v>3.3</v>
      </c>
      <c r="AF23" s="51">
        <f t="shared" si="25"/>
        <v>5.2</v>
      </c>
      <c r="AG23" s="51">
        <f t="shared" si="26"/>
        <v>0.7</v>
      </c>
      <c r="AH23" s="51">
        <f t="shared" si="27"/>
        <v>6.6</v>
      </c>
      <c r="AI23" s="49">
        <f>IF('Indicator Data'!I25="No data","x",ROUND(IF('Indicator Data'!I25&gt;AI$40,10,IF('Indicator Data'!I25&lt;AI$41,0,10-(AI$40-'Indicator Data'!I25)/(AI$40-AI$41)*10)),1))</f>
        <v>3.3</v>
      </c>
      <c r="AJ23" s="51">
        <f t="shared" si="28"/>
        <v>3.3</v>
      </c>
      <c r="AK23" s="49">
        <f>IF('Indicator Data'!J25="No data","x",ROUND(IF('Indicator Data'!J25&gt;AK$40,10,IF('Indicator Data'!J25&lt;AK$41,0,10-(AK$40-'Indicator Data'!J25)/(AK$40-AK$41)*10)),1))</f>
        <v>4.5</v>
      </c>
      <c r="AL23" s="49">
        <f>IF('Indicator Data'!K25="No data","x",ROUND(IF('Indicator Data'!K25&gt;AL$40,10,IF('Indicator Data'!K25&lt;AL$41,0,10-(AL$40-'Indicator Data'!K25)/(AL$40-AL$41)*10)),1))</f>
        <v>2.2999999999999998</v>
      </c>
      <c r="AM23" s="51">
        <f t="shared" si="29"/>
        <v>3.5</v>
      </c>
      <c r="AN23" s="49">
        <f>IF('Indicator Data'!L25="No data","x",ROUND(IF('Indicator Data'!L25&gt;AN$40,10,IF('Indicator Data'!L25&lt;AN$41,0,10-(AN$40-'Indicator Data'!L25)/(AN$40-AN$41)*10)),1))</f>
        <v>0</v>
      </c>
      <c r="AO23" s="49">
        <f>IF('Indicator Data'!M25="No data","x",ROUND(IF('Indicator Data'!M25&gt;AO$40,10,IF('Indicator Data'!M25&lt;AO$41,0,10-(AO$40-'Indicator Data'!M25)/(AO$40-AO$41)*10)),1))</f>
        <v>10</v>
      </c>
      <c r="AP23" s="49">
        <f>IF('Indicator Data'!N25="No data","x",ROUND(IF('Indicator Data'!N25&gt;AP$40,10,IF('Indicator Data'!N25&lt;AP$41,0,10-(AP$40-'Indicator Data'!N25)/(AP$40-AP$41)*10)),1))</f>
        <v>0</v>
      </c>
      <c r="AQ23" s="51">
        <f t="shared" si="30"/>
        <v>6</v>
      </c>
      <c r="AR23" s="49">
        <f>IF('Indicator Data'!BP25="no data","x",ROUND(IF('Indicator Data'!BP25&gt;AR$40,0,IF('Indicator Data'!BP25&lt;AR$41,10,(AR$40-'Indicator Data'!BP25)/(AR$40-AR$41)*10)),1))</f>
        <v>1.7</v>
      </c>
      <c r="AS23" s="49">
        <f>IF('Indicator Data'!BQ25="no data","x",ROUND(IF('Indicator Data'!BQ25&gt;AS$40,0,IF('Indicator Data'!BQ25&lt;AS$41,10,(AS$40-'Indicator Data'!BQ25)/(AS$40-AS$41)*10)),1))</f>
        <v>5</v>
      </c>
      <c r="AT23" s="49">
        <f t="shared" si="31"/>
        <v>3.4</v>
      </c>
      <c r="AU23" s="49">
        <f>IF('Indicator Data'!O25="no data","x",ROUND(IF(LOG('Indicator Data'!O25)&gt;AU$40,10,IF(LOG('Indicator Data'!O25)&lt;AU$41,0,10-(AU$40-LOG('Indicator Data'!O25))/(AU$40-AU$41)*10)),1))</f>
        <v>10</v>
      </c>
      <c r="AV23" s="49">
        <f>IF('Indicator Data'!P25="No data","x",ROUND(IF('Indicator Data'!P25&gt;AV$40,10,IF('Indicator Data'!P25&lt;AV$41,0,10-(AV$40-'Indicator Data'!P25)/(AV$40-AV$41)*10)),1))</f>
        <v>10</v>
      </c>
      <c r="AW23" s="49">
        <f>IF('Indicator Data'!Q25="No data","x",ROUND(IF('Indicator Data'!Q25&gt;AW$40,10,IF('Indicator Data'!Q25&lt;AW$41,0,10-(AW$40-'Indicator Data'!Q25)/(AW$40-AW$41)*10)),1))</f>
        <v>1.8</v>
      </c>
      <c r="AX23" s="49">
        <f>IF('Indicator Data'!R25="No data","x",ROUND(IF('Indicator Data'!R25&gt;AX$40,10,IF('Indicator Data'!R25&lt;AX$41,0,10-(AX$40-'Indicator Data'!R25)/(AX$40-AX$41)*10)),1))</f>
        <v>10</v>
      </c>
      <c r="AY23" s="49">
        <f t="shared" si="32"/>
        <v>7.3</v>
      </c>
      <c r="AZ23" s="51">
        <f t="shared" si="33"/>
        <v>5.4</v>
      </c>
      <c r="BA23" s="49">
        <f>IF('Indicator Data'!T25="No data","x",ROUND(IF('Indicator Data'!T25&gt;BA$40,10,IF('Indicator Data'!T25&lt;BA$41,0,10-(BA$40-'Indicator Data'!T25)/(BA$40-BA$41)*10)),1))</f>
        <v>10</v>
      </c>
      <c r="BB23" s="49">
        <f t="shared" si="34"/>
        <v>7.8</v>
      </c>
      <c r="BC23" s="52">
        <f>IF('Indicator Data'!S25="no data","x",'Indicator Data'!S25/SUM('Indicator Data'!BX$5:BX$16))</f>
        <v>1.3148995440369305E-3</v>
      </c>
      <c r="BD23" s="49">
        <f t="shared" si="35"/>
        <v>0</v>
      </c>
      <c r="BE23" s="49">
        <f>IF('Indicator Data'!W25="No data","x",ROUND(IF('Indicator Data'!W25&gt;BE$40,0,IF('Indicator Data'!W25&lt;BE$41,10,(BE$40-'Indicator Data'!W25)/(BE$40-BE$41)*10)),1))</f>
        <v>2</v>
      </c>
      <c r="BF23" s="49">
        <f t="shared" si="36"/>
        <v>1</v>
      </c>
      <c r="BG23" s="51">
        <f t="shared" si="37"/>
        <v>4.0999999999999996</v>
      </c>
      <c r="BH23" s="53">
        <f t="shared" si="38"/>
        <v>5.2</v>
      </c>
      <c r="BI23" s="54">
        <f t="shared" si="39"/>
        <v>4.3</v>
      </c>
      <c r="BJ23" s="49">
        <f>ROUND(IF('Indicator Data'!Y25=0,0,IF('Indicator Data'!Y25&gt;BJ$40,10,IF('Indicator Data'!Y25&lt;BJ$41,0,10-(BJ$40-'Indicator Data'!Y25)/(BJ$40-BJ$41)*10))),1)</f>
        <v>2</v>
      </c>
      <c r="BK23" s="49">
        <f>ROUND(IF('Indicator Data'!Z25=0,0,IF('Indicator Data'!Z25&gt;BK$40,10,IF('Indicator Data'!Z25&lt;BK$41,0,10-(BK$40-'Indicator Data'!Z25)/(BK$40-BK$41)*10))),1)</f>
        <v>9.5</v>
      </c>
      <c r="BL23" s="51">
        <f t="shared" si="40"/>
        <v>7.3</v>
      </c>
      <c r="BM23" s="49">
        <f>IF('Indicator Data'!AA25="No data","x",ROUND(IF('Indicator Data'!AA25&gt;BM$40,10,IF('Indicator Data'!AA25&lt;BM$41,0,10-(BM$40-'Indicator Data'!AA25)/(BM$40-BM$41)*10)),1))</f>
        <v>8.9</v>
      </c>
      <c r="BN23" s="49">
        <f>IF('Indicator Data'!AB25="No data","x",ROUND(IF('Indicator Data'!AB25&gt;BN$40,10,IF('Indicator Data'!AB25&lt;BN$41,0,10-(BN$40-'Indicator Data'!AB25)/(BN$40-BN$41)*10)),1))</f>
        <v>5.4</v>
      </c>
      <c r="BO23" s="51">
        <f t="shared" si="41"/>
        <v>7.6</v>
      </c>
      <c r="BP23" s="55">
        <f t="shared" si="42"/>
        <v>7.5</v>
      </c>
    </row>
    <row r="24" spans="1:68" ht="15.75" customHeight="1">
      <c r="A24" s="25" t="s">
        <v>199</v>
      </c>
      <c r="B24" s="3" t="s">
        <v>198</v>
      </c>
      <c r="C24" s="38" t="s">
        <v>236</v>
      </c>
      <c r="D24" s="57">
        <f>ROUND(IF('Indicator Data'!D26=0,0.1,IF(LOG('Indicator Data'!D26)&gt;D$40,10,IF(LOG('Indicator Data'!D26)&lt;D$41,0,10-(D$40-LOG('Indicator Data'!D26))/(D$40-D$41)*10))),1)</f>
        <v>4.0999999999999996</v>
      </c>
      <c r="E24" s="49">
        <f>ROUND(IF('Indicator Data'!E26=0,0.1,IF(LOG('Indicator Data'!E26)&gt;E$40,10,IF(LOG('Indicator Data'!E26)&lt;E$41,0,10-(E$40-LOG('Indicator Data'!E26))/(E$40-E$41)*10))),1)</f>
        <v>0.1</v>
      </c>
      <c r="F24" s="49">
        <f t="shared" si="0"/>
        <v>4.0999999999999996</v>
      </c>
      <c r="G24" s="49">
        <f>ROUND(IF('Indicator Data'!F26="No data",0.1,IF('Indicator Data'!F26=0,0,IF(LOG('Indicator Data'!F26)&gt;G$40,10,IF(LOG('Indicator Data'!F26)&lt;G$41,0,10-(G$40-LOG('Indicator Data'!F26))/(G$40-G$41)*10)))),1)</f>
        <v>7.9</v>
      </c>
      <c r="H24" s="49">
        <f>ROUND(IF('Indicator Data'!X26=0,0,IF(LOG('Indicator Data'!X26)&gt;H$40,10,IF(LOG('Indicator Data'!X26)&lt;H$41,0,10-(H$40-LOG('Indicator Data'!X26))/(H$40-H$41)*10))),1)</f>
        <v>10</v>
      </c>
      <c r="I24" s="49">
        <f>ROUND(IF('Indicator Data'!X26=0,0,IF(LOG('Indicator Data'!X26)&gt;I$40,10,IF(LOG('Indicator Data'!X26)&lt;I$41,0,10-(I$40-LOG('Indicator Data'!X26))/(I$40-I$41)*10))),1)</f>
        <v>10</v>
      </c>
      <c r="J24" s="49">
        <f t="shared" si="13"/>
        <v>10</v>
      </c>
      <c r="K24" s="49" t="str">
        <f>IF('Indicator Data'!J26="No data","x",ROUND(IF('Indicator Data'!J26=0,0,IF(LOG('Indicator Data'!J26)&gt;K$40,10,IF(LOG('Indicator Data'!J26)&lt;K$41,0,10-(K$40-LOG('Indicator Data'!J26))/(K$40-K$41)*10))),1))</f>
        <v>x</v>
      </c>
      <c r="L24" s="50" t="s">
        <v>303</v>
      </c>
      <c r="M24" s="50" t="s">
        <v>303</v>
      </c>
      <c r="N24" s="50" t="s">
        <v>303</v>
      </c>
      <c r="O24" s="50" t="s">
        <v>303</v>
      </c>
      <c r="P24" s="50" t="s">
        <v>303</v>
      </c>
      <c r="Q24" s="50" t="s">
        <v>303</v>
      </c>
      <c r="R24" s="49">
        <f t="shared" si="14"/>
        <v>10</v>
      </c>
      <c r="S24" s="49">
        <f t="shared" si="1"/>
        <v>10</v>
      </c>
      <c r="T24" s="49">
        <f t="shared" si="15"/>
        <v>10</v>
      </c>
      <c r="U24" s="49">
        <f t="shared" si="16"/>
        <v>10</v>
      </c>
      <c r="V24" s="49">
        <f t="shared" si="17"/>
        <v>10</v>
      </c>
      <c r="W24" s="49">
        <f t="shared" si="18"/>
        <v>10</v>
      </c>
      <c r="X24" s="49">
        <f t="shared" si="19"/>
        <v>10</v>
      </c>
      <c r="Y24" s="49" t="str">
        <f>IF('Indicator Data'!J26="No data","x",ROUND(IF(Q24&gt;Y$40,10,IF(Q24&lt;Y$41,0,10-(Y$40-Q24)/(Y$40-Y$41)*10)),1))</f>
        <v>x</v>
      </c>
      <c r="Z24" s="49">
        <f t="shared" si="20"/>
        <v>7.1</v>
      </c>
      <c r="AA24" s="49">
        <f t="shared" si="21"/>
        <v>5.0999999999999996</v>
      </c>
      <c r="AB24" s="49">
        <f t="shared" si="43"/>
        <v>10</v>
      </c>
      <c r="AC24" s="49">
        <f t="shared" si="22"/>
        <v>10</v>
      </c>
      <c r="AD24" s="49">
        <f t="shared" si="23"/>
        <v>10</v>
      </c>
      <c r="AE24" s="49" t="str">
        <f t="shared" si="24"/>
        <v>x</v>
      </c>
      <c r="AF24" s="51">
        <f t="shared" si="25"/>
        <v>8.3000000000000007</v>
      </c>
      <c r="AG24" s="51">
        <f t="shared" si="26"/>
        <v>9.1999999999999993</v>
      </c>
      <c r="AH24" s="51">
        <f t="shared" si="27"/>
        <v>10</v>
      </c>
      <c r="AI24" s="49">
        <f>IF('Indicator Data'!I26="No data","x",ROUND(IF('Indicator Data'!I26&gt;AI$40,10,IF('Indicator Data'!I26&lt;AI$41,0,10-(AI$40-'Indicator Data'!I26)/(AI$40-AI$41)*10)),1))</f>
        <v>10</v>
      </c>
      <c r="AJ24" s="51">
        <f t="shared" si="28"/>
        <v>10</v>
      </c>
      <c r="AK24" s="49" t="str">
        <f>IF('Indicator Data'!J26="No data","x",ROUND(IF('Indicator Data'!J26&gt;AK$40,10,IF('Indicator Data'!J26&lt;AK$41,0,10-(AK$40-'Indicator Data'!J26)/(AK$40-AK$41)*10)),1))</f>
        <v>x</v>
      </c>
      <c r="AL24" s="49">
        <f>IF('Indicator Data'!K26="No data","x",ROUND(IF('Indicator Data'!K26&gt;AL$40,10,IF('Indicator Data'!K26&lt;AL$41,0,10-(AL$40-'Indicator Data'!K26)/(AL$40-AL$41)*10)),1))</f>
        <v>10</v>
      </c>
      <c r="AM24" s="51" t="s">
        <v>303</v>
      </c>
      <c r="AN24" s="49">
        <f>IF('Indicator Data'!L26="No data","x",ROUND(IF('Indicator Data'!L26&gt;AN$40,10,IF('Indicator Data'!L26&lt;AN$41,0,10-(AN$40-'Indicator Data'!L26)/(AN$40-AN$41)*10)),1))</f>
        <v>0</v>
      </c>
      <c r="AO24" s="49" t="str">
        <f>IF('Indicator Data'!M26="No data","x",ROUND(IF('Indicator Data'!M26&gt;AO$40,10,IF('Indicator Data'!M26&lt;AO$41,0,10-(AO$40-'Indicator Data'!M26)/(AO$40-AO$41)*10)),1))</f>
        <v>x</v>
      </c>
      <c r="AP24" s="49">
        <f>IF('Indicator Data'!N26="No data","x",ROUND(IF('Indicator Data'!N26&gt;AP$40,10,IF('Indicator Data'!N26&lt;AP$41,0,10-(AP$40-'Indicator Data'!N26)/(AP$40-AP$41)*10)),1))</f>
        <v>2.9</v>
      </c>
      <c r="AQ24" s="51" t="s">
        <v>303</v>
      </c>
      <c r="AR24" s="49">
        <f>IF('Indicator Data'!BP26="no data","x",ROUND(IF('Indicator Data'!BP26&gt;AR$40,0,IF('Indicator Data'!BP26&lt;AR$41,10,(AR$40-'Indicator Data'!BP26)/(AR$40-AR$41)*10)),1))</f>
        <v>1.7</v>
      </c>
      <c r="AS24" s="49">
        <f>IF('Indicator Data'!BQ26="no data","x",ROUND(IF('Indicator Data'!BQ26&gt;AS$40,0,IF('Indicator Data'!BQ26&lt;AS$41,10,(AS$40-'Indicator Data'!BQ26)/(AS$40-AS$41)*10)),1))</f>
        <v>5</v>
      </c>
      <c r="AT24" s="49">
        <f t="shared" si="31"/>
        <v>3.4</v>
      </c>
      <c r="AU24" s="49" t="str">
        <f>IF('Indicator Data'!O26="no data","x",ROUND(IF(LOG('Indicator Data'!O26)&gt;AU$40,10,IF(LOG('Indicator Data'!O26)&lt;AU$41,0,10-(AU$40-LOG('Indicator Data'!O26))/(AU$40-AU$41)*10)),1))</f>
        <v>x</v>
      </c>
      <c r="AV24" s="49" t="str">
        <f>IF('Indicator Data'!P26="No data","x",ROUND(IF('Indicator Data'!P26&gt;AV$40,10,IF('Indicator Data'!P26&lt;AV$41,0,10-(AV$40-'Indicator Data'!P26)/(AV$40-AV$41)*10)),1))</f>
        <v>x</v>
      </c>
      <c r="AW24" s="49" t="str">
        <f>IF('Indicator Data'!Q26="No data","x",ROUND(IF('Indicator Data'!Q26&gt;AW$40,10,IF('Indicator Data'!Q26&lt;AW$41,0,10-(AW$40-'Indicator Data'!Q26)/(AW$40-AW$41)*10)),1))</f>
        <v>x</v>
      </c>
      <c r="AX24" s="49" t="str">
        <f>IF('Indicator Data'!R26="No data","x",ROUND(IF('Indicator Data'!R26&gt;AX$40,10,IF('Indicator Data'!R26&lt;AX$41,0,10-(AX$40-'Indicator Data'!R26)/(AX$40-AX$41)*10)),1))</f>
        <v>x</v>
      </c>
      <c r="AY24" s="49" t="s">
        <v>303</v>
      </c>
      <c r="AZ24" s="51" t="s">
        <v>303</v>
      </c>
      <c r="BA24" s="49" t="str">
        <f>IF('Indicator Data'!T26="No data","x",ROUND(IF('Indicator Data'!T26&gt;BA$40,10,IF('Indicator Data'!T26&lt;BA$41,0,10-(BA$40-'Indicator Data'!T26)/(BA$40-BA$41)*10)),1))</f>
        <v>x</v>
      </c>
      <c r="BB24" s="49">
        <f t="shared" si="34"/>
        <v>10</v>
      </c>
      <c r="BC24" s="52">
        <f>IF('Indicator Data'!S26="no data","x",'Indicator Data'!S26/SUM('Indicator Data'!BX$5:BX$16))</f>
        <v>1.3148995440369305E-3</v>
      </c>
      <c r="BD24" s="49">
        <f t="shared" si="35"/>
        <v>0</v>
      </c>
      <c r="BE24" s="49">
        <f>IF('Indicator Data'!W26="No data","x",ROUND(IF('Indicator Data'!W26&gt;BE$40,0,IF('Indicator Data'!W26&lt;BE$41,10,(BE$40-'Indicator Data'!W26)/(BE$40-BE$41)*10)),1))</f>
        <v>2</v>
      </c>
      <c r="BF24" s="49">
        <f t="shared" si="36"/>
        <v>1</v>
      </c>
      <c r="BG24" s="51">
        <f t="shared" si="37"/>
        <v>4.8</v>
      </c>
      <c r="BH24" s="53" t="s">
        <v>303</v>
      </c>
      <c r="BI24" s="54" t="s">
        <v>303</v>
      </c>
      <c r="BJ24" s="49">
        <f>ROUND(IF('Indicator Data'!Y26=0,0,IF('Indicator Data'!Y26&gt;BJ$40,10,IF('Indicator Data'!Y26&lt;BJ$41,0,10-(BJ$40-'Indicator Data'!Y26)/(BJ$40-BJ$41)*10))),1)</f>
        <v>10</v>
      </c>
      <c r="BK24" s="49">
        <f>ROUND(IF('Indicator Data'!Z26=0,0,IF('Indicator Data'!Z26&gt;BK$40,10,IF('Indicator Data'!Z26&lt;BK$41,0,10-(BK$40-'Indicator Data'!Z26)/(BK$40-BK$41)*10))),1)</f>
        <v>10</v>
      </c>
      <c r="BL24" s="51">
        <f t="shared" si="40"/>
        <v>10</v>
      </c>
      <c r="BM24" s="49" t="str">
        <f>IF('Indicator Data'!AA26="No data","x",ROUND(IF('Indicator Data'!AA26&gt;BM$40,10,IF('Indicator Data'!AA26&lt;BM$41,0,10-(BM$40-'Indicator Data'!AA26)/(BM$40-BM$41)*10)),1))</f>
        <v>x</v>
      </c>
      <c r="BN24" s="49" t="str">
        <f>IF('Indicator Data'!AB26="No data","x",ROUND(IF('Indicator Data'!AB26&gt;BN$40,10,IF('Indicator Data'!AB26&lt;BN$41,0,10-(BN$40-'Indicator Data'!AB26)/(BN$40-BN$41)*10)),1))</f>
        <v>x</v>
      </c>
      <c r="BO24" s="51" t="s">
        <v>303</v>
      </c>
      <c r="BP24" s="55" t="s">
        <v>303</v>
      </c>
    </row>
    <row r="25" spans="1:68" ht="15.75" customHeight="1">
      <c r="A25" s="25" t="s">
        <v>199</v>
      </c>
      <c r="B25" s="3" t="s">
        <v>194</v>
      </c>
      <c r="C25" s="38" t="s">
        <v>232</v>
      </c>
      <c r="D25" s="57">
        <f>ROUND(IF('Indicator Data'!D27=0,0.1,IF(LOG('Indicator Data'!D27)&gt;D$40,10,IF(LOG('Indicator Data'!D27)&lt;D$41,0,10-(D$40-LOG('Indicator Data'!D27))/(D$40-D$41)*10))),1)</f>
        <v>10</v>
      </c>
      <c r="E25" s="49">
        <f>ROUND(IF('Indicator Data'!E27=0,0.1,IF(LOG('Indicator Data'!E27)&gt;E$40,10,IF(LOG('Indicator Data'!E27)&lt;E$41,0,10-(E$40-LOG('Indicator Data'!E27))/(E$40-E$41)*10))),1)</f>
        <v>0.1</v>
      </c>
      <c r="F25" s="49">
        <f t="shared" si="0"/>
        <v>10</v>
      </c>
      <c r="G25" s="49">
        <f>ROUND(IF('Indicator Data'!F27="No data",0.1,IF('Indicator Data'!F27=0,0,IF(LOG('Indicator Data'!F27)&gt;G$40,10,IF(LOG('Indicator Data'!F27)&lt;G$41,0,10-(G$40-LOG('Indicator Data'!F27))/(G$40-G$41)*10)))),1)</f>
        <v>4.3</v>
      </c>
      <c r="H25" s="49">
        <f>ROUND(IF('Indicator Data'!X27=0,0,IF(LOG('Indicator Data'!X27)&gt;H$40,10,IF(LOG('Indicator Data'!X27)&lt;H$41,0,10-(H$40-LOG('Indicator Data'!X27))/(H$40-H$41)*10))),1)</f>
        <v>7.1</v>
      </c>
      <c r="I25" s="49">
        <f>ROUND(IF('Indicator Data'!X27=0,0,IF(LOG('Indicator Data'!X27)&gt;I$40,10,IF(LOG('Indicator Data'!X27)&lt;I$41,0,10-(I$40-LOG('Indicator Data'!X27))/(I$40-I$41)*10))),1)</f>
        <v>7.1</v>
      </c>
      <c r="J25" s="49">
        <f t="shared" si="13"/>
        <v>7.1</v>
      </c>
      <c r="K25" s="49">
        <f>IF('Indicator Data'!J27="No data","x",ROUND(IF('Indicator Data'!J27=0,0,IF(LOG('Indicator Data'!J27)&gt;K$40,10,IF(LOG('Indicator Data'!J27)&lt;K$41,0,10-(K$40-LOG('Indicator Data'!J27))/(K$40-K$41)*10))),1))</f>
        <v>3.9</v>
      </c>
      <c r="L25" s="50">
        <f>'Indicator Data'!D27/'Indicator Data'!$BX27</f>
        <v>4.100036076991994E-3</v>
      </c>
      <c r="M25" s="50">
        <f>'Indicator Data'!E27/'Indicator Data'!$BX27</f>
        <v>0</v>
      </c>
      <c r="N25" s="50">
        <f>IF(G25=0.1,0,'Indicator Data'!F27/'Indicator Data'!$BX27)</f>
        <v>0.15826132192711193</v>
      </c>
      <c r="O25" s="50">
        <f>'Indicator Data'!X27/'Indicator Data'!$BX27</f>
        <v>3.1155168925753592E-2</v>
      </c>
      <c r="P25" s="50">
        <f>'Indicator Data'!X27/'Indicator Data'!$BX27</f>
        <v>3.1155168925753592E-2</v>
      </c>
      <c r="Q25" s="50">
        <f>IF('Indicator Data'!J27="No data","x",'Indicator Data'!J27/'Indicator Data'!$BX27)</f>
        <v>1.0404323574463166E-2</v>
      </c>
      <c r="R25" s="49">
        <f t="shared" si="14"/>
        <v>8.1999999999999993</v>
      </c>
      <c r="S25" s="49">
        <f t="shared" si="1"/>
        <v>0</v>
      </c>
      <c r="T25" s="49">
        <f t="shared" si="15"/>
        <v>8.1999999999999993</v>
      </c>
      <c r="U25" s="49">
        <f t="shared" si="16"/>
        <v>1.1000000000000001</v>
      </c>
      <c r="V25" s="49">
        <f t="shared" si="17"/>
        <v>10</v>
      </c>
      <c r="W25" s="49">
        <f t="shared" si="18"/>
        <v>10</v>
      </c>
      <c r="X25" s="49">
        <f t="shared" si="19"/>
        <v>10</v>
      </c>
      <c r="Y25" s="49">
        <f>IF('Indicator Data'!J27="No data","x",ROUND(IF(Q25&gt;Y$40,10,IF(Q25&lt;Y$41,0,10-(Y$40-Q25)/(Y$40-Y$41)*10)),1))</f>
        <v>5.2</v>
      </c>
      <c r="Z25" s="49">
        <f t="shared" si="20"/>
        <v>9.1</v>
      </c>
      <c r="AA25" s="49">
        <f t="shared" si="21"/>
        <v>0.1</v>
      </c>
      <c r="AB25" s="49">
        <f t="shared" si="43"/>
        <v>8.6</v>
      </c>
      <c r="AC25" s="49">
        <f t="shared" si="22"/>
        <v>8.6</v>
      </c>
      <c r="AD25" s="49">
        <f t="shared" si="23"/>
        <v>8.6</v>
      </c>
      <c r="AE25" s="49">
        <f t="shared" si="24"/>
        <v>4.5999999999999996</v>
      </c>
      <c r="AF25" s="51">
        <f t="shared" si="25"/>
        <v>9.3000000000000007</v>
      </c>
      <c r="AG25" s="51">
        <f t="shared" si="26"/>
        <v>2.9</v>
      </c>
      <c r="AH25" s="51">
        <f t="shared" si="27"/>
        <v>9</v>
      </c>
      <c r="AI25" s="49">
        <f>IF('Indicator Data'!I27="No data","x",ROUND(IF('Indicator Data'!I27&gt;AI$40,10,IF('Indicator Data'!I27&lt;AI$41,0,10-(AI$40-'Indicator Data'!I27)/(AI$40-AI$41)*10)),1))</f>
        <v>10</v>
      </c>
      <c r="AJ25" s="51">
        <f t="shared" si="28"/>
        <v>7.3</v>
      </c>
      <c r="AK25" s="49">
        <f>IF('Indicator Data'!J27="No data","x",ROUND(IF('Indicator Data'!J27&gt;AK$40,10,IF('Indicator Data'!J27&lt;AK$41,0,10-(AK$40-'Indicator Data'!J27)/(AK$40-AK$41)*10)),1))</f>
        <v>3.8</v>
      </c>
      <c r="AL25" s="49">
        <f>IF('Indicator Data'!K27="No data","x",ROUND(IF('Indicator Data'!K27&gt;AL$40,10,IF('Indicator Data'!K27&lt;AL$41,0,10-(AL$40-'Indicator Data'!K27)/(AL$40-AL$41)*10)),1))</f>
        <v>4.5999999999999996</v>
      </c>
      <c r="AM25" s="51">
        <f t="shared" si="29"/>
        <v>4.2</v>
      </c>
      <c r="AN25" s="49">
        <f>IF('Indicator Data'!L27="No data","x",ROUND(IF('Indicator Data'!L27&gt;AN$40,10,IF('Indicator Data'!L27&lt;AN$41,0,10-(AN$40-'Indicator Data'!L27)/(AN$40-AN$41)*10)),1))</f>
        <v>0</v>
      </c>
      <c r="AO25" s="49">
        <f>IF('Indicator Data'!M27="No data","x",ROUND(IF('Indicator Data'!M27&gt;AO$40,10,IF('Indicator Data'!M27&lt;AO$41,0,10-(AO$40-'Indicator Data'!M27)/(AO$40-AO$41)*10)),1))</f>
        <v>0.2</v>
      </c>
      <c r="AP25" s="49">
        <f>IF('Indicator Data'!N27="No data","x",ROUND(IF('Indicator Data'!N27&gt;AP$40,10,IF('Indicator Data'!N27&lt;AP$41,0,10-(AP$40-'Indicator Data'!N27)/(AP$40-AP$41)*10)),1))</f>
        <v>0</v>
      </c>
      <c r="AQ25" s="51">
        <f t="shared" si="30"/>
        <v>0.1</v>
      </c>
      <c r="AR25" s="49">
        <f>IF('Indicator Data'!BP27="no data","x",ROUND(IF('Indicator Data'!BP27&gt;AR$40,0,IF('Indicator Data'!BP27&lt;AR$41,10,(AR$40-'Indicator Data'!BP27)/(AR$40-AR$41)*10)),1))</f>
        <v>1.7</v>
      </c>
      <c r="AS25" s="49">
        <f>IF('Indicator Data'!BQ27="no data","x",ROUND(IF('Indicator Data'!BQ27&gt;AS$40,0,IF('Indicator Data'!BQ27&lt;AS$41,10,(AS$40-'Indicator Data'!BQ27)/(AS$40-AS$41)*10)),1))</f>
        <v>5</v>
      </c>
      <c r="AT25" s="49">
        <f t="shared" si="31"/>
        <v>3.4</v>
      </c>
      <c r="AU25" s="49">
        <f>IF('Indicator Data'!O27="no data","x",ROUND(IF(LOG('Indicator Data'!O27)&gt;AU$40,10,IF(LOG('Indicator Data'!O27)&lt;AU$41,0,10-(AU$40-LOG('Indicator Data'!O27))/(AU$40-AU$41)*10)),1))</f>
        <v>0.7</v>
      </c>
      <c r="AV25" s="49">
        <f>IF('Indicator Data'!P27="No data","x",ROUND(IF('Indicator Data'!P27&gt;AV$40,10,IF('Indicator Data'!P27&lt;AV$41,0,10-(AV$40-'Indicator Data'!P27)/(AV$40-AV$41)*10)),1))</f>
        <v>5.2</v>
      </c>
      <c r="AW25" s="49">
        <f>IF('Indicator Data'!Q27="No data","x",ROUND(IF('Indicator Data'!Q27&gt;AW$40,10,IF('Indicator Data'!Q27&lt;AW$41,0,10-(AW$40-'Indicator Data'!Q27)/(AW$40-AW$41)*10)),1))</f>
        <v>4.7</v>
      </c>
      <c r="AX25" s="49">
        <f>IF('Indicator Data'!R27="No data","x",ROUND(IF('Indicator Data'!R27&gt;AX$40,10,IF('Indicator Data'!R27&lt;AX$41,0,10-(AX$40-'Indicator Data'!R27)/(AX$40-AX$41)*10)),1))</f>
        <v>8.3000000000000007</v>
      </c>
      <c r="AY25" s="49">
        <f t="shared" si="32"/>
        <v>6.1</v>
      </c>
      <c r="AZ25" s="51">
        <f t="shared" si="33"/>
        <v>4.8</v>
      </c>
      <c r="BA25" s="49">
        <f>IF('Indicator Data'!T27="No data","x",ROUND(IF('Indicator Data'!T27&gt;BA$40,10,IF('Indicator Data'!T27&lt;BA$41,0,10-(BA$40-'Indicator Data'!T27)/(BA$40-BA$41)*10)),1))</f>
        <v>7.3</v>
      </c>
      <c r="BB25" s="49">
        <f t="shared" si="34"/>
        <v>3.8</v>
      </c>
      <c r="BC25" s="52">
        <f>IF('Indicator Data'!S27="no data","x",'Indicator Data'!S27/SUM('Indicator Data'!BX$5:BX$16))</f>
        <v>1.3148995440369305E-3</v>
      </c>
      <c r="BD25" s="49">
        <f t="shared" si="35"/>
        <v>0</v>
      </c>
      <c r="BE25" s="49">
        <f>IF('Indicator Data'!W27="No data","x",ROUND(IF('Indicator Data'!W27&gt;BE$40,0,IF('Indicator Data'!W27&lt;BE$41,10,(BE$40-'Indicator Data'!W27)/(BE$40-BE$41)*10)),1))</f>
        <v>2</v>
      </c>
      <c r="BF25" s="49">
        <f t="shared" si="36"/>
        <v>1</v>
      </c>
      <c r="BG25" s="51">
        <f t="shared" si="37"/>
        <v>2.7</v>
      </c>
      <c r="BH25" s="53">
        <f t="shared" si="38"/>
        <v>2.8</v>
      </c>
      <c r="BI25" s="54">
        <f t="shared" si="39"/>
        <v>6.8</v>
      </c>
      <c r="BJ25" s="49">
        <f>ROUND(IF('Indicator Data'!Y27=0,0,IF('Indicator Data'!Y27&gt;BJ$40,10,IF('Indicator Data'!Y27&lt;BJ$41,0,10-(BJ$40-'Indicator Data'!Y27)/(BJ$40-BJ$41)*10))),1)</f>
        <v>1</v>
      </c>
      <c r="BK25" s="49">
        <f>ROUND(IF('Indicator Data'!Z27=0,0,IF('Indicator Data'!Z27&gt;BK$40,10,IF('Indicator Data'!Z27&lt;BK$41,0,10-(BK$40-'Indicator Data'!Z27)/(BK$40-BK$41)*10))),1)</f>
        <v>0.5</v>
      </c>
      <c r="BL25" s="51">
        <f t="shared" si="40"/>
        <v>0.8</v>
      </c>
      <c r="BM25" s="49">
        <f>IF('Indicator Data'!AA27="No data","x",ROUND(IF('Indicator Data'!AA27&gt;BM$40,10,IF('Indicator Data'!AA27&lt;BM$41,0,10-(BM$40-'Indicator Data'!AA27)/(BM$40-BM$41)*10)),1))</f>
        <v>8.9</v>
      </c>
      <c r="BN25" s="49">
        <f>IF('Indicator Data'!AB27="No data","x",ROUND(IF('Indicator Data'!AB27&gt;BN$40,10,IF('Indicator Data'!AB27&lt;BN$41,0,10-(BN$40-'Indicator Data'!AB27)/(BN$40-BN$41)*10)),1))</f>
        <v>0</v>
      </c>
      <c r="BO25" s="51">
        <f t="shared" si="41"/>
        <v>6.2</v>
      </c>
      <c r="BP25" s="55">
        <f t="shared" si="42"/>
        <v>4</v>
      </c>
    </row>
    <row r="26" spans="1:68" ht="15.75" customHeight="1">
      <c r="A26" s="25" t="s">
        <v>199</v>
      </c>
      <c r="B26" s="3" t="s">
        <v>181</v>
      </c>
      <c r="C26" s="38" t="s">
        <v>219</v>
      </c>
      <c r="D26" s="57">
        <f>ROUND(IF('Indicator Data'!D28=0,0.1,IF(LOG('Indicator Data'!D28)&gt;D$40,10,IF(LOG('Indicator Data'!D28)&lt;D$41,0,10-(D$40-LOG('Indicator Data'!D28))/(D$40-D$41)*10))),1)</f>
        <v>2.1</v>
      </c>
      <c r="E26" s="49">
        <f>ROUND(IF('Indicator Data'!E28=0,0.1,IF(LOG('Indicator Data'!E28)&gt;E$40,10,IF(LOG('Indicator Data'!E28)&lt;E$41,0,10-(E$40-LOG('Indicator Data'!E28))/(E$40-E$41)*10))),1)</f>
        <v>0.1</v>
      </c>
      <c r="F26" s="49">
        <f t="shared" si="0"/>
        <v>2.1</v>
      </c>
      <c r="G26" s="49">
        <f>ROUND(IF('Indicator Data'!F28="No data",0.1,IF('Indicator Data'!F28=0,0,IF(LOG('Indicator Data'!F28)&gt;G$40,10,IF(LOG('Indicator Data'!F28)&lt;G$41,0,10-(G$40-LOG('Indicator Data'!F28))/(G$40-G$41)*10)))),1)</f>
        <v>3.7</v>
      </c>
      <c r="H26" s="49">
        <f>ROUND(IF('Indicator Data'!X28=0,0,IF(LOG('Indicator Data'!X28)&gt;H$40,10,IF(LOG('Indicator Data'!X28)&lt;H$41,0,10-(H$40-LOG('Indicator Data'!X28))/(H$40-H$41)*10))),1)</f>
        <v>6.9</v>
      </c>
      <c r="I26" s="49">
        <f>ROUND(IF('Indicator Data'!X28=0,0,IF(LOG('Indicator Data'!X28)&gt;I$40,10,IF(LOG('Indicator Data'!X28)&lt;I$41,0,10-(I$40-LOG('Indicator Data'!X28))/(I$40-I$41)*10))),1)</f>
        <v>6.9</v>
      </c>
      <c r="J26" s="49">
        <f t="shared" si="13"/>
        <v>6.9</v>
      </c>
      <c r="K26" s="49">
        <f>IF('Indicator Data'!J28="No data","x",ROUND(IF('Indicator Data'!J28=0,0,IF(LOG('Indicator Data'!J28)&gt;K$40,10,IF(LOG('Indicator Data'!J28)&lt;K$41,0,10-(K$40-LOG('Indicator Data'!J28))/(K$40-K$41)*10))),1))</f>
        <v>3.9</v>
      </c>
      <c r="L26" s="50">
        <f>'Indicator Data'!D28/'Indicator Data'!$BX28</f>
        <v>1.8101252195696286E-3</v>
      </c>
      <c r="M26" s="50">
        <f>'Indicator Data'!E28/'Indicator Data'!$BX28</f>
        <v>0</v>
      </c>
      <c r="N26" s="50">
        <f>IF(G26=0.1,0,'Indicator Data'!F28/'Indicator Data'!$BX28)</f>
        <v>7.3047922042135324E-2</v>
      </c>
      <c r="O26" s="50">
        <f>'Indicator Data'!X28/'Indicator Data'!$BX28</f>
        <v>2.5852351010796863E-2</v>
      </c>
      <c r="P26" s="50">
        <f>'Indicator Data'!X28/'Indicator Data'!$BX28</f>
        <v>2.5852351010796863E-2</v>
      </c>
      <c r="Q26" s="50">
        <f>IF('Indicator Data'!J28="No data","x",'Indicator Data'!J28/'Indicator Data'!$BX28)</f>
        <v>8.8429068864450504E-3</v>
      </c>
      <c r="R26" s="49">
        <f t="shared" si="14"/>
        <v>3.6</v>
      </c>
      <c r="S26" s="49">
        <f t="shared" si="1"/>
        <v>0</v>
      </c>
      <c r="T26" s="49">
        <f t="shared" si="15"/>
        <v>3.6</v>
      </c>
      <c r="U26" s="49">
        <f t="shared" si="16"/>
        <v>0.5</v>
      </c>
      <c r="V26" s="49">
        <f t="shared" si="17"/>
        <v>8.4</v>
      </c>
      <c r="W26" s="49">
        <f t="shared" si="18"/>
        <v>8.4</v>
      </c>
      <c r="X26" s="49">
        <f t="shared" si="19"/>
        <v>8.4</v>
      </c>
      <c r="Y26" s="49">
        <f>IF('Indicator Data'!J28="No data","x",ROUND(IF(Q26&gt;Y$40,10,IF(Q26&lt;Y$41,0,10-(Y$40-Q26)/(Y$40-Y$41)*10)),1))</f>
        <v>4.4000000000000004</v>
      </c>
      <c r="Z26" s="49">
        <f t="shared" si="20"/>
        <v>2.9</v>
      </c>
      <c r="AA26" s="49">
        <f t="shared" si="21"/>
        <v>0.1</v>
      </c>
      <c r="AB26" s="49">
        <f t="shared" si="43"/>
        <v>7.7</v>
      </c>
      <c r="AC26" s="49">
        <f t="shared" si="22"/>
        <v>7.7</v>
      </c>
      <c r="AD26" s="49">
        <f t="shared" si="23"/>
        <v>7.7</v>
      </c>
      <c r="AE26" s="49">
        <f t="shared" si="24"/>
        <v>4.2</v>
      </c>
      <c r="AF26" s="51">
        <f t="shared" si="25"/>
        <v>2.9</v>
      </c>
      <c r="AG26" s="51">
        <f t="shared" si="26"/>
        <v>2.2000000000000002</v>
      </c>
      <c r="AH26" s="51">
        <f t="shared" si="27"/>
        <v>7.7</v>
      </c>
      <c r="AI26" s="49">
        <f>IF('Indicator Data'!I28="No data","x",ROUND(IF('Indicator Data'!I28&gt;AI$40,10,IF('Indicator Data'!I28&lt;AI$41,0,10-(AI$40-'Indicator Data'!I28)/(AI$40-AI$41)*10)),1))</f>
        <v>3.3</v>
      </c>
      <c r="AJ26" s="51">
        <f t="shared" si="28"/>
        <v>3.8</v>
      </c>
      <c r="AK26" s="49">
        <f>IF('Indicator Data'!J28="No data","x",ROUND(IF('Indicator Data'!J28&gt;AK$40,10,IF('Indicator Data'!J28&lt;AK$41,0,10-(AK$40-'Indicator Data'!J28)/(AK$40-AK$41)*10)),1))</f>
        <v>3.6</v>
      </c>
      <c r="AL26" s="49">
        <f>IF('Indicator Data'!K28="No data","x",ROUND(IF('Indicator Data'!K28&gt;AL$40,10,IF('Indicator Data'!K28&lt;AL$41,0,10-(AL$40-'Indicator Data'!K28)/(AL$40-AL$41)*10)),1))</f>
        <v>4.8</v>
      </c>
      <c r="AM26" s="51">
        <f t="shared" si="29"/>
        <v>4.2</v>
      </c>
      <c r="AN26" s="49">
        <f>IF('Indicator Data'!L28="No data","x",ROUND(IF('Indicator Data'!L28&gt;AN$40,10,IF('Indicator Data'!L28&lt;AN$41,0,10-(AN$40-'Indicator Data'!L28)/(AN$40-AN$41)*10)),1))</f>
        <v>0</v>
      </c>
      <c r="AO26" s="49">
        <f>IF('Indicator Data'!M28="No data","x",ROUND(IF('Indicator Data'!M28&gt;AO$40,10,IF('Indicator Data'!M28&lt;AO$41,0,10-(AO$40-'Indicator Data'!M28)/(AO$40-AO$41)*10)),1))</f>
        <v>0.7</v>
      </c>
      <c r="AP26" s="49">
        <f>IF('Indicator Data'!N28="No data","x",ROUND(IF('Indicator Data'!N28&gt;AP$40,10,IF('Indicator Data'!N28&lt;AP$41,0,10-(AP$40-'Indicator Data'!N28)/(AP$40-AP$41)*10)),1))</f>
        <v>0</v>
      </c>
      <c r="AQ26" s="51">
        <f t="shared" si="30"/>
        <v>0.2</v>
      </c>
      <c r="AR26" s="49">
        <f>IF('Indicator Data'!BP28="no data","x",ROUND(IF('Indicator Data'!BP28&gt;AR$40,0,IF('Indicator Data'!BP28&lt;AR$41,10,(AR$40-'Indicator Data'!BP28)/(AR$40-AR$41)*10)),1))</f>
        <v>1.7</v>
      </c>
      <c r="AS26" s="49">
        <f>IF('Indicator Data'!BQ28="no data","x",ROUND(IF('Indicator Data'!BQ28&gt;AS$40,0,IF('Indicator Data'!BQ28&lt;AS$41,10,(AS$40-'Indicator Data'!BQ28)/(AS$40-AS$41)*10)),1))</f>
        <v>5</v>
      </c>
      <c r="AT26" s="49">
        <f t="shared" si="31"/>
        <v>3.4</v>
      </c>
      <c r="AU26" s="49">
        <f>IF('Indicator Data'!O28="no data","x",ROUND(IF(LOG('Indicator Data'!O28)&gt;AU$40,10,IF(LOG('Indicator Data'!O28)&lt;AU$41,0,10-(AU$40-LOG('Indicator Data'!O28))/(AU$40-AU$41)*10)),1))</f>
        <v>4.8</v>
      </c>
      <c r="AV26" s="49">
        <f>IF('Indicator Data'!P28="No data","x",ROUND(IF('Indicator Data'!P28&gt;AV$40,10,IF('Indicator Data'!P28&lt;AV$41,0,10-(AV$40-'Indicator Data'!P28)/(AV$40-AV$41)*10)),1))</f>
        <v>7.6</v>
      </c>
      <c r="AW26" s="49">
        <f>IF('Indicator Data'!Q28="No data","x",ROUND(IF('Indicator Data'!Q28&gt;AW$40,10,IF('Indicator Data'!Q28&lt;AW$41,0,10-(AW$40-'Indicator Data'!Q28)/(AW$40-AW$41)*10)),1))</f>
        <v>3.1</v>
      </c>
      <c r="AX26" s="49">
        <f>IF('Indicator Data'!R28="No data","x",ROUND(IF('Indicator Data'!R28&gt;AX$40,10,IF('Indicator Data'!R28&lt;AX$41,0,10-(AX$40-'Indicator Data'!R28)/(AX$40-AX$41)*10)),1))</f>
        <v>6.7</v>
      </c>
      <c r="AY26" s="49">
        <f t="shared" si="32"/>
        <v>5.8</v>
      </c>
      <c r="AZ26" s="51">
        <f t="shared" si="33"/>
        <v>4.5999999999999996</v>
      </c>
      <c r="BA26" s="49">
        <f>IF('Indicator Data'!T28="No data","x",ROUND(IF('Indicator Data'!T28&gt;BA$40,10,IF('Indicator Data'!T28&lt;BA$41,0,10-(BA$40-'Indicator Data'!T28)/(BA$40-BA$41)*10)),1))</f>
        <v>10</v>
      </c>
      <c r="BB26" s="49">
        <f t="shared" si="34"/>
        <v>6.4</v>
      </c>
      <c r="BC26" s="52">
        <f>IF('Indicator Data'!S28="no data","x",'Indicator Data'!S28/SUM('Indicator Data'!BX$5:BX$16))</f>
        <v>1.3148995440369305E-3</v>
      </c>
      <c r="BD26" s="49">
        <f t="shared" si="35"/>
        <v>0</v>
      </c>
      <c r="BE26" s="49">
        <f>IF('Indicator Data'!W28="No data","x",ROUND(IF('Indicator Data'!W28&gt;BE$40,0,IF('Indicator Data'!W28&lt;BE$41,10,(BE$40-'Indicator Data'!W28)/(BE$40-BE$41)*10)),1))</f>
        <v>2</v>
      </c>
      <c r="BF26" s="49">
        <f t="shared" si="36"/>
        <v>1</v>
      </c>
      <c r="BG26" s="51">
        <f t="shared" si="37"/>
        <v>3.6</v>
      </c>
      <c r="BH26" s="53">
        <f t="shared" si="38"/>
        <v>3</v>
      </c>
      <c r="BI26" s="54">
        <f t="shared" si="39"/>
        <v>4.3</v>
      </c>
      <c r="BJ26" s="49">
        <f>ROUND(IF('Indicator Data'!Y28=0,0,IF('Indicator Data'!Y28&gt;BJ$40,10,IF('Indicator Data'!Y28&lt;BJ$41,0,10-(BJ$40-'Indicator Data'!Y28)/(BJ$40-BJ$41)*10))),1)</f>
        <v>1</v>
      </c>
      <c r="BK26" s="49">
        <f>ROUND(IF('Indicator Data'!Z28=0,0,IF('Indicator Data'!Z28&gt;BK$40,10,IF('Indicator Data'!Z28&lt;BK$41,0,10-(BK$40-'Indicator Data'!Z28)/(BK$40-BK$41)*10))),1)</f>
        <v>1.1000000000000001</v>
      </c>
      <c r="BL26" s="51">
        <f t="shared" si="40"/>
        <v>1.1000000000000001</v>
      </c>
      <c r="BM26" s="49">
        <f>IF('Indicator Data'!AA28="No data","x",ROUND(IF('Indicator Data'!AA28&gt;BM$40,10,IF('Indicator Data'!AA28&lt;BM$41,0,10-(BM$40-'Indicator Data'!AA28)/(BM$40-BM$41)*10)),1))</f>
        <v>8.9</v>
      </c>
      <c r="BN26" s="49">
        <f>IF('Indicator Data'!AB28="No data","x",ROUND(IF('Indicator Data'!AB28&gt;BN$40,10,IF('Indicator Data'!AB28&lt;BN$41,0,10-(BN$40-'Indicator Data'!AB28)/(BN$40-BN$41)*10)),1))</f>
        <v>2</v>
      </c>
      <c r="BO26" s="51">
        <f t="shared" si="41"/>
        <v>6.6</v>
      </c>
      <c r="BP26" s="55">
        <f t="shared" si="42"/>
        <v>4.4000000000000004</v>
      </c>
    </row>
    <row r="27" spans="1:68" ht="15.75" customHeight="1">
      <c r="A27" s="25" t="s">
        <v>199</v>
      </c>
      <c r="B27" s="3" t="s">
        <v>170</v>
      </c>
      <c r="C27" s="26" t="s">
        <v>208</v>
      </c>
      <c r="D27" s="57">
        <f>ROUND(IF('Indicator Data'!D29=0,0.1,IF(LOG('Indicator Data'!D29)&gt;D$40,10,IF(LOG('Indicator Data'!D29)&lt;D$41,0,10-(D$40-LOG('Indicator Data'!D29))/(D$40-D$41)*10))),1)</f>
        <v>2.5</v>
      </c>
      <c r="E27" s="49">
        <f>ROUND(IF('Indicator Data'!E29=0,0.1,IF(LOG('Indicator Data'!E29)&gt;E$40,10,IF(LOG('Indicator Data'!E29)&lt;E$41,0,10-(E$40-LOG('Indicator Data'!E29))/(E$40-E$41)*10))),1)</f>
        <v>0.1</v>
      </c>
      <c r="F27" s="49">
        <f t="shared" si="0"/>
        <v>2.5</v>
      </c>
      <c r="G27" s="49">
        <f>ROUND(IF('Indicator Data'!F29="No data",0.1,IF('Indicator Data'!F29=0,0,IF(LOG('Indicator Data'!F29)&gt;G$40,10,IF(LOG('Indicator Data'!F29)&lt;G$41,0,10-(G$40-LOG('Indicator Data'!F29))/(G$40-G$41)*10)))),1)</f>
        <v>3.9</v>
      </c>
      <c r="H27" s="49">
        <f>ROUND(IF('Indicator Data'!X29=0,0,IF(LOG('Indicator Data'!X29)&gt;H$40,10,IF(LOG('Indicator Data'!X29)&lt;H$41,0,10-(H$40-LOG('Indicator Data'!X29))/(H$40-H$41)*10))),1)</f>
        <v>0</v>
      </c>
      <c r="I27" s="49">
        <f>ROUND(IF('Indicator Data'!X29=0,0,IF(LOG('Indicator Data'!X29)&gt;I$40,10,IF(LOG('Indicator Data'!X29)&lt;I$41,0,10-(I$40-LOG('Indicator Data'!X29))/(I$40-I$41)*10))),1)</f>
        <v>0</v>
      </c>
      <c r="J27" s="49">
        <f t="shared" si="13"/>
        <v>0</v>
      </c>
      <c r="K27" s="49">
        <f>IF('Indicator Data'!J29="No data","x",ROUND(IF('Indicator Data'!J29=0,0,IF(LOG('Indicator Data'!J29)&gt;K$40,10,IF(LOG('Indicator Data'!J29)&lt;K$41,0,10-(K$40-LOG('Indicator Data'!J29))/(K$40-K$41)*10))),1))</f>
        <v>3.6</v>
      </c>
      <c r="L27" s="50">
        <f>'Indicator Data'!D29/'Indicator Data'!$BX29</f>
        <v>1.8032789601845108E-3</v>
      </c>
      <c r="M27" s="50">
        <f>'Indicator Data'!E29/'Indicator Data'!$BX29</f>
        <v>0</v>
      </c>
      <c r="N27" s="50">
        <f>IF(G27=0.1,0,'Indicator Data'!F29/'Indicator Data'!$BX29)</f>
        <v>8.6768633163389175E-2</v>
      </c>
      <c r="O27" s="50">
        <f>'Indicator Data'!X29/'Indicator Data'!$BX29</f>
        <v>6.8948773974265602E-3</v>
      </c>
      <c r="P27" s="50">
        <f>'Indicator Data'!X29/'Indicator Data'!$BX29</f>
        <v>6.8948773974265602E-3</v>
      </c>
      <c r="Q27" s="50">
        <f>IF('Indicator Data'!J29="No data","x",'Indicator Data'!J29/'Indicator Data'!$BX29)</f>
        <v>6.4336003884437973E-3</v>
      </c>
      <c r="R27" s="49">
        <f t="shared" si="14"/>
        <v>3.6</v>
      </c>
      <c r="S27" s="49">
        <f t="shared" si="1"/>
        <v>0</v>
      </c>
      <c r="T27" s="49">
        <f t="shared" si="15"/>
        <v>3.6</v>
      </c>
      <c r="U27" s="49">
        <f t="shared" si="16"/>
        <v>0.6</v>
      </c>
      <c r="V27" s="49">
        <f t="shared" si="17"/>
        <v>0</v>
      </c>
      <c r="W27" s="49">
        <f t="shared" si="18"/>
        <v>0</v>
      </c>
      <c r="X27" s="49">
        <f t="shared" si="19"/>
        <v>0</v>
      </c>
      <c r="Y27" s="49">
        <f>IF('Indicator Data'!J29="No data","x",ROUND(IF(Q27&gt;Y$40,10,IF(Q27&lt;Y$41,0,10-(Y$40-Q27)/(Y$40-Y$41)*10)),1))</f>
        <v>3.2</v>
      </c>
      <c r="Z27" s="49">
        <f t="shared" si="20"/>
        <v>3.1</v>
      </c>
      <c r="AA27" s="49">
        <f t="shared" si="21"/>
        <v>0.1</v>
      </c>
      <c r="AB27" s="49">
        <f t="shared" si="43"/>
        <v>0</v>
      </c>
      <c r="AC27" s="49">
        <f t="shared" si="22"/>
        <v>0</v>
      </c>
      <c r="AD27" s="49">
        <f t="shared" si="23"/>
        <v>0</v>
      </c>
      <c r="AE27" s="49">
        <f t="shared" si="24"/>
        <v>3.4</v>
      </c>
      <c r="AF27" s="51">
        <f t="shared" si="25"/>
        <v>3.1</v>
      </c>
      <c r="AG27" s="51">
        <f t="shared" si="26"/>
        <v>2.4</v>
      </c>
      <c r="AH27" s="51">
        <f t="shared" si="27"/>
        <v>0</v>
      </c>
      <c r="AI27" s="49">
        <f>IF('Indicator Data'!I29="No data","x",ROUND(IF('Indicator Data'!I29&gt;AI$40,10,IF('Indicator Data'!I29&lt;AI$41,0,10-(AI$40-'Indicator Data'!I29)/(AI$40-AI$41)*10)),1))</f>
        <v>0</v>
      </c>
      <c r="AJ27" s="51">
        <f t="shared" si="28"/>
        <v>1.7</v>
      </c>
      <c r="AK27" s="49">
        <f>IF('Indicator Data'!J29="No data","x",ROUND(IF('Indicator Data'!J29&gt;AK$40,10,IF('Indicator Data'!J29&lt;AK$41,0,10-(AK$40-'Indicator Data'!J29)/(AK$40-AK$41)*10)),1))</f>
        <v>1.6</v>
      </c>
      <c r="AL27" s="49">
        <f>IF('Indicator Data'!K29="No data","x",ROUND(IF('Indicator Data'!K29&gt;AL$40,10,IF('Indicator Data'!K29&lt;AL$41,0,10-(AL$40-'Indicator Data'!K29)/(AL$40-AL$41)*10)),1))</f>
        <v>1.6</v>
      </c>
      <c r="AM27" s="51">
        <f t="shared" si="29"/>
        <v>1.6</v>
      </c>
      <c r="AN27" s="49">
        <f>IF('Indicator Data'!L29="No data","x",ROUND(IF('Indicator Data'!L29&gt;AN$40,10,IF('Indicator Data'!L29&lt;AN$41,0,10-(AN$40-'Indicator Data'!L29)/(AN$40-AN$41)*10)),1))</f>
        <v>10</v>
      </c>
      <c r="AO27" s="49">
        <f>IF('Indicator Data'!M29="No data","x",ROUND(IF('Indicator Data'!M29&gt;AO$40,10,IF('Indicator Data'!M29&lt;AO$41,0,10-(AO$40-'Indicator Data'!M29)/(AO$40-AO$41)*10)),1))</f>
        <v>0</v>
      </c>
      <c r="AP27" s="49">
        <f>IF('Indicator Data'!N29="No data","x",ROUND(IF('Indicator Data'!N29&gt;AP$40,10,IF('Indicator Data'!N29&lt;AP$41,0,10-(AP$40-'Indicator Data'!N29)/(AP$40-AP$41)*10)),1))</f>
        <v>0</v>
      </c>
      <c r="AQ27" s="51">
        <f t="shared" si="30"/>
        <v>6</v>
      </c>
      <c r="AR27" s="49">
        <f>IF('Indicator Data'!BP29="no data","x",ROUND(IF('Indicator Data'!BP29&gt;AR$40,0,IF('Indicator Data'!BP29&lt;AR$41,10,(AR$40-'Indicator Data'!BP29)/(AR$40-AR$41)*10)),1))</f>
        <v>1.7</v>
      </c>
      <c r="AS27" s="49">
        <f>IF('Indicator Data'!BQ29="no data","x",ROUND(IF('Indicator Data'!BQ29&gt;AS$40,0,IF('Indicator Data'!BQ29&lt;AS$41,10,(AS$40-'Indicator Data'!BQ29)/(AS$40-AS$41)*10)),1))</f>
        <v>5</v>
      </c>
      <c r="AT27" s="49">
        <f t="shared" si="31"/>
        <v>3.4</v>
      </c>
      <c r="AU27" s="49">
        <f>IF('Indicator Data'!O29="no data","x",ROUND(IF(LOG('Indicator Data'!O29)&gt;AU$40,10,IF(LOG('Indicator Data'!O29)&lt;AU$41,0,10-(AU$40-LOG('Indicator Data'!O29))/(AU$40-AU$41)*10)),1))</f>
        <v>5.5</v>
      </c>
      <c r="AV27" s="49">
        <f>IF('Indicator Data'!P29="No data","x",ROUND(IF('Indicator Data'!P29&gt;AV$40,10,IF('Indicator Data'!P29&lt;AV$41,0,10-(AV$40-'Indicator Data'!P29)/(AV$40-AV$41)*10)),1))</f>
        <v>0</v>
      </c>
      <c r="AW27" s="49">
        <f>IF('Indicator Data'!Q29="No data","x",ROUND(IF('Indicator Data'!Q29&gt;AW$40,10,IF('Indicator Data'!Q29&lt;AW$41,0,10-(AW$40-'Indicator Data'!Q29)/(AW$40-AW$41)*10)),1))</f>
        <v>5.9</v>
      </c>
      <c r="AX27" s="49">
        <f>IF('Indicator Data'!R29="No data","x",ROUND(IF('Indicator Data'!R29&gt;AX$40,10,IF('Indicator Data'!R29&lt;AX$41,0,10-(AX$40-'Indicator Data'!R29)/(AX$40-AX$41)*10)),1))</f>
        <v>0</v>
      </c>
      <c r="AY27" s="49">
        <f t="shared" si="32"/>
        <v>2</v>
      </c>
      <c r="AZ27" s="51">
        <f t="shared" si="33"/>
        <v>2.7</v>
      </c>
      <c r="BA27" s="49">
        <f>IF('Indicator Data'!T29="No data","x",ROUND(IF('Indicator Data'!T29&gt;BA$40,10,IF('Indicator Data'!T29&lt;BA$41,0,10-(BA$40-'Indicator Data'!T29)/(BA$40-BA$41)*10)),1))</f>
        <v>0</v>
      </c>
      <c r="BB27" s="49">
        <f t="shared" si="34"/>
        <v>3.6</v>
      </c>
      <c r="BC27" s="52">
        <f>IF('Indicator Data'!S29="no data","x",'Indicator Data'!S29/SUM('Indicator Data'!BX$5:BX$16))</f>
        <v>1.3148995440369305E-3</v>
      </c>
      <c r="BD27" s="49">
        <f t="shared" si="35"/>
        <v>0</v>
      </c>
      <c r="BE27" s="49">
        <f>IF('Indicator Data'!W29="No data","x",ROUND(IF('Indicator Data'!W29&gt;BE$40,0,IF('Indicator Data'!W29&lt;BE$41,10,(BE$40-'Indicator Data'!W29)/(BE$40-BE$41)*10)),1))</f>
        <v>2</v>
      </c>
      <c r="BF27" s="49">
        <f t="shared" si="36"/>
        <v>1</v>
      </c>
      <c r="BG27" s="51">
        <f t="shared" si="37"/>
        <v>2.7</v>
      </c>
      <c r="BH27" s="53">
        <f t="shared" si="38"/>
        <v>4</v>
      </c>
      <c r="BI27" s="54">
        <f t="shared" si="39"/>
        <v>2.2000000000000002</v>
      </c>
      <c r="BJ27" s="49">
        <f>ROUND(IF('Indicator Data'!Y29=0,0,IF('Indicator Data'!Y29&gt;BJ$40,10,IF('Indicator Data'!Y29&lt;BJ$41,0,10-(BJ$40-'Indicator Data'!Y29)/(BJ$40-BJ$41)*10))),1)</f>
        <v>0.5</v>
      </c>
      <c r="BK27" s="49">
        <f>ROUND(IF('Indicator Data'!Z29=0,0,IF('Indicator Data'!Z29&gt;BK$40,10,IF('Indicator Data'!Z29&lt;BK$41,0,10-(BK$40-'Indicator Data'!Z29)/(BK$40-BK$41)*10))),1)</f>
        <v>0</v>
      </c>
      <c r="BL27" s="51">
        <f t="shared" si="40"/>
        <v>0.3</v>
      </c>
      <c r="BM27" s="49">
        <f>IF('Indicator Data'!AA29="No data","x",ROUND(IF('Indicator Data'!AA29&gt;BM$40,10,IF('Indicator Data'!AA29&lt;BM$41,0,10-(BM$40-'Indicator Data'!AA29)/(BM$40-BM$41)*10)),1))</f>
        <v>8.9</v>
      </c>
      <c r="BN27" s="49">
        <f>IF('Indicator Data'!AB29="No data","x",ROUND(IF('Indicator Data'!AB29&gt;BN$40,10,IF('Indicator Data'!AB29&lt;BN$41,0,10-(BN$40-'Indicator Data'!AB29)/(BN$40-BN$41)*10)),1))</f>
        <v>0.8</v>
      </c>
      <c r="BO27" s="51">
        <f t="shared" si="41"/>
        <v>6.3</v>
      </c>
      <c r="BP27" s="55">
        <f t="shared" si="42"/>
        <v>3.9</v>
      </c>
    </row>
    <row r="28" spans="1:68" ht="15.75" customHeight="1">
      <c r="A28" s="25" t="s">
        <v>199</v>
      </c>
      <c r="B28" s="3" t="s">
        <v>182</v>
      </c>
      <c r="C28" s="38" t="s">
        <v>220</v>
      </c>
      <c r="D28" s="57">
        <f>ROUND(IF('Indicator Data'!D30=0,0.1,IF(LOG('Indicator Data'!D30)&gt;D$40,10,IF(LOG('Indicator Data'!D30)&lt;D$41,0,10-(D$40-LOG('Indicator Data'!D30))/(D$40-D$41)*10))),1)</f>
        <v>3.4</v>
      </c>
      <c r="E28" s="49">
        <f>ROUND(IF('Indicator Data'!E30=0,0.1,IF(LOG('Indicator Data'!E30)&gt;E$40,10,IF(LOG('Indicator Data'!E30)&lt;E$41,0,10-(E$40-LOG('Indicator Data'!E30))/(E$40-E$41)*10))),1)</f>
        <v>0.1</v>
      </c>
      <c r="F28" s="49">
        <f t="shared" si="0"/>
        <v>3.4</v>
      </c>
      <c r="G28" s="49">
        <f>ROUND(IF('Indicator Data'!F30="No data",0.1,IF('Indicator Data'!F30=0,0,IF(LOG('Indicator Data'!F30)&gt;G$40,10,IF(LOG('Indicator Data'!F30)&lt;G$41,0,10-(G$40-LOG('Indicator Data'!F30))/(G$40-G$41)*10)))),1)</f>
        <v>6.3</v>
      </c>
      <c r="H28" s="49">
        <f>ROUND(IF('Indicator Data'!X30=0,0,IF(LOG('Indicator Data'!X30)&gt;H$40,10,IF(LOG('Indicator Data'!X30)&lt;H$41,0,10-(H$40-LOG('Indicator Data'!X30))/(H$40-H$41)*10))),1)</f>
        <v>9</v>
      </c>
      <c r="I28" s="49">
        <f>ROUND(IF('Indicator Data'!X30=0,0,IF(LOG('Indicator Data'!X30)&gt;I$40,10,IF(LOG('Indicator Data'!X30)&lt;I$41,0,10-(I$40-LOG('Indicator Data'!X30))/(I$40-I$41)*10))),1)</f>
        <v>9</v>
      </c>
      <c r="J28" s="49">
        <f t="shared" si="13"/>
        <v>9</v>
      </c>
      <c r="K28" s="49">
        <f>IF('Indicator Data'!J30="No data","x",ROUND(IF('Indicator Data'!J30=0,0,IF(LOG('Indicator Data'!J30)&gt;K$40,10,IF(LOG('Indicator Data'!J30)&lt;K$41,0,10-(K$40-LOG('Indicator Data'!J30))/(K$40-K$41)*10))),1))</f>
        <v>4.3</v>
      </c>
      <c r="L28" s="50">
        <f>'Indicator Data'!D30/'Indicator Data'!$BX30</f>
        <v>9.7645928125910113E-4</v>
      </c>
      <c r="M28" s="50">
        <f>'Indicator Data'!E30/'Indicator Data'!$BX30</f>
        <v>0</v>
      </c>
      <c r="N28" s="50">
        <f>IF(G28=0.1,0,'Indicator Data'!F30/'Indicator Data'!$BX30)</f>
        <v>0.39531356179011745</v>
      </c>
      <c r="O28" s="50">
        <f>'Indicator Data'!X30/'Indicator Data'!$BX30</f>
        <v>1.8602562857974955E-2</v>
      </c>
      <c r="P28" s="50">
        <f>'Indicator Data'!X30/'Indicator Data'!$BX30</f>
        <v>1.8602562857974955E-2</v>
      </c>
      <c r="Q28" s="50">
        <f>IF('Indicator Data'!J30="No data","x",'Indicator Data'!J30/'Indicator Data'!$BX30)</f>
        <v>6.2493932627900204E-3</v>
      </c>
      <c r="R28" s="49">
        <f t="shared" si="14"/>
        <v>2</v>
      </c>
      <c r="S28" s="49">
        <f t="shared" si="1"/>
        <v>0</v>
      </c>
      <c r="T28" s="49">
        <f t="shared" si="15"/>
        <v>2</v>
      </c>
      <c r="U28" s="49">
        <f t="shared" si="16"/>
        <v>2.6</v>
      </c>
      <c r="V28" s="49">
        <f t="shared" si="17"/>
        <v>5.2</v>
      </c>
      <c r="W28" s="49">
        <f t="shared" si="18"/>
        <v>5.2</v>
      </c>
      <c r="X28" s="49">
        <f t="shared" si="19"/>
        <v>5.2</v>
      </c>
      <c r="Y28" s="49">
        <f>IF('Indicator Data'!J30="No data","x",ROUND(IF(Q28&gt;Y$40,10,IF(Q28&lt;Y$41,0,10-(Y$40-Q28)/(Y$40-Y$41)*10)),1))</f>
        <v>3.1</v>
      </c>
      <c r="Z28" s="49">
        <f t="shared" si="20"/>
        <v>2.7</v>
      </c>
      <c r="AA28" s="49">
        <f t="shared" si="21"/>
        <v>0.1</v>
      </c>
      <c r="AB28" s="49">
        <f t="shared" si="43"/>
        <v>7.1</v>
      </c>
      <c r="AC28" s="49">
        <f t="shared" si="22"/>
        <v>7.1</v>
      </c>
      <c r="AD28" s="49">
        <f t="shared" si="23"/>
        <v>7.1</v>
      </c>
      <c r="AE28" s="49">
        <f t="shared" si="24"/>
        <v>3.7</v>
      </c>
      <c r="AF28" s="51">
        <f t="shared" si="25"/>
        <v>2.7</v>
      </c>
      <c r="AG28" s="51">
        <f t="shared" si="26"/>
        <v>4.7</v>
      </c>
      <c r="AH28" s="51">
        <f t="shared" si="27"/>
        <v>7.6</v>
      </c>
      <c r="AI28" s="49">
        <f>IF('Indicator Data'!I30="No data","x",ROUND(IF('Indicator Data'!I30&gt;AI$40,10,IF('Indicator Data'!I30&lt;AI$41,0,10-(AI$40-'Indicator Data'!I30)/(AI$40-AI$41)*10)),1))</f>
        <v>3.3</v>
      </c>
      <c r="AJ28" s="51">
        <f t="shared" si="28"/>
        <v>3.5</v>
      </c>
      <c r="AK28" s="49">
        <f>IF('Indicator Data'!J30="No data","x",ROUND(IF('Indicator Data'!J30&gt;AK$40,10,IF('Indicator Data'!J30&lt;AK$41,0,10-(AK$40-'Indicator Data'!J30)/(AK$40-AK$41)*10)),1))</f>
        <v>7.4</v>
      </c>
      <c r="AL28" s="49">
        <f>IF('Indicator Data'!K30="No data","x",ROUND(IF('Indicator Data'!K30&gt;AL$40,10,IF('Indicator Data'!K30&lt;AL$41,0,10-(AL$40-'Indicator Data'!K30)/(AL$40-AL$41)*10)),1))</f>
        <v>0</v>
      </c>
      <c r="AM28" s="51">
        <f t="shared" si="29"/>
        <v>4.7</v>
      </c>
      <c r="AN28" s="49">
        <f>IF('Indicator Data'!L30="No data","x",ROUND(IF('Indicator Data'!L30&gt;AN$40,10,IF('Indicator Data'!L30&lt;AN$41,0,10-(AN$40-'Indicator Data'!L30)/(AN$40-AN$41)*10)),1))</f>
        <v>0</v>
      </c>
      <c r="AO28" s="49">
        <f>IF('Indicator Data'!M30="No data","x",ROUND(IF('Indicator Data'!M30&gt;AO$40,10,IF('Indicator Data'!M30&lt;AO$41,0,10-(AO$40-'Indicator Data'!M30)/(AO$40-AO$41)*10)),1))</f>
        <v>3.3</v>
      </c>
      <c r="AP28" s="49">
        <f>IF('Indicator Data'!N30="No data","x",ROUND(IF('Indicator Data'!N30&gt;AP$40,10,IF('Indicator Data'!N30&lt;AP$41,0,10-(AP$40-'Indicator Data'!N30)/(AP$40-AP$41)*10)),1))</f>
        <v>0</v>
      </c>
      <c r="AQ28" s="51">
        <f t="shared" si="30"/>
        <v>1.2</v>
      </c>
      <c r="AR28" s="49">
        <f>IF('Indicator Data'!BP30="no data","x",ROUND(IF('Indicator Data'!BP30&gt;AR$40,0,IF('Indicator Data'!BP30&lt;AR$41,10,(AR$40-'Indicator Data'!BP30)/(AR$40-AR$41)*10)),1))</f>
        <v>1.7</v>
      </c>
      <c r="AS28" s="49">
        <f>IF('Indicator Data'!BQ30="no data","x",ROUND(IF('Indicator Data'!BQ30&gt;AS$40,0,IF('Indicator Data'!BQ30&lt;AS$41,10,(AS$40-'Indicator Data'!BQ30)/(AS$40-AS$41)*10)),1))</f>
        <v>5</v>
      </c>
      <c r="AT28" s="49">
        <f t="shared" si="31"/>
        <v>3.4</v>
      </c>
      <c r="AU28" s="49">
        <f>IF('Indicator Data'!O30="no data","x",ROUND(IF(LOG('Indicator Data'!O30)&gt;AU$40,10,IF(LOG('Indicator Data'!O30)&lt;AU$41,0,10-(AU$40-LOG('Indicator Data'!O30))/(AU$40-AU$41)*10)),1))</f>
        <v>5.5</v>
      </c>
      <c r="AV28" s="49">
        <f>IF('Indicator Data'!P30="No data","x",ROUND(IF('Indicator Data'!P30&gt;AV$40,10,IF('Indicator Data'!P30&lt;AV$41,0,10-(AV$40-'Indicator Data'!P30)/(AV$40-AV$41)*10)),1))</f>
        <v>5.2</v>
      </c>
      <c r="AW28" s="49">
        <f>IF('Indicator Data'!Q30="No data","x",ROUND(IF('Indicator Data'!Q30&gt;AW$40,10,IF('Indicator Data'!Q30&lt;AW$41,0,10-(AW$40-'Indicator Data'!Q30)/(AW$40-AW$41)*10)),1))</f>
        <v>4</v>
      </c>
      <c r="AX28" s="49">
        <f>IF('Indicator Data'!R30="No data","x",ROUND(IF('Indicator Data'!R30&gt;AX$40,10,IF('Indicator Data'!R30&lt;AX$41,0,10-(AX$40-'Indicator Data'!R30)/(AX$40-AX$41)*10)),1))</f>
        <v>6.7</v>
      </c>
      <c r="AY28" s="49">
        <f t="shared" si="32"/>
        <v>5.3</v>
      </c>
      <c r="AZ28" s="51">
        <f t="shared" si="33"/>
        <v>4.4000000000000004</v>
      </c>
      <c r="BA28" s="49">
        <f>IF('Indicator Data'!T30="No data","x",ROUND(IF('Indicator Data'!T30&gt;BA$40,10,IF('Indicator Data'!T30&lt;BA$41,0,10-(BA$40-'Indicator Data'!T30)/(BA$40-BA$41)*10)),1))</f>
        <v>10</v>
      </c>
      <c r="BB28" s="49">
        <f t="shared" si="34"/>
        <v>4.3</v>
      </c>
      <c r="BC28" s="52">
        <f>IF('Indicator Data'!S30="no data","x",'Indicator Data'!S30/SUM('Indicator Data'!BX$5:BX$16))</f>
        <v>1.3148995440369305E-3</v>
      </c>
      <c r="BD28" s="49">
        <f t="shared" si="35"/>
        <v>0</v>
      </c>
      <c r="BE28" s="49">
        <f>IF('Indicator Data'!W30="No data","x",ROUND(IF('Indicator Data'!W30&gt;BE$40,0,IF('Indicator Data'!W30&lt;BE$41,10,(BE$40-'Indicator Data'!W30)/(BE$40-BE$41)*10)),1))</f>
        <v>2</v>
      </c>
      <c r="BF28" s="49">
        <f t="shared" si="36"/>
        <v>1</v>
      </c>
      <c r="BG28" s="51">
        <f t="shared" si="37"/>
        <v>2.9</v>
      </c>
      <c r="BH28" s="53">
        <f t="shared" si="38"/>
        <v>2.9</v>
      </c>
      <c r="BI28" s="54">
        <f t="shared" si="39"/>
        <v>4.5999999999999996</v>
      </c>
      <c r="BJ28" s="49">
        <f>ROUND(IF('Indicator Data'!Y30=0,0,IF('Indicator Data'!Y30&gt;BJ$40,10,IF('Indicator Data'!Y30&lt;BJ$41,0,10-(BJ$40-'Indicator Data'!Y30)/(BJ$40-BJ$41)*10))),1)</f>
        <v>4.8</v>
      </c>
      <c r="BK28" s="49">
        <f>ROUND(IF('Indicator Data'!Z30=0,0,IF('Indicator Data'!Z30&gt;BK$40,10,IF('Indicator Data'!Z30&lt;BK$41,0,10-(BK$40-'Indicator Data'!Z30)/(BK$40-BK$41)*10))),1)</f>
        <v>3.2</v>
      </c>
      <c r="BL28" s="51">
        <f t="shared" si="40"/>
        <v>4</v>
      </c>
      <c r="BM28" s="49">
        <f>IF('Indicator Data'!AA30="No data","x",ROUND(IF('Indicator Data'!AA30&gt;BM$40,10,IF('Indicator Data'!AA30&lt;BM$41,0,10-(BM$40-'Indicator Data'!AA30)/(BM$40-BM$41)*10)),1))</f>
        <v>8.9</v>
      </c>
      <c r="BN28" s="49">
        <f>IF('Indicator Data'!AB30="No data","x",ROUND(IF('Indicator Data'!AB30&gt;BN$40,10,IF('Indicator Data'!AB30&lt;BN$41,0,10-(BN$40-'Indicator Data'!AB30)/(BN$40-BN$41)*10)),1))</f>
        <v>10</v>
      </c>
      <c r="BO28" s="51">
        <f t="shared" si="41"/>
        <v>9.5</v>
      </c>
      <c r="BP28" s="55">
        <f t="shared" si="42"/>
        <v>7.7</v>
      </c>
    </row>
    <row r="29" spans="1:68" ht="15.75" customHeight="1">
      <c r="A29" s="25" t="s">
        <v>199</v>
      </c>
      <c r="B29" s="3" t="s">
        <v>183</v>
      </c>
      <c r="C29" s="38" t="s">
        <v>221</v>
      </c>
      <c r="D29" s="57">
        <f>ROUND(IF('Indicator Data'!D31=0,0.1,IF(LOG('Indicator Data'!D31)&gt;D$40,10,IF(LOG('Indicator Data'!D31)&lt;D$41,0,10-(D$40-LOG('Indicator Data'!D31))/(D$40-D$41)*10))),1)</f>
        <v>6.8</v>
      </c>
      <c r="E29" s="49">
        <f>ROUND(IF('Indicator Data'!E31=0,0.1,IF(LOG('Indicator Data'!E31)&gt;E$40,10,IF(LOG('Indicator Data'!E31)&lt;E$41,0,10-(E$40-LOG('Indicator Data'!E31))/(E$40-E$41)*10))),1)</f>
        <v>0.1</v>
      </c>
      <c r="F29" s="49">
        <f t="shared" si="0"/>
        <v>6.8</v>
      </c>
      <c r="G29" s="49">
        <f>ROUND(IF('Indicator Data'!F31="No data",0.1,IF('Indicator Data'!F31=0,0,IF(LOG('Indicator Data'!F31)&gt;G$40,10,IF(LOG('Indicator Data'!F31)&lt;G$41,0,10-(G$40-LOG('Indicator Data'!F31))/(G$40-G$41)*10)))),1)</f>
        <v>5.6</v>
      </c>
      <c r="H29" s="49">
        <f>ROUND(IF('Indicator Data'!X31=0,0,IF(LOG('Indicator Data'!X31)&gt;H$40,10,IF(LOG('Indicator Data'!X31)&lt;H$41,0,10-(H$40-LOG('Indicator Data'!X31))/(H$40-H$41)*10))),1)</f>
        <v>6.4</v>
      </c>
      <c r="I29" s="49">
        <f>ROUND(IF('Indicator Data'!X31=0,0,IF(LOG('Indicator Data'!X31)&gt;I$40,10,IF(LOG('Indicator Data'!X31)&lt;I$41,0,10-(I$40-LOG('Indicator Data'!X31))/(I$40-I$41)*10))),1)</f>
        <v>6.4</v>
      </c>
      <c r="J29" s="49">
        <f t="shared" si="13"/>
        <v>6.4</v>
      </c>
      <c r="K29" s="49">
        <f>IF('Indicator Data'!J31="No data","x",ROUND(IF('Indicator Data'!J31=0,0,IF(LOG('Indicator Data'!J31)&gt;K$40,10,IF(LOG('Indicator Data'!J31)&lt;K$41,0,10-(K$40-LOG('Indicator Data'!J31))/(K$40-K$41)*10))),1))</f>
        <v>3.5</v>
      </c>
      <c r="L29" s="50">
        <f>'Indicator Data'!D31/'Indicator Data'!$BX31</f>
        <v>3.0153488079562962E-3</v>
      </c>
      <c r="M29" s="50">
        <f>'Indicator Data'!E31/'Indicator Data'!$BX31</f>
        <v>0</v>
      </c>
      <c r="N29" s="50">
        <f>IF(G29=0.1,0,'Indicator Data'!F31/'Indicator Data'!$BX31)</f>
        <v>0.47659336041462391</v>
      </c>
      <c r="O29" s="50">
        <f>'Indicator Data'!X31/'Indicator Data'!$BX31</f>
        <v>2.6390250735397115E-2</v>
      </c>
      <c r="P29" s="50">
        <f>'Indicator Data'!X31/'Indicator Data'!$BX31</f>
        <v>2.6390250735397115E-2</v>
      </c>
      <c r="Q29" s="50">
        <f>IF('Indicator Data'!J31="No data","x",'Indicator Data'!J31/'Indicator Data'!$BX31)</f>
        <v>7.33996358033338E-3</v>
      </c>
      <c r="R29" s="49">
        <f t="shared" si="14"/>
        <v>6</v>
      </c>
      <c r="S29" s="49">
        <f t="shared" si="1"/>
        <v>0</v>
      </c>
      <c r="T29" s="49">
        <f t="shared" si="15"/>
        <v>6</v>
      </c>
      <c r="U29" s="49">
        <f t="shared" si="16"/>
        <v>3.2</v>
      </c>
      <c r="V29" s="49">
        <f t="shared" si="17"/>
        <v>8.6999999999999993</v>
      </c>
      <c r="W29" s="49">
        <f t="shared" si="18"/>
        <v>8.6999999999999993</v>
      </c>
      <c r="X29" s="49">
        <f t="shared" si="19"/>
        <v>8.6999999999999993</v>
      </c>
      <c r="Y29" s="49">
        <f>IF('Indicator Data'!J31="No data","x",ROUND(IF(Q29&gt;Y$40,10,IF(Q29&lt;Y$41,0,10-(Y$40-Q29)/(Y$40-Y$41)*10)),1))</f>
        <v>3.7</v>
      </c>
      <c r="Z29" s="49">
        <f t="shared" si="20"/>
        <v>6.4</v>
      </c>
      <c r="AA29" s="49">
        <f t="shared" si="21"/>
        <v>0.1</v>
      </c>
      <c r="AB29" s="49">
        <f t="shared" si="43"/>
        <v>7.6</v>
      </c>
      <c r="AC29" s="49">
        <f t="shared" si="22"/>
        <v>7.6</v>
      </c>
      <c r="AD29" s="49">
        <f t="shared" si="23"/>
        <v>7.6</v>
      </c>
      <c r="AE29" s="49">
        <f t="shared" si="24"/>
        <v>3.6</v>
      </c>
      <c r="AF29" s="51">
        <f t="shared" si="25"/>
        <v>6.4</v>
      </c>
      <c r="AG29" s="51">
        <f t="shared" si="26"/>
        <v>4.5</v>
      </c>
      <c r="AH29" s="51">
        <f t="shared" si="27"/>
        <v>7.7</v>
      </c>
      <c r="AI29" s="49">
        <f>IF('Indicator Data'!I31="No data","x",ROUND(IF('Indicator Data'!I31&gt;AI$40,10,IF('Indicator Data'!I31&lt;AI$41,0,10-(AI$40-'Indicator Data'!I31)/(AI$40-AI$41)*10)),1))</f>
        <v>3.3</v>
      </c>
      <c r="AJ29" s="51">
        <f t="shared" si="28"/>
        <v>3.5</v>
      </c>
      <c r="AK29" s="49">
        <f>IF('Indicator Data'!J31="No data","x",ROUND(IF('Indicator Data'!J31&gt;AK$40,10,IF('Indicator Data'!J31&lt;AK$41,0,10-(AK$40-'Indicator Data'!J31)/(AK$40-AK$41)*10)),1))</f>
        <v>1.5</v>
      </c>
      <c r="AL29" s="49">
        <f>IF('Indicator Data'!K31="No data","x",ROUND(IF('Indicator Data'!K31&gt;AL$40,10,IF('Indicator Data'!K31&lt;AL$41,0,10-(AL$40-'Indicator Data'!K31)/(AL$40-AL$41)*10)),1))</f>
        <v>0.2</v>
      </c>
      <c r="AM29" s="51">
        <f t="shared" si="29"/>
        <v>0.9</v>
      </c>
      <c r="AN29" s="49">
        <f>IF('Indicator Data'!L31="No data","x",ROUND(IF('Indicator Data'!L31&gt;AN$40,10,IF('Indicator Data'!L31&lt;AN$41,0,10-(AN$40-'Indicator Data'!L31)/(AN$40-AN$41)*10)),1))</f>
        <v>0</v>
      </c>
      <c r="AO29" s="49">
        <f>IF('Indicator Data'!M31="No data","x",ROUND(IF('Indicator Data'!M31&gt;AO$40,10,IF('Indicator Data'!M31&lt;AO$41,0,10-(AO$40-'Indicator Data'!M31)/(AO$40-AO$41)*10)),1))</f>
        <v>3.7</v>
      </c>
      <c r="AP29" s="49">
        <f>IF('Indicator Data'!N31="No data","x",ROUND(IF('Indicator Data'!N31&gt;AP$40,10,IF('Indicator Data'!N31&lt;AP$41,0,10-(AP$40-'Indicator Data'!N31)/(AP$40-AP$41)*10)),1))</f>
        <v>0</v>
      </c>
      <c r="AQ29" s="51">
        <f t="shared" si="30"/>
        <v>1.4</v>
      </c>
      <c r="AR29" s="49">
        <f>IF('Indicator Data'!BP31="no data","x",ROUND(IF('Indicator Data'!BP31&gt;AR$40,0,IF('Indicator Data'!BP31&lt;AR$41,10,(AR$40-'Indicator Data'!BP31)/(AR$40-AR$41)*10)),1))</f>
        <v>1.7</v>
      </c>
      <c r="AS29" s="49">
        <f>IF('Indicator Data'!BQ31="no data","x",ROUND(IF('Indicator Data'!BQ31&gt;AS$40,0,IF('Indicator Data'!BQ31&lt;AS$41,10,(AS$40-'Indicator Data'!BQ31)/(AS$40-AS$41)*10)),1))</f>
        <v>5</v>
      </c>
      <c r="AT29" s="49">
        <f t="shared" si="31"/>
        <v>3.4</v>
      </c>
      <c r="AU29" s="49">
        <f>IF('Indicator Data'!O31="no data","x",ROUND(IF(LOG('Indicator Data'!O31)&gt;AU$40,10,IF(LOG('Indicator Data'!O31)&lt;AU$41,0,10-(AU$40-LOG('Indicator Data'!O31))/(AU$40-AU$41)*10)),1))</f>
        <v>3.7</v>
      </c>
      <c r="AV29" s="49">
        <f>IF('Indicator Data'!P31="No data","x",ROUND(IF('Indicator Data'!P31&gt;AV$40,10,IF('Indicator Data'!P31&lt;AV$41,0,10-(AV$40-'Indicator Data'!P31)/(AV$40-AV$41)*10)),1))</f>
        <v>5.5</v>
      </c>
      <c r="AW29" s="49">
        <f>IF('Indicator Data'!Q31="No data","x",ROUND(IF('Indicator Data'!Q31&gt;AW$40,10,IF('Indicator Data'!Q31&lt;AW$41,0,10-(AW$40-'Indicator Data'!Q31)/(AW$40-AW$41)*10)),1))</f>
        <v>3.2</v>
      </c>
      <c r="AX29" s="49">
        <f>IF('Indicator Data'!R31="No data","x",ROUND(IF('Indicator Data'!R31&gt;AX$40,10,IF('Indicator Data'!R31&lt;AX$41,0,10-(AX$40-'Indicator Data'!R31)/(AX$40-AX$41)*10)),1))</f>
        <v>6.7</v>
      </c>
      <c r="AY29" s="49">
        <f t="shared" si="32"/>
        <v>5.0999999999999996</v>
      </c>
      <c r="AZ29" s="51">
        <f t="shared" si="33"/>
        <v>4.3</v>
      </c>
      <c r="BA29" s="49">
        <f>IF('Indicator Data'!T31="No data","x",ROUND(IF('Indicator Data'!T31&gt;BA$40,10,IF('Indicator Data'!T31&lt;BA$41,0,10-(BA$40-'Indicator Data'!T31)/(BA$40-BA$41)*10)),1))</f>
        <v>6.7</v>
      </c>
      <c r="BB29" s="49">
        <f t="shared" si="34"/>
        <v>5</v>
      </c>
      <c r="BC29" s="52">
        <f>IF('Indicator Data'!S31="no data","x",'Indicator Data'!S31/SUM('Indicator Data'!BX$5:BX$16))</f>
        <v>1.3148995440369305E-3</v>
      </c>
      <c r="BD29" s="49">
        <f t="shared" si="35"/>
        <v>0</v>
      </c>
      <c r="BE29" s="49">
        <f>IF('Indicator Data'!W31="No data","x",ROUND(IF('Indicator Data'!W31&gt;BE$40,0,IF('Indicator Data'!W31&lt;BE$41,10,(BE$40-'Indicator Data'!W31)/(BE$40-BE$41)*10)),1))</f>
        <v>2</v>
      </c>
      <c r="BF29" s="49">
        <f t="shared" si="36"/>
        <v>1</v>
      </c>
      <c r="BG29" s="51">
        <f t="shared" si="37"/>
        <v>3.1</v>
      </c>
      <c r="BH29" s="53">
        <f t="shared" si="38"/>
        <v>3</v>
      </c>
      <c r="BI29" s="54">
        <f t="shared" si="39"/>
        <v>4.7</v>
      </c>
      <c r="BJ29" s="49">
        <f>ROUND(IF('Indicator Data'!Y31=0,0,IF('Indicator Data'!Y31&gt;BJ$40,10,IF('Indicator Data'!Y31&lt;BJ$41,0,10-(BJ$40-'Indicator Data'!Y31)/(BJ$40-BJ$41)*10))),1)</f>
        <v>0.3</v>
      </c>
      <c r="BK29" s="49">
        <f>ROUND(IF('Indicator Data'!Z31=0,0,IF('Indicator Data'!Z31&gt;BK$40,10,IF('Indicator Data'!Z31&lt;BK$41,0,10-(BK$40-'Indicator Data'!Z31)/(BK$40-BK$41)*10))),1)</f>
        <v>0</v>
      </c>
      <c r="BL29" s="51">
        <f t="shared" si="40"/>
        <v>0.2</v>
      </c>
      <c r="BM29" s="49">
        <f>IF('Indicator Data'!AA31="No data","x",ROUND(IF('Indicator Data'!AA31&gt;BM$40,10,IF('Indicator Data'!AA31&lt;BM$41,0,10-(BM$40-'Indicator Data'!AA31)/(BM$40-BM$41)*10)),1))</f>
        <v>8.9</v>
      </c>
      <c r="BN29" s="49">
        <f>IF('Indicator Data'!AB31="No data","x",ROUND(IF('Indicator Data'!AB31&gt;BN$40,10,IF('Indicator Data'!AB31&lt;BN$41,0,10-(BN$40-'Indicator Data'!AB31)/(BN$40-BN$41)*10)),1))</f>
        <v>0.7</v>
      </c>
      <c r="BO29" s="51">
        <f t="shared" si="41"/>
        <v>6.3</v>
      </c>
      <c r="BP29" s="55">
        <f t="shared" si="42"/>
        <v>3.9</v>
      </c>
    </row>
    <row r="30" spans="1:68" ht="15.75" customHeight="1">
      <c r="A30" s="25" t="s">
        <v>199</v>
      </c>
      <c r="B30" s="3" t="s">
        <v>171</v>
      </c>
      <c r="C30" s="26" t="s">
        <v>209</v>
      </c>
      <c r="D30" s="57">
        <f>ROUND(IF('Indicator Data'!D32=0,0.1,IF(LOG('Indicator Data'!D32)&gt;D$40,10,IF(LOG('Indicator Data'!D32)&lt;D$41,0,10-(D$40-LOG('Indicator Data'!D32))/(D$40-D$41)*10))),1)</f>
        <v>1.6</v>
      </c>
      <c r="E30" s="49">
        <f>ROUND(IF('Indicator Data'!E32=0,0.1,IF(LOG('Indicator Data'!E32)&gt;E$40,10,IF(LOG('Indicator Data'!E32)&lt;E$41,0,10-(E$40-LOG('Indicator Data'!E32))/(E$40-E$41)*10))),1)</f>
        <v>0.1</v>
      </c>
      <c r="F30" s="49">
        <f t="shared" si="0"/>
        <v>1.6</v>
      </c>
      <c r="G30" s="49">
        <f>ROUND(IF('Indicator Data'!F32="No data",0.1,IF('Indicator Data'!F32=0,0,IF(LOG('Indicator Data'!F32)&gt;G$40,10,IF(LOG('Indicator Data'!F32)&lt;G$41,0,10-(G$40-LOG('Indicator Data'!F32))/(G$40-G$41)*10)))),1)</f>
        <v>5.3</v>
      </c>
      <c r="H30" s="49">
        <f>ROUND(IF('Indicator Data'!X32=0,0,IF(LOG('Indicator Data'!X32)&gt;H$40,10,IF(LOG('Indicator Data'!X32)&lt;H$41,0,10-(H$40-LOG('Indicator Data'!X32))/(H$40-H$41)*10))),1)</f>
        <v>5.9</v>
      </c>
      <c r="I30" s="49">
        <f>ROUND(IF('Indicator Data'!X32=0,0,IF(LOG('Indicator Data'!X32)&gt;I$40,10,IF(LOG('Indicator Data'!X32)&lt;I$41,0,10-(I$40-LOG('Indicator Data'!X32))/(I$40-I$41)*10))),1)</f>
        <v>5.9</v>
      </c>
      <c r="J30" s="49">
        <f t="shared" si="13"/>
        <v>5.9</v>
      </c>
      <c r="K30" s="49">
        <f>IF('Indicator Data'!J32="No data","x",ROUND(IF('Indicator Data'!J32=0,0,IF(LOG('Indicator Data'!J32)&gt;K$40,10,IF(LOG('Indicator Data'!J32)&lt;K$41,0,10-(K$40-LOG('Indicator Data'!J32))/(K$40-K$41)*10))),1))</f>
        <v>4</v>
      </c>
      <c r="L30" s="50">
        <f>'Indicator Data'!D32/'Indicator Data'!$BX32</f>
        <v>1.3181565243179122E-3</v>
      </c>
      <c r="M30" s="50">
        <f>'Indicator Data'!E32/'Indicator Data'!$BX32</f>
        <v>0</v>
      </c>
      <c r="N30" s="50">
        <f>IF(G30=0.1,0,'Indicator Data'!F32/'Indicator Data'!$BX32)</f>
        <v>0.24231814181303332</v>
      </c>
      <c r="O30" s="50">
        <f>'Indicator Data'!X32/'Indicator Data'!$BX32</f>
        <v>1.635862702330387E-2</v>
      </c>
      <c r="P30" s="50">
        <f>'Indicator Data'!X32/'Indicator Data'!$BX32</f>
        <v>1.635862702330387E-2</v>
      </c>
      <c r="Q30" s="50">
        <f>IF('Indicator Data'!J32="No data","x",'Indicator Data'!J32/'Indicator Data'!$BX32)</f>
        <v>7.6722917384150309E-3</v>
      </c>
      <c r="R30" s="49">
        <f t="shared" si="14"/>
        <v>2.6</v>
      </c>
      <c r="S30" s="49">
        <f t="shared" si="1"/>
        <v>0</v>
      </c>
      <c r="T30" s="49">
        <f t="shared" si="15"/>
        <v>2.6</v>
      </c>
      <c r="U30" s="49">
        <f t="shared" si="16"/>
        <v>1.6</v>
      </c>
      <c r="V30" s="49">
        <f t="shared" si="17"/>
        <v>4.2</v>
      </c>
      <c r="W30" s="49">
        <f t="shared" si="18"/>
        <v>4.2</v>
      </c>
      <c r="X30" s="49">
        <f t="shared" si="19"/>
        <v>4.2</v>
      </c>
      <c r="Y30" s="49">
        <f>IF('Indicator Data'!J32="No data","x",ROUND(IF(Q30&gt;Y$40,10,IF(Q30&lt;Y$41,0,10-(Y$40-Q30)/(Y$40-Y$41)*10)),1))</f>
        <v>3.8</v>
      </c>
      <c r="Z30" s="49">
        <f t="shared" si="20"/>
        <v>2.1</v>
      </c>
      <c r="AA30" s="49">
        <f t="shared" si="21"/>
        <v>0.1</v>
      </c>
      <c r="AB30" s="49">
        <f t="shared" si="43"/>
        <v>5.0999999999999996</v>
      </c>
      <c r="AC30" s="49">
        <f t="shared" si="22"/>
        <v>5.0999999999999996</v>
      </c>
      <c r="AD30" s="49">
        <f t="shared" si="23"/>
        <v>5.0999999999999996</v>
      </c>
      <c r="AE30" s="49">
        <f t="shared" si="24"/>
        <v>3.9</v>
      </c>
      <c r="AF30" s="51">
        <f t="shared" si="25"/>
        <v>2.1</v>
      </c>
      <c r="AG30" s="51">
        <f t="shared" si="26"/>
        <v>3.7</v>
      </c>
      <c r="AH30" s="51">
        <f t="shared" si="27"/>
        <v>5.0999999999999996</v>
      </c>
      <c r="AI30" s="49">
        <f>IF('Indicator Data'!I32="No data","x",ROUND(IF('Indicator Data'!I32&gt;AI$40,10,IF('Indicator Data'!I32&lt;AI$41,0,10-(AI$40-'Indicator Data'!I32)/(AI$40-AI$41)*10)),1))</f>
        <v>10</v>
      </c>
      <c r="AJ30" s="51">
        <f t="shared" si="28"/>
        <v>7</v>
      </c>
      <c r="AK30" s="49">
        <f>IF('Indicator Data'!J32="No data","x",ROUND(IF('Indicator Data'!J32&gt;AK$40,10,IF('Indicator Data'!J32&lt;AK$41,0,10-(AK$40-'Indicator Data'!J32)/(AK$40-AK$41)*10)),1))</f>
        <v>4.8</v>
      </c>
      <c r="AL30" s="49">
        <f>IF('Indicator Data'!K32="No data","x",ROUND(IF('Indicator Data'!K32&gt;AL$40,10,IF('Indicator Data'!K32&lt;AL$41,0,10-(AL$40-'Indicator Data'!K32)/(AL$40-AL$41)*10)),1))</f>
        <v>1.3</v>
      </c>
      <c r="AM30" s="51">
        <f t="shared" si="29"/>
        <v>3.2</v>
      </c>
      <c r="AN30" s="49">
        <f>IF('Indicator Data'!L32="No data","x",ROUND(IF('Indicator Data'!L32&gt;AN$40,10,IF('Indicator Data'!L32&lt;AN$41,0,10-(AN$40-'Indicator Data'!L32)/(AN$40-AN$41)*10)),1))</f>
        <v>0</v>
      </c>
      <c r="AO30" s="49">
        <f>IF('Indicator Data'!M32="No data","x",ROUND(IF('Indicator Data'!M32&gt;AO$40,10,IF('Indicator Data'!M32&lt;AO$41,0,10-(AO$40-'Indicator Data'!M32)/(AO$40-AO$41)*10)),1))</f>
        <v>4.9000000000000004</v>
      </c>
      <c r="AP30" s="49">
        <f>IF('Indicator Data'!N32="No data","x",ROUND(IF('Indicator Data'!N32&gt;AP$40,10,IF('Indicator Data'!N32&lt;AP$41,0,10-(AP$40-'Indicator Data'!N32)/(AP$40-AP$41)*10)),1))</f>
        <v>10</v>
      </c>
      <c r="AQ30" s="51">
        <f t="shared" si="30"/>
        <v>6.9</v>
      </c>
      <c r="AR30" s="49">
        <f>IF('Indicator Data'!BP32="no data","x",ROUND(IF('Indicator Data'!BP32&gt;AR$40,0,IF('Indicator Data'!BP32&lt;AR$41,10,(AR$40-'Indicator Data'!BP32)/(AR$40-AR$41)*10)),1))</f>
        <v>1.7</v>
      </c>
      <c r="AS30" s="49">
        <f>IF('Indicator Data'!BQ32="no data","x",ROUND(IF('Indicator Data'!BQ32&gt;AS$40,0,IF('Indicator Data'!BQ32&lt;AS$41,10,(AS$40-'Indicator Data'!BQ32)/(AS$40-AS$41)*10)),1))</f>
        <v>5</v>
      </c>
      <c r="AT30" s="49">
        <f t="shared" si="31"/>
        <v>3.4</v>
      </c>
      <c r="AU30" s="49">
        <f>IF('Indicator Data'!O32="no data","x",ROUND(IF(LOG('Indicator Data'!O32)&gt;AU$40,10,IF(LOG('Indicator Data'!O32)&lt;AU$41,0,10-(AU$40-LOG('Indicator Data'!O32))/(AU$40-AU$41)*10)),1))</f>
        <v>3.2</v>
      </c>
      <c r="AV30" s="49">
        <f>IF('Indicator Data'!P32="No data","x",ROUND(IF('Indicator Data'!P32&gt;AV$40,10,IF('Indicator Data'!P32&lt;AV$41,0,10-(AV$40-'Indicator Data'!P32)/(AV$40-AV$41)*10)),1))</f>
        <v>0.7</v>
      </c>
      <c r="AW30" s="49">
        <f>IF('Indicator Data'!Q32="No data","x",ROUND(IF('Indicator Data'!Q32&gt;AW$40,10,IF('Indicator Data'!Q32&lt;AW$41,0,10-(AW$40-'Indicator Data'!Q32)/(AW$40-AW$41)*10)),1))</f>
        <v>1.9</v>
      </c>
      <c r="AX30" s="49">
        <f>IF('Indicator Data'!R32="No data","x",ROUND(IF('Indicator Data'!R32&gt;AX$40,10,IF('Indicator Data'!R32&lt;AX$41,0,10-(AX$40-'Indicator Data'!R32)/(AX$40-AX$41)*10)),1))</f>
        <v>3.3</v>
      </c>
      <c r="AY30" s="49">
        <f t="shared" si="32"/>
        <v>2</v>
      </c>
      <c r="AZ30" s="51">
        <f t="shared" si="33"/>
        <v>2.7</v>
      </c>
      <c r="BA30" s="49">
        <f>IF('Indicator Data'!T32="No data","x",ROUND(IF('Indicator Data'!T32&gt;BA$40,10,IF('Indicator Data'!T32&lt;BA$41,0,10-(BA$40-'Indicator Data'!T32)/(BA$40-BA$41)*10)),1))</f>
        <v>0</v>
      </c>
      <c r="BB30" s="49">
        <f t="shared" si="34"/>
        <v>3.8</v>
      </c>
      <c r="BC30" s="52">
        <f>IF('Indicator Data'!S32="no data","x",'Indicator Data'!S32/SUM('Indicator Data'!BX$5:BX$16))</f>
        <v>1.3148995440369305E-3</v>
      </c>
      <c r="BD30" s="49">
        <f t="shared" si="35"/>
        <v>0</v>
      </c>
      <c r="BE30" s="49">
        <f>IF('Indicator Data'!W32="No data","x",ROUND(IF('Indicator Data'!W32&gt;BE$40,0,IF('Indicator Data'!W32&lt;BE$41,10,(BE$40-'Indicator Data'!W32)/(BE$40-BE$41)*10)),1))</f>
        <v>2</v>
      </c>
      <c r="BF30" s="49">
        <f t="shared" si="36"/>
        <v>1</v>
      </c>
      <c r="BG30" s="51">
        <f t="shared" si="37"/>
        <v>2.7</v>
      </c>
      <c r="BH30" s="53">
        <f t="shared" si="38"/>
        <v>4.4000000000000004</v>
      </c>
      <c r="BI30" s="54">
        <f t="shared" si="39"/>
        <v>4.4000000000000004</v>
      </c>
      <c r="BJ30" s="49">
        <f>ROUND(IF('Indicator Data'!Y32=0,0,IF('Indicator Data'!Y32&gt;BJ$40,10,IF('Indicator Data'!Y32&lt;BJ$41,0,10-(BJ$40-'Indicator Data'!Y32)/(BJ$40-BJ$41)*10))),1)</f>
        <v>0.1</v>
      </c>
      <c r="BK30" s="49">
        <f>ROUND(IF('Indicator Data'!Z32=0,0,IF('Indicator Data'!Z32&gt;BK$40,10,IF('Indicator Data'!Z32&lt;BK$41,0,10-(BK$40-'Indicator Data'!Z32)/(BK$40-BK$41)*10))),1)</f>
        <v>0</v>
      </c>
      <c r="BL30" s="51">
        <f t="shared" si="40"/>
        <v>0.1</v>
      </c>
      <c r="BM30" s="49">
        <f>IF('Indicator Data'!AA32="No data","x",ROUND(IF('Indicator Data'!AA32&gt;BM$40,10,IF('Indicator Data'!AA32&lt;BM$41,0,10-(BM$40-'Indicator Data'!AA32)/(BM$40-BM$41)*10)),1))</f>
        <v>8.9</v>
      </c>
      <c r="BN30" s="49">
        <f>IF('Indicator Data'!AB32="No data","x",ROUND(IF('Indicator Data'!AB32&gt;BN$40,10,IF('Indicator Data'!AB32&lt;BN$41,0,10-(BN$40-'Indicator Data'!AB32)/(BN$40-BN$41)*10)),1))</f>
        <v>1.2</v>
      </c>
      <c r="BO30" s="51">
        <f t="shared" si="41"/>
        <v>6.4</v>
      </c>
      <c r="BP30" s="55">
        <f t="shared" si="42"/>
        <v>3.9</v>
      </c>
    </row>
    <row r="31" spans="1:68" ht="15.75" customHeight="1">
      <c r="A31" s="25" t="s">
        <v>199</v>
      </c>
      <c r="B31" s="3" t="s">
        <v>172</v>
      </c>
      <c r="C31" s="26" t="s">
        <v>210</v>
      </c>
      <c r="D31" s="57">
        <f>ROUND(IF('Indicator Data'!D33=0,0.1,IF(LOG('Indicator Data'!D33)&gt;D$40,10,IF(LOG('Indicator Data'!D33)&lt;D$41,0,10-(D$40-LOG('Indicator Data'!D33))/(D$40-D$41)*10))),1)</f>
        <v>0.7</v>
      </c>
      <c r="E31" s="49">
        <f>ROUND(IF('Indicator Data'!E33=0,0.1,IF(LOG('Indicator Data'!E33)&gt;E$40,10,IF(LOG('Indicator Data'!E33)&lt;E$41,0,10-(E$40-LOG('Indicator Data'!E33))/(E$40-E$41)*10))),1)</f>
        <v>0.1</v>
      </c>
      <c r="F31" s="49">
        <f t="shared" si="0"/>
        <v>0.7</v>
      </c>
      <c r="G31" s="49">
        <f>ROUND(IF('Indicator Data'!F33="No data",0.1,IF('Indicator Data'!F33=0,0,IF(LOG('Indicator Data'!F33)&gt;G$40,10,IF(LOG('Indicator Data'!F33)&lt;G$41,0,10-(G$40-LOG('Indicator Data'!F33))/(G$40-G$41)*10)))),1)</f>
        <v>3.5</v>
      </c>
      <c r="H31" s="49">
        <f>ROUND(IF('Indicator Data'!X33=0,0,IF(LOG('Indicator Data'!X33)&gt;H$40,10,IF(LOG('Indicator Data'!X33)&lt;H$41,0,10-(H$40-LOG('Indicator Data'!X33))/(H$40-H$41)*10))),1)</f>
        <v>6.5</v>
      </c>
      <c r="I31" s="49">
        <f>ROUND(IF('Indicator Data'!X33=0,0,IF(LOG('Indicator Data'!X33)&gt;I$40,10,IF(LOG('Indicator Data'!X33)&lt;I$41,0,10-(I$40-LOG('Indicator Data'!X33))/(I$40-I$41)*10))),1)</f>
        <v>6.5</v>
      </c>
      <c r="J31" s="49">
        <f t="shared" si="13"/>
        <v>6.5</v>
      </c>
      <c r="K31" s="49">
        <f>IF('Indicator Data'!J33="No data","x",ROUND(IF('Indicator Data'!J33=0,0,IF(LOG('Indicator Data'!J33)&gt;K$40,10,IF(LOG('Indicator Data'!J33)&lt;K$41,0,10-(K$40-LOG('Indicator Data'!J33))/(K$40-K$41)*10))),1))</f>
        <v>4.3</v>
      </c>
      <c r="L31" s="50">
        <f>'Indicator Data'!D33/'Indicator Data'!$BX33</f>
        <v>9.3604385433225892E-4</v>
      </c>
      <c r="M31" s="50">
        <f>'Indicator Data'!E33/'Indicator Data'!$BX33</f>
        <v>0</v>
      </c>
      <c r="N31" s="50">
        <f>IF(G31=0.1,0,'Indicator Data'!F33/'Indicator Data'!$BX33)</f>
        <v>3.6285676783292253E-2</v>
      </c>
      <c r="O31" s="50">
        <f>'Indicator Data'!X33/'Indicator Data'!$BX33</f>
        <v>1.3971735674595651E-2</v>
      </c>
      <c r="P31" s="50">
        <f>'Indicator Data'!X33/'Indicator Data'!$BX33</f>
        <v>1.3971735674595651E-2</v>
      </c>
      <c r="Q31" s="50">
        <f>IF('Indicator Data'!J33="No data","x",'Indicator Data'!J33/'Indicator Data'!$BX33)</f>
        <v>7.6275759476132831E-3</v>
      </c>
      <c r="R31" s="49">
        <f t="shared" si="14"/>
        <v>1.9</v>
      </c>
      <c r="S31" s="49">
        <f t="shared" si="1"/>
        <v>0</v>
      </c>
      <c r="T31" s="49">
        <f t="shared" si="15"/>
        <v>1.9</v>
      </c>
      <c r="U31" s="49">
        <f t="shared" si="16"/>
        <v>0.2</v>
      </c>
      <c r="V31" s="49">
        <f t="shared" si="17"/>
        <v>3.1</v>
      </c>
      <c r="W31" s="49">
        <f t="shared" si="18"/>
        <v>3.1</v>
      </c>
      <c r="X31" s="49">
        <f t="shared" si="19"/>
        <v>3.1</v>
      </c>
      <c r="Y31" s="49">
        <f>IF('Indicator Data'!J33="No data","x",ROUND(IF(Q31&gt;Y$40,10,IF(Q31&lt;Y$41,0,10-(Y$40-Q31)/(Y$40-Y$41)*10)),1))</f>
        <v>3.8</v>
      </c>
      <c r="Z31" s="49">
        <f t="shared" si="20"/>
        <v>1.3</v>
      </c>
      <c r="AA31" s="49">
        <f t="shared" si="21"/>
        <v>0.1</v>
      </c>
      <c r="AB31" s="49">
        <f t="shared" si="43"/>
        <v>4.8</v>
      </c>
      <c r="AC31" s="49">
        <f t="shared" si="22"/>
        <v>4.8</v>
      </c>
      <c r="AD31" s="49">
        <f t="shared" si="23"/>
        <v>4.8</v>
      </c>
      <c r="AE31" s="49">
        <f t="shared" si="24"/>
        <v>4.0999999999999996</v>
      </c>
      <c r="AF31" s="51">
        <f t="shared" si="25"/>
        <v>1.3</v>
      </c>
      <c r="AG31" s="51">
        <f t="shared" si="26"/>
        <v>2</v>
      </c>
      <c r="AH31" s="51">
        <f t="shared" si="27"/>
        <v>5</v>
      </c>
      <c r="AI31" s="49">
        <f>IF('Indicator Data'!I33="No data","x",ROUND(IF('Indicator Data'!I33&gt;AI$40,10,IF('Indicator Data'!I33&lt;AI$41,0,10-(AI$40-'Indicator Data'!I33)/(AI$40-AI$41)*10)),1))</f>
        <v>10</v>
      </c>
      <c r="AJ31" s="51">
        <f t="shared" si="28"/>
        <v>7.1</v>
      </c>
      <c r="AK31" s="49">
        <f>IF('Indicator Data'!J33="No data","x",ROUND(IF('Indicator Data'!J33&gt;AK$40,10,IF('Indicator Data'!J33&lt;AK$41,0,10-(AK$40-'Indicator Data'!J33)/(AK$40-AK$41)*10)),1))</f>
        <v>7.6</v>
      </c>
      <c r="AL31" s="49">
        <f>IF('Indicator Data'!K33="No data","x",ROUND(IF('Indicator Data'!K33&gt;AL$40,10,IF('Indicator Data'!K33&lt;AL$41,0,10-(AL$40-'Indicator Data'!K33)/(AL$40-AL$41)*10)),1))</f>
        <v>1.6</v>
      </c>
      <c r="AM31" s="51">
        <f t="shared" si="29"/>
        <v>5.3</v>
      </c>
      <c r="AN31" s="49">
        <f>IF('Indicator Data'!L33="No data","x",ROUND(IF('Indicator Data'!L33&gt;AN$40,10,IF('Indicator Data'!L33&lt;AN$41,0,10-(AN$40-'Indicator Data'!L33)/(AN$40-AN$41)*10)),1))</f>
        <v>0</v>
      </c>
      <c r="AO31" s="49">
        <f>IF('Indicator Data'!M33="No data","x",ROUND(IF('Indicator Data'!M33&gt;AO$40,10,IF('Indicator Data'!M33&lt;AO$41,0,10-(AO$40-'Indicator Data'!M33)/(AO$40-AO$41)*10)),1))</f>
        <v>0.3</v>
      </c>
      <c r="AP31" s="49">
        <f>IF('Indicator Data'!N33="No data","x",ROUND(IF('Indicator Data'!N33&gt;AP$40,10,IF('Indicator Data'!N33&lt;AP$41,0,10-(AP$40-'Indicator Data'!N33)/(AP$40-AP$41)*10)),1))</f>
        <v>0</v>
      </c>
      <c r="AQ31" s="51">
        <f t="shared" si="30"/>
        <v>0.1</v>
      </c>
      <c r="AR31" s="49">
        <f>IF('Indicator Data'!BP33="no data","x",ROUND(IF('Indicator Data'!BP33&gt;AR$40,0,IF('Indicator Data'!BP33&lt;AR$41,10,(AR$40-'Indicator Data'!BP33)/(AR$40-AR$41)*10)),1))</f>
        <v>1.7</v>
      </c>
      <c r="AS31" s="49">
        <f>IF('Indicator Data'!BQ33="no data","x",ROUND(IF('Indicator Data'!BQ33&gt;AS$40,0,IF('Indicator Data'!BQ33&lt;AS$41,10,(AS$40-'Indicator Data'!BQ33)/(AS$40-AS$41)*10)),1))</f>
        <v>5</v>
      </c>
      <c r="AT31" s="49">
        <f t="shared" si="31"/>
        <v>3.4</v>
      </c>
      <c r="AU31" s="49">
        <f>IF('Indicator Data'!O33="no data","x",ROUND(IF(LOG('Indicator Data'!O33)&gt;AU$40,10,IF(LOG('Indicator Data'!O33)&lt;AU$41,0,10-(AU$40-LOG('Indicator Data'!O33))/(AU$40-AU$41)*10)),1))</f>
        <v>5.3</v>
      </c>
      <c r="AV31" s="49">
        <f>IF('Indicator Data'!P33="No data","x",ROUND(IF('Indicator Data'!P33&gt;AV$40,10,IF('Indicator Data'!P33&lt;AV$41,0,10-(AV$40-'Indicator Data'!P33)/(AV$40-AV$41)*10)),1))</f>
        <v>5.7</v>
      </c>
      <c r="AW31" s="49">
        <f>IF('Indicator Data'!Q33="No data","x",ROUND(IF('Indicator Data'!Q33&gt;AW$40,10,IF('Indicator Data'!Q33&lt;AW$41,0,10-(AW$40-'Indicator Data'!Q33)/(AW$40-AW$41)*10)),1))</f>
        <v>2.7</v>
      </c>
      <c r="AX31" s="49">
        <f>IF('Indicator Data'!R33="No data","x",ROUND(IF('Indicator Data'!R33&gt;AX$40,10,IF('Indicator Data'!R33&lt;AX$41,0,10-(AX$40-'Indicator Data'!R33)/(AX$40-AX$41)*10)),1))</f>
        <v>6.7</v>
      </c>
      <c r="AY31" s="49">
        <f t="shared" si="32"/>
        <v>5</v>
      </c>
      <c r="AZ31" s="51">
        <f t="shared" si="33"/>
        <v>4.2</v>
      </c>
      <c r="BA31" s="49">
        <f>IF('Indicator Data'!T33="No data","x",ROUND(IF('Indicator Data'!T33&gt;BA$40,10,IF('Indicator Data'!T33&lt;BA$41,0,10-(BA$40-'Indicator Data'!T33)/(BA$40-BA$41)*10)),1))</f>
        <v>6</v>
      </c>
      <c r="BB31" s="49">
        <f t="shared" si="34"/>
        <v>4.7</v>
      </c>
      <c r="BC31" s="52">
        <f>IF('Indicator Data'!S33="no data","x",'Indicator Data'!S33/SUM('Indicator Data'!BX$5:BX$16))</f>
        <v>1.3148995440369305E-3</v>
      </c>
      <c r="BD31" s="49">
        <f t="shared" si="35"/>
        <v>0</v>
      </c>
      <c r="BE31" s="49">
        <f>IF('Indicator Data'!W33="No data","x",ROUND(IF('Indicator Data'!W33&gt;BE$40,0,IF('Indicator Data'!W33&lt;BE$41,10,(BE$40-'Indicator Data'!W33)/(BE$40-BE$41)*10)),1))</f>
        <v>2</v>
      </c>
      <c r="BF31" s="49">
        <f t="shared" si="36"/>
        <v>1</v>
      </c>
      <c r="BG31" s="51">
        <f t="shared" si="37"/>
        <v>3</v>
      </c>
      <c r="BH31" s="53">
        <f t="shared" si="38"/>
        <v>2.6</v>
      </c>
      <c r="BI31" s="54">
        <f t="shared" si="39"/>
        <v>4.2</v>
      </c>
      <c r="BJ31" s="49">
        <f>ROUND(IF('Indicator Data'!Y33=0,0,IF('Indicator Data'!Y33&gt;BJ$40,10,IF('Indicator Data'!Y33&lt;BJ$41,0,10-(BJ$40-'Indicator Data'!Y33)/(BJ$40-BJ$41)*10))),1)</f>
        <v>0.4</v>
      </c>
      <c r="BK31" s="49">
        <f>ROUND(IF('Indicator Data'!Z33=0,0,IF('Indicator Data'!Z33&gt;BK$40,10,IF('Indicator Data'!Z33&lt;BK$41,0,10-(BK$40-'Indicator Data'!Z33)/(BK$40-BK$41)*10))),1)</f>
        <v>1.1000000000000001</v>
      </c>
      <c r="BL31" s="51">
        <f t="shared" si="40"/>
        <v>0.8</v>
      </c>
      <c r="BM31" s="49">
        <f>IF('Indicator Data'!AA33="No data","x",ROUND(IF('Indicator Data'!AA33&gt;BM$40,10,IF('Indicator Data'!AA33&lt;BM$41,0,10-(BM$40-'Indicator Data'!AA33)/(BM$40-BM$41)*10)),1))</f>
        <v>8.9</v>
      </c>
      <c r="BN31" s="49">
        <f>IF('Indicator Data'!AB33="No data","x",ROUND(IF('Indicator Data'!AB33&gt;BN$40,10,IF('Indicator Data'!AB33&lt;BN$41,0,10-(BN$40-'Indicator Data'!AB33)/(BN$40-BN$41)*10)),1))</f>
        <v>3.2</v>
      </c>
      <c r="BO31" s="51">
        <f t="shared" si="41"/>
        <v>6.9</v>
      </c>
      <c r="BP31" s="55">
        <f t="shared" si="42"/>
        <v>4.5</v>
      </c>
    </row>
    <row r="32" spans="1:68" ht="15.75" customHeight="1">
      <c r="A32" s="25" t="s">
        <v>199</v>
      </c>
      <c r="B32" s="3" t="s">
        <v>184</v>
      </c>
      <c r="C32" s="38" t="s">
        <v>222</v>
      </c>
      <c r="D32" s="57">
        <f>ROUND(IF('Indicator Data'!D34=0,0.1,IF(LOG('Indicator Data'!D34)&gt;D$40,10,IF(LOG('Indicator Data'!D34)&lt;D$41,0,10-(D$40-LOG('Indicator Data'!D34))/(D$40-D$41)*10))),1)</f>
        <v>5.2</v>
      </c>
      <c r="E32" s="49">
        <f>ROUND(IF('Indicator Data'!E34=0,0.1,IF(LOG('Indicator Data'!E34)&gt;E$40,10,IF(LOG('Indicator Data'!E34)&lt;E$41,0,10-(E$40-LOG('Indicator Data'!E34))/(E$40-E$41)*10))),1)</f>
        <v>0.1</v>
      </c>
      <c r="F32" s="49">
        <f t="shared" si="0"/>
        <v>5.2</v>
      </c>
      <c r="G32" s="49">
        <f>ROUND(IF('Indicator Data'!F34="No data",0.1,IF('Indicator Data'!F34=0,0,IF(LOG('Indicator Data'!F34)&gt;G$40,10,IF(LOG('Indicator Data'!F34)&lt;G$41,0,10-(G$40-LOG('Indicator Data'!F34))/(G$40-G$41)*10)))),1)</f>
        <v>5</v>
      </c>
      <c r="H32" s="49">
        <f>ROUND(IF('Indicator Data'!X34=0,0,IF(LOG('Indicator Data'!X34)&gt;H$40,10,IF(LOG('Indicator Data'!X34)&lt;H$41,0,10-(H$40-LOG('Indicator Data'!X34))/(H$40-H$41)*10))),1)</f>
        <v>5.3</v>
      </c>
      <c r="I32" s="49">
        <f>ROUND(IF('Indicator Data'!X34=0,0,IF(LOG('Indicator Data'!X34)&gt;I$40,10,IF(LOG('Indicator Data'!X34)&lt;I$41,0,10-(I$40-LOG('Indicator Data'!X34))/(I$40-I$41)*10))),1)</f>
        <v>5.3</v>
      </c>
      <c r="J32" s="49">
        <f t="shared" si="13"/>
        <v>5.3</v>
      </c>
      <c r="K32" s="49">
        <f>IF('Indicator Data'!J34="No data","x",ROUND(IF('Indicator Data'!J34=0,0,IF(LOG('Indicator Data'!J34)&gt;K$40,10,IF(LOG('Indicator Data'!J34)&lt;K$41,0,10-(K$40-LOG('Indicator Data'!J34))/(K$40-K$41)*10))),1))</f>
        <v>3.7</v>
      </c>
      <c r="L32" s="50">
        <f>'Indicator Data'!D34/'Indicator Data'!$BX34</f>
        <v>3.0767538838171551E-3</v>
      </c>
      <c r="M32" s="50">
        <f>'Indicator Data'!E34/'Indicator Data'!$BX34</f>
        <v>0</v>
      </c>
      <c r="N32" s="50">
        <f>IF(G32=0.1,0,'Indicator Data'!F34/'Indicator Data'!$BX34)</f>
        <v>0.3193878891370025</v>
      </c>
      <c r="O32" s="50">
        <f>'Indicator Data'!X34/'Indicator Data'!$BX34</f>
        <v>2.5351372652042559E-2</v>
      </c>
      <c r="P32" s="50">
        <f>'Indicator Data'!X34/'Indicator Data'!$BX34</f>
        <v>2.5351372652042559E-2</v>
      </c>
      <c r="Q32" s="50">
        <f>IF('Indicator Data'!J34="No data","x",'Indicator Data'!J34/'Indicator Data'!$BX34)</f>
        <v>1.0344148167608039E-2</v>
      </c>
      <c r="R32" s="49">
        <f t="shared" si="14"/>
        <v>6.2</v>
      </c>
      <c r="S32" s="49">
        <f t="shared" si="1"/>
        <v>0</v>
      </c>
      <c r="T32" s="49">
        <f t="shared" si="15"/>
        <v>6.2</v>
      </c>
      <c r="U32" s="49">
        <f t="shared" si="16"/>
        <v>2.1</v>
      </c>
      <c r="V32" s="49">
        <f t="shared" si="17"/>
        <v>8.1999999999999993</v>
      </c>
      <c r="W32" s="49">
        <f t="shared" si="18"/>
        <v>8.1999999999999993</v>
      </c>
      <c r="X32" s="49">
        <f t="shared" si="19"/>
        <v>8.1999999999999993</v>
      </c>
      <c r="Y32" s="49">
        <f>IF('Indicator Data'!J34="No data","x",ROUND(IF(Q32&gt;Y$40,10,IF(Q32&lt;Y$41,0,10-(Y$40-Q32)/(Y$40-Y$41)*10)),1))</f>
        <v>5.2</v>
      </c>
      <c r="Z32" s="49">
        <f t="shared" si="20"/>
        <v>5.7</v>
      </c>
      <c r="AA32" s="49">
        <f t="shared" si="21"/>
        <v>0.1</v>
      </c>
      <c r="AB32" s="49">
        <f t="shared" si="43"/>
        <v>6.8</v>
      </c>
      <c r="AC32" s="49">
        <f t="shared" si="22"/>
        <v>6.8</v>
      </c>
      <c r="AD32" s="49">
        <f t="shared" si="23"/>
        <v>6.8</v>
      </c>
      <c r="AE32" s="49">
        <f t="shared" si="24"/>
        <v>4.5</v>
      </c>
      <c r="AF32" s="51">
        <f t="shared" si="25"/>
        <v>5.7</v>
      </c>
      <c r="AG32" s="51">
        <f t="shared" si="26"/>
        <v>3.7</v>
      </c>
      <c r="AH32" s="51">
        <f t="shared" si="27"/>
        <v>7</v>
      </c>
      <c r="AI32" s="49">
        <f>IF('Indicator Data'!I34="No data","x",ROUND(IF('Indicator Data'!I34&gt;AI$40,10,IF('Indicator Data'!I34&lt;AI$41,0,10-(AI$40-'Indicator Data'!I34)/(AI$40-AI$41)*10)),1))</f>
        <v>3.3</v>
      </c>
      <c r="AJ32" s="51">
        <f t="shared" si="28"/>
        <v>3.9</v>
      </c>
      <c r="AK32" s="49">
        <f>IF('Indicator Data'!J34="No data","x",ROUND(IF('Indicator Data'!J34&gt;AK$40,10,IF('Indicator Data'!J34&lt;AK$41,0,10-(AK$40-'Indicator Data'!J34)/(AK$40-AK$41)*10)),1))</f>
        <v>2.7</v>
      </c>
      <c r="AL32" s="49">
        <f>IF('Indicator Data'!K34="No data","x",ROUND(IF('Indicator Data'!K34&gt;AL$40,10,IF('Indicator Data'!K34&lt;AL$41,0,10-(AL$40-'Indicator Data'!K34)/(AL$40-AL$41)*10)),1))</f>
        <v>0</v>
      </c>
      <c r="AM32" s="51">
        <f t="shared" si="29"/>
        <v>1.4</v>
      </c>
      <c r="AN32" s="49">
        <f>IF('Indicator Data'!L34="No data","x",ROUND(IF('Indicator Data'!L34&gt;AN$40,10,IF('Indicator Data'!L34&lt;AN$41,0,10-(AN$40-'Indicator Data'!L34)/(AN$40-AN$41)*10)),1))</f>
        <v>0</v>
      </c>
      <c r="AO32" s="49">
        <f>IF('Indicator Data'!M34="No data","x",ROUND(IF('Indicator Data'!M34&gt;AO$40,10,IF('Indicator Data'!M34&lt;AO$41,0,10-(AO$40-'Indicator Data'!M34)/(AO$40-AO$41)*10)),1))</f>
        <v>0.1</v>
      </c>
      <c r="AP32" s="49">
        <f>IF('Indicator Data'!N34="No data","x",ROUND(IF('Indicator Data'!N34&gt;AP$40,10,IF('Indicator Data'!N34&lt;AP$41,0,10-(AP$40-'Indicator Data'!N34)/(AP$40-AP$41)*10)),1))</f>
        <v>0</v>
      </c>
      <c r="AQ32" s="51">
        <f t="shared" si="30"/>
        <v>0</v>
      </c>
      <c r="AR32" s="49">
        <f>IF('Indicator Data'!BP34="no data","x",ROUND(IF('Indicator Data'!BP34&gt;AR$40,0,IF('Indicator Data'!BP34&lt;AR$41,10,(AR$40-'Indicator Data'!BP34)/(AR$40-AR$41)*10)),1))</f>
        <v>1.7</v>
      </c>
      <c r="AS32" s="49">
        <f>IF('Indicator Data'!BQ34="no data","x",ROUND(IF('Indicator Data'!BQ34&gt;AS$40,0,IF('Indicator Data'!BQ34&lt;AS$41,10,(AS$40-'Indicator Data'!BQ34)/(AS$40-AS$41)*10)),1))</f>
        <v>5</v>
      </c>
      <c r="AT32" s="49">
        <f t="shared" si="31"/>
        <v>3.4</v>
      </c>
      <c r="AU32" s="49">
        <f>IF('Indicator Data'!O34="no data","x",ROUND(IF(LOG('Indicator Data'!O34)&gt;AU$40,10,IF(LOG('Indicator Data'!O34)&lt;AU$41,0,10-(AU$40-LOG('Indicator Data'!O34))/(AU$40-AU$41)*10)),1))</f>
        <v>2</v>
      </c>
      <c r="AV32" s="49">
        <f>IF('Indicator Data'!P34="No data","x",ROUND(IF('Indicator Data'!P34&gt;AV$40,10,IF('Indicator Data'!P34&lt;AV$41,0,10-(AV$40-'Indicator Data'!P34)/(AV$40-AV$41)*10)),1))</f>
        <v>0</v>
      </c>
      <c r="AW32" s="49">
        <f>IF('Indicator Data'!Q34="No data","x",ROUND(IF('Indicator Data'!Q34&gt;AW$40,10,IF('Indicator Data'!Q34&lt;AW$41,0,10-(AW$40-'Indicator Data'!Q34)/(AW$40-AW$41)*10)),1))</f>
        <v>10</v>
      </c>
      <c r="AX32" s="49">
        <f>IF('Indicator Data'!R34="No data","x",ROUND(IF('Indicator Data'!R34&gt;AX$40,10,IF('Indicator Data'!R34&lt;AX$41,0,10-(AX$40-'Indicator Data'!R34)/(AX$40-AX$41)*10)),1))</f>
        <v>3.3</v>
      </c>
      <c r="AY32" s="49">
        <f t="shared" si="32"/>
        <v>4.4000000000000004</v>
      </c>
      <c r="AZ32" s="51">
        <f t="shared" si="33"/>
        <v>3.9</v>
      </c>
      <c r="BA32" s="49">
        <f>IF('Indicator Data'!T34="No data","x",ROUND(IF('Indicator Data'!T34&gt;BA$40,10,IF('Indicator Data'!T34&lt;BA$41,0,10-(BA$40-'Indicator Data'!T34)/(BA$40-BA$41)*10)),1))</f>
        <v>10</v>
      </c>
      <c r="BB32" s="49">
        <f t="shared" si="34"/>
        <v>4.8</v>
      </c>
      <c r="BC32" s="52">
        <f>IF('Indicator Data'!S34="no data","x",'Indicator Data'!S34/SUM('Indicator Data'!BX$5:BX$16))</f>
        <v>1.3148995440369305E-3</v>
      </c>
      <c r="BD32" s="49">
        <f t="shared" si="35"/>
        <v>0</v>
      </c>
      <c r="BE32" s="49">
        <f>IF('Indicator Data'!W34="No data","x",ROUND(IF('Indicator Data'!W34&gt;BE$40,0,IF('Indicator Data'!W34&lt;BE$41,10,(BE$40-'Indicator Data'!W34)/(BE$40-BE$41)*10)),1))</f>
        <v>2</v>
      </c>
      <c r="BF32" s="49">
        <f t="shared" si="36"/>
        <v>1</v>
      </c>
      <c r="BG32" s="51">
        <f t="shared" si="37"/>
        <v>3.1</v>
      </c>
      <c r="BH32" s="53">
        <f t="shared" si="38"/>
        <v>2.5</v>
      </c>
      <c r="BI32" s="54">
        <f t="shared" si="39"/>
        <v>4.3</v>
      </c>
      <c r="BJ32" s="49">
        <f>ROUND(IF('Indicator Data'!Y34=0,0,IF('Indicator Data'!Y34&gt;BJ$40,10,IF('Indicator Data'!Y34&lt;BJ$41,0,10-(BJ$40-'Indicator Data'!Y34)/(BJ$40-BJ$41)*10))),1)</f>
        <v>0.2</v>
      </c>
      <c r="BK32" s="49">
        <f>ROUND(IF('Indicator Data'!Z34=0,0,IF('Indicator Data'!Z34&gt;BK$40,10,IF('Indicator Data'!Z34&lt;BK$41,0,10-(BK$40-'Indicator Data'!Z34)/(BK$40-BK$41)*10))),1)</f>
        <v>0</v>
      </c>
      <c r="BL32" s="51">
        <f t="shared" si="40"/>
        <v>0.1</v>
      </c>
      <c r="BM32" s="49">
        <f>IF('Indicator Data'!AA34="No data","x",ROUND(IF('Indicator Data'!AA34&gt;BM$40,10,IF('Indicator Data'!AA34&lt;BM$41,0,10-(BM$40-'Indicator Data'!AA34)/(BM$40-BM$41)*10)),1))</f>
        <v>8.9</v>
      </c>
      <c r="BN32" s="49">
        <f>IF('Indicator Data'!AB34="No data","x",ROUND(IF('Indicator Data'!AB34&gt;BN$40,10,IF('Indicator Data'!AB34&lt;BN$41,0,10-(BN$40-'Indicator Data'!AB34)/(BN$40-BN$41)*10)),1))</f>
        <v>0</v>
      </c>
      <c r="BO32" s="51">
        <f t="shared" si="41"/>
        <v>6.2</v>
      </c>
      <c r="BP32" s="55">
        <f t="shared" si="42"/>
        <v>3.8</v>
      </c>
    </row>
    <row r="33" spans="1:68" ht="15.75" customHeight="1">
      <c r="A33" s="25" t="s">
        <v>199</v>
      </c>
      <c r="B33" s="3" t="s">
        <v>173</v>
      </c>
      <c r="C33" s="26" t="s">
        <v>211</v>
      </c>
      <c r="D33" s="57">
        <f>ROUND(IF('Indicator Data'!D35=0,0.1,IF(LOG('Indicator Data'!D35)&gt;D$40,10,IF(LOG('Indicator Data'!D35)&lt;D$41,0,10-(D$40-LOG('Indicator Data'!D35))/(D$40-D$41)*10))),1)</f>
        <v>2.7</v>
      </c>
      <c r="E33" s="49">
        <f>ROUND(IF('Indicator Data'!E35=0,0.1,IF(LOG('Indicator Data'!E35)&gt;E$40,10,IF(LOG('Indicator Data'!E35)&lt;E$41,0,10-(E$40-LOG('Indicator Data'!E35))/(E$40-E$41)*10))),1)</f>
        <v>0.1</v>
      </c>
      <c r="F33" s="49">
        <f t="shared" si="0"/>
        <v>2.7</v>
      </c>
      <c r="G33" s="49">
        <f>ROUND(IF('Indicator Data'!F35="No data",0.1,IF('Indicator Data'!F35=0,0,IF(LOG('Indicator Data'!F35)&gt;G$40,10,IF(LOG('Indicator Data'!F35)&lt;G$41,0,10-(G$40-LOG('Indicator Data'!F35))/(G$40-G$41)*10)))),1)</f>
        <v>5.6</v>
      </c>
      <c r="H33" s="49">
        <f>ROUND(IF('Indicator Data'!X35=0,0,IF(LOG('Indicator Data'!X35)&gt;H$40,10,IF(LOG('Indicator Data'!X35)&lt;H$41,0,10-(H$40-LOG('Indicator Data'!X35))/(H$40-H$41)*10))),1)</f>
        <v>6.8</v>
      </c>
      <c r="I33" s="49">
        <f>ROUND(IF('Indicator Data'!X35=0,0,IF(LOG('Indicator Data'!X35)&gt;I$40,10,IF(LOG('Indicator Data'!X35)&lt;I$41,0,10-(I$40-LOG('Indicator Data'!X35))/(I$40-I$41)*10))),1)</f>
        <v>6.8</v>
      </c>
      <c r="J33" s="49">
        <f t="shared" si="13"/>
        <v>6.8</v>
      </c>
      <c r="K33" s="49">
        <f>IF('Indicator Data'!J35="No data","x",ROUND(IF('Indicator Data'!J35=0,0,IF(LOG('Indicator Data'!J35)&gt;K$40,10,IF(LOG('Indicator Data'!J35)&lt;K$41,0,10-(K$40-LOG('Indicator Data'!J35))/(K$40-K$41)*10))),1))</f>
        <v>4.2</v>
      </c>
      <c r="L33" s="50">
        <f>'Indicator Data'!D35/'Indicator Data'!$BX35</f>
        <v>1.1216769064345572E-3</v>
      </c>
      <c r="M33" s="50">
        <f>'Indicator Data'!E35/'Indicator Data'!$BX35</f>
        <v>0</v>
      </c>
      <c r="N33" s="50">
        <f>IF(G33=0.1,0,'Indicator Data'!F35/'Indicator Data'!$BX35)</f>
        <v>0.25122608580391464</v>
      </c>
      <c r="O33" s="50">
        <f>'Indicator Data'!X35/'Indicator Data'!$BX35</f>
        <v>1.5022312552467635E-2</v>
      </c>
      <c r="P33" s="50">
        <f>'Indicator Data'!X35/'Indicator Data'!$BX35</f>
        <v>1.5022312552467635E-2</v>
      </c>
      <c r="Q33" s="50">
        <f>IF('Indicator Data'!J35="No data","x",'Indicator Data'!J35/'Indicator Data'!$BX35)</f>
        <v>6.7453128912060558E-3</v>
      </c>
      <c r="R33" s="49">
        <f t="shared" si="14"/>
        <v>2.2000000000000002</v>
      </c>
      <c r="S33" s="49">
        <f t="shared" si="1"/>
        <v>0</v>
      </c>
      <c r="T33" s="49">
        <f t="shared" si="15"/>
        <v>2.2000000000000002</v>
      </c>
      <c r="U33" s="49">
        <f t="shared" si="16"/>
        <v>1.7</v>
      </c>
      <c r="V33" s="49">
        <f t="shared" si="17"/>
        <v>3.6</v>
      </c>
      <c r="W33" s="49">
        <f t="shared" si="18"/>
        <v>3.6</v>
      </c>
      <c r="X33" s="49">
        <f t="shared" si="19"/>
        <v>3.6</v>
      </c>
      <c r="Y33" s="49">
        <f>IF('Indicator Data'!J35="No data","x",ROUND(IF(Q33&gt;Y$40,10,IF(Q33&lt;Y$41,0,10-(Y$40-Q33)/(Y$40-Y$41)*10)),1))</f>
        <v>3.4</v>
      </c>
      <c r="Z33" s="49">
        <f t="shared" si="20"/>
        <v>2.5</v>
      </c>
      <c r="AA33" s="49">
        <f t="shared" si="21"/>
        <v>0.1</v>
      </c>
      <c r="AB33" s="49">
        <f t="shared" si="43"/>
        <v>5.2</v>
      </c>
      <c r="AC33" s="49">
        <f t="shared" si="22"/>
        <v>5.2</v>
      </c>
      <c r="AD33" s="49">
        <f t="shared" si="23"/>
        <v>5.2</v>
      </c>
      <c r="AE33" s="49">
        <f t="shared" si="24"/>
        <v>3.8</v>
      </c>
      <c r="AF33" s="51">
        <f t="shared" si="25"/>
        <v>2.5</v>
      </c>
      <c r="AG33" s="51">
        <f t="shared" si="26"/>
        <v>3.9</v>
      </c>
      <c r="AH33" s="51">
        <f t="shared" si="27"/>
        <v>5.4</v>
      </c>
      <c r="AI33" s="49">
        <f>IF('Indicator Data'!I35="No data","x",ROUND(IF('Indicator Data'!I35&gt;AI$40,10,IF('Indicator Data'!I35&lt;AI$41,0,10-(AI$40-'Indicator Data'!I35)/(AI$40-AI$41)*10)),1))</f>
        <v>0</v>
      </c>
      <c r="AJ33" s="51">
        <f t="shared" si="28"/>
        <v>1.9</v>
      </c>
      <c r="AK33" s="49">
        <f>IF('Indicator Data'!J35="No data","x",ROUND(IF('Indicator Data'!J35&gt;AK$40,10,IF('Indicator Data'!J35&lt;AK$41,0,10-(AK$40-'Indicator Data'!J35)/(AK$40-AK$41)*10)),1))</f>
        <v>6.1</v>
      </c>
      <c r="AL33" s="49">
        <f>IF('Indicator Data'!K35="No data","x",ROUND(IF('Indicator Data'!K35&gt;AL$40,10,IF('Indicator Data'!K35&lt;AL$41,0,10-(AL$40-'Indicator Data'!K35)/(AL$40-AL$41)*10)),1))</f>
        <v>3.3</v>
      </c>
      <c r="AM33" s="51">
        <f t="shared" si="29"/>
        <v>4.9000000000000004</v>
      </c>
      <c r="AN33" s="49">
        <f>IF('Indicator Data'!L35="No data","x",ROUND(IF('Indicator Data'!L35&gt;AN$40,10,IF('Indicator Data'!L35&lt;AN$41,0,10-(AN$40-'Indicator Data'!L35)/(AN$40-AN$41)*10)),1))</f>
        <v>0</v>
      </c>
      <c r="AO33" s="49">
        <f>IF('Indicator Data'!M35="No data","x",ROUND(IF('Indicator Data'!M35&gt;AO$40,10,IF('Indicator Data'!M35&lt;AO$41,0,10-(AO$40-'Indicator Data'!M35)/(AO$40-AO$41)*10)),1))</f>
        <v>2.1</v>
      </c>
      <c r="AP33" s="49">
        <f>IF('Indicator Data'!N35="No data","x",ROUND(IF('Indicator Data'!N35&gt;AP$40,10,IF('Indicator Data'!N35&lt;AP$41,0,10-(AP$40-'Indicator Data'!N35)/(AP$40-AP$41)*10)),1))</f>
        <v>0</v>
      </c>
      <c r="AQ33" s="51">
        <f t="shared" si="30"/>
        <v>0.7</v>
      </c>
      <c r="AR33" s="49">
        <f>IF('Indicator Data'!BP35="no data","x",ROUND(IF('Indicator Data'!BP35&gt;AR$40,0,IF('Indicator Data'!BP35&lt;AR$41,10,(AR$40-'Indicator Data'!BP35)/(AR$40-AR$41)*10)),1))</f>
        <v>1.7</v>
      </c>
      <c r="AS33" s="49">
        <f>IF('Indicator Data'!BQ35="no data","x",ROUND(IF('Indicator Data'!BQ35&gt;AS$40,0,IF('Indicator Data'!BQ35&lt;AS$41,10,(AS$40-'Indicator Data'!BQ35)/(AS$40-AS$41)*10)),1))</f>
        <v>5</v>
      </c>
      <c r="AT33" s="49">
        <f t="shared" si="31"/>
        <v>3.4</v>
      </c>
      <c r="AU33" s="49">
        <f>IF('Indicator Data'!O35="no data","x",ROUND(IF(LOG('Indicator Data'!O35)&gt;AU$40,10,IF(LOG('Indicator Data'!O35)&lt;AU$41,0,10-(AU$40-LOG('Indicator Data'!O35))/(AU$40-AU$41)*10)),1))</f>
        <v>4.9000000000000004</v>
      </c>
      <c r="AV33" s="49">
        <f>IF('Indicator Data'!P35="No data","x",ROUND(IF('Indicator Data'!P35&gt;AV$40,10,IF('Indicator Data'!P35&lt;AV$41,0,10-(AV$40-'Indicator Data'!P35)/(AV$40-AV$41)*10)),1))</f>
        <v>3.3</v>
      </c>
      <c r="AW33" s="49">
        <f>IF('Indicator Data'!Q35="No data","x",ROUND(IF('Indicator Data'!Q35&gt;AW$40,10,IF('Indicator Data'!Q35&lt;AW$41,0,10-(AW$40-'Indicator Data'!Q35)/(AW$40-AW$41)*10)),1))</f>
        <v>6</v>
      </c>
      <c r="AX33" s="49">
        <f>IF('Indicator Data'!R35="No data","x",ROUND(IF('Indicator Data'!R35&gt;AX$40,10,IF('Indicator Data'!R35&lt;AX$41,0,10-(AX$40-'Indicator Data'!R35)/(AX$40-AX$41)*10)),1))</f>
        <v>1.7</v>
      </c>
      <c r="AY33" s="49">
        <f t="shared" si="32"/>
        <v>3.7</v>
      </c>
      <c r="AZ33" s="51">
        <f t="shared" si="33"/>
        <v>3.6</v>
      </c>
      <c r="BA33" s="49">
        <f>IF('Indicator Data'!T35="No data","x",ROUND(IF('Indicator Data'!T35&gt;BA$40,10,IF('Indicator Data'!T35&lt;BA$41,0,10-(BA$40-'Indicator Data'!T35)/(BA$40-BA$41)*10)),1))</f>
        <v>3.3</v>
      </c>
      <c r="BB33" s="49">
        <f t="shared" si="34"/>
        <v>4.8</v>
      </c>
      <c r="BC33" s="52">
        <f>IF('Indicator Data'!S35="no data","x",'Indicator Data'!S35/SUM('Indicator Data'!BX$5:BX$16))</f>
        <v>1.3148995440369305E-3</v>
      </c>
      <c r="BD33" s="49">
        <f t="shared" si="35"/>
        <v>0</v>
      </c>
      <c r="BE33" s="49">
        <f>IF('Indicator Data'!W35="No data","x",ROUND(IF('Indicator Data'!W35&gt;BE$40,0,IF('Indicator Data'!W35&lt;BE$41,10,(BE$40-'Indicator Data'!W35)/(BE$40-BE$41)*10)),1))</f>
        <v>2</v>
      </c>
      <c r="BF33" s="49">
        <f t="shared" si="36"/>
        <v>1</v>
      </c>
      <c r="BG33" s="51">
        <f t="shared" si="37"/>
        <v>3.1</v>
      </c>
      <c r="BH33" s="53">
        <f t="shared" si="38"/>
        <v>2.6</v>
      </c>
      <c r="BI33" s="54">
        <f t="shared" si="39"/>
        <v>3.6</v>
      </c>
      <c r="BJ33" s="49">
        <f>ROUND(IF('Indicator Data'!Y35=0,0,IF('Indicator Data'!Y35&gt;BJ$40,10,IF('Indicator Data'!Y35&lt;BJ$41,0,10-(BJ$40-'Indicator Data'!Y35)/(BJ$40-BJ$41)*10))),1)</f>
        <v>0.4</v>
      </c>
      <c r="BK33" s="49">
        <f>ROUND(IF('Indicator Data'!Z35=0,0,IF('Indicator Data'!Z35&gt;BK$40,10,IF('Indicator Data'!Z35&lt;BK$41,0,10-(BK$40-'Indicator Data'!Z35)/(BK$40-BK$41)*10))),1)</f>
        <v>0</v>
      </c>
      <c r="BL33" s="51">
        <f t="shared" si="40"/>
        <v>0.2</v>
      </c>
      <c r="BM33" s="49">
        <f>IF('Indicator Data'!AA35="No data","x",ROUND(IF('Indicator Data'!AA35&gt;BM$40,10,IF('Indicator Data'!AA35&lt;BM$41,0,10-(BM$40-'Indicator Data'!AA35)/(BM$40-BM$41)*10)),1))</f>
        <v>8.9</v>
      </c>
      <c r="BN33" s="49">
        <f>IF('Indicator Data'!AB35="No data","x",ROUND(IF('Indicator Data'!AB35&gt;BN$40,10,IF('Indicator Data'!AB35&lt;BN$41,0,10-(BN$40-'Indicator Data'!AB35)/(BN$40-BN$41)*10)),1))</f>
        <v>2.5</v>
      </c>
      <c r="BO33" s="51">
        <f t="shared" si="41"/>
        <v>6.7</v>
      </c>
      <c r="BP33" s="55">
        <f t="shared" si="42"/>
        <v>4.2</v>
      </c>
    </row>
    <row r="34" spans="1:68" ht="15.75" customHeight="1">
      <c r="A34" s="25" t="s">
        <v>199</v>
      </c>
      <c r="B34" s="3" t="s">
        <v>195</v>
      </c>
      <c r="C34" s="38" t="s">
        <v>233</v>
      </c>
      <c r="D34" s="57">
        <f>ROUND(IF('Indicator Data'!D36=0,0.1,IF(LOG('Indicator Data'!D36)&gt;D$40,10,IF(LOG('Indicator Data'!D36)&lt;D$41,0,10-(D$40-LOG('Indicator Data'!D36))/(D$40-D$41)*10))),1)</f>
        <v>7.7</v>
      </c>
      <c r="E34" s="49">
        <f>ROUND(IF('Indicator Data'!E36=0,0.1,IF(LOG('Indicator Data'!E36)&gt;E$40,10,IF(LOG('Indicator Data'!E36)&lt;E$41,0,10-(E$40-LOG('Indicator Data'!E36))/(E$40-E$41)*10))),1)</f>
        <v>0.1</v>
      </c>
      <c r="F34" s="49">
        <f t="shared" si="0"/>
        <v>7.7</v>
      </c>
      <c r="G34" s="49">
        <f>ROUND(IF('Indicator Data'!F36="No data",0.1,IF('Indicator Data'!F36=0,0,IF(LOG('Indicator Data'!F36)&gt;G$40,10,IF(LOG('Indicator Data'!F36)&lt;G$41,0,10-(G$40-LOG('Indicator Data'!F36))/(G$40-G$41)*10)))),1)</f>
        <v>7.3</v>
      </c>
      <c r="H34" s="49">
        <f>ROUND(IF('Indicator Data'!X36=0,0,IF(LOG('Indicator Data'!X36)&gt;H$40,10,IF(LOG('Indicator Data'!X36)&lt;H$41,0,10-(H$40-LOG('Indicator Data'!X36))/(H$40-H$41)*10))),1)</f>
        <v>7.7</v>
      </c>
      <c r="I34" s="49">
        <f>ROUND(IF('Indicator Data'!X36=0,0,IF(LOG('Indicator Data'!X36)&gt;I$40,10,IF(LOG('Indicator Data'!X36)&lt;I$41,0,10-(I$40-LOG('Indicator Data'!X36))/(I$40-I$41)*10))),1)</f>
        <v>7.7</v>
      </c>
      <c r="J34" s="49">
        <f t="shared" si="13"/>
        <v>7.7</v>
      </c>
      <c r="K34" s="49">
        <f>IF('Indicator Data'!J36="No data","x",ROUND(IF('Indicator Data'!J36=0,0,IF(LOG('Indicator Data'!J36)&gt;K$40,10,IF(LOG('Indicator Data'!J36)&lt;K$41,0,10-(K$40-LOG('Indicator Data'!J36))/(K$40-K$41)*10))),1))</f>
        <v>4.4000000000000004</v>
      </c>
      <c r="L34" s="50">
        <f>'Indicator Data'!D36/'Indicator Data'!$BX36</f>
        <v>2.3634429581758324E-3</v>
      </c>
      <c r="M34" s="50">
        <f>'Indicator Data'!E36/'Indicator Data'!$BX36</f>
        <v>0</v>
      </c>
      <c r="N34" s="50">
        <f>IF(G34=0.1,0,'Indicator Data'!F36/'Indicator Data'!$BX36)</f>
        <v>1.6421777831971711</v>
      </c>
      <c r="O34" s="50">
        <f>'Indicator Data'!X36/'Indicator Data'!$BX36</f>
        <v>2.452952891923749E-2</v>
      </c>
      <c r="P34" s="50">
        <f>'Indicator Data'!X36/'Indicator Data'!$BX36</f>
        <v>2.452952891923749E-2</v>
      </c>
      <c r="Q34" s="50">
        <f>IF('Indicator Data'!J36="No data","x",'Indicator Data'!J36/'Indicator Data'!$BX36)</f>
        <v>1.1685566800796651E-2</v>
      </c>
      <c r="R34" s="49">
        <f t="shared" si="14"/>
        <v>4.7</v>
      </c>
      <c r="S34" s="49">
        <f t="shared" si="1"/>
        <v>0</v>
      </c>
      <c r="T34" s="49">
        <f t="shared" si="15"/>
        <v>4.7</v>
      </c>
      <c r="U34" s="49">
        <f t="shared" si="16"/>
        <v>10</v>
      </c>
      <c r="V34" s="49">
        <f t="shared" si="17"/>
        <v>7.8</v>
      </c>
      <c r="W34" s="49">
        <f t="shared" si="18"/>
        <v>7.8</v>
      </c>
      <c r="X34" s="49">
        <f t="shared" si="19"/>
        <v>7.8</v>
      </c>
      <c r="Y34" s="49">
        <f>IF('Indicator Data'!J36="No data","x",ROUND(IF(Q34&gt;Y$40,10,IF(Q34&lt;Y$41,0,10-(Y$40-Q34)/(Y$40-Y$41)*10)),1))</f>
        <v>5.8</v>
      </c>
      <c r="Z34" s="49">
        <f t="shared" si="20"/>
        <v>6.2</v>
      </c>
      <c r="AA34" s="49">
        <f t="shared" si="21"/>
        <v>0.1</v>
      </c>
      <c r="AB34" s="49">
        <f t="shared" si="43"/>
        <v>7.8</v>
      </c>
      <c r="AC34" s="49">
        <f t="shared" si="22"/>
        <v>7.8</v>
      </c>
      <c r="AD34" s="49">
        <f t="shared" si="23"/>
        <v>7.8</v>
      </c>
      <c r="AE34" s="49">
        <f t="shared" si="24"/>
        <v>5.0999999999999996</v>
      </c>
      <c r="AF34" s="51">
        <f t="shared" si="25"/>
        <v>6.4</v>
      </c>
      <c r="AG34" s="51">
        <f t="shared" si="26"/>
        <v>9.1</v>
      </c>
      <c r="AH34" s="51">
        <f t="shared" si="27"/>
        <v>7.8</v>
      </c>
      <c r="AI34" s="49">
        <f>IF('Indicator Data'!I36="No data","x",ROUND(IF('Indicator Data'!I36&gt;AI$40,10,IF('Indicator Data'!I36&lt;AI$41,0,10-(AI$40-'Indicator Data'!I36)/(AI$40-AI$41)*10)),1))</f>
        <v>10</v>
      </c>
      <c r="AJ34" s="51">
        <f t="shared" si="28"/>
        <v>7.6</v>
      </c>
      <c r="AK34" s="49">
        <f>IF('Indicator Data'!J36="No data","x",ROUND(IF('Indicator Data'!J36&gt;AK$40,10,IF('Indicator Data'!J36&lt;AK$41,0,10-(AK$40-'Indicator Data'!J36)/(AK$40-AK$41)*10)),1))</f>
        <v>8.8000000000000007</v>
      </c>
      <c r="AL34" s="49">
        <f>IF('Indicator Data'!K36="No data","x",ROUND(IF('Indicator Data'!K36&gt;AL$40,10,IF('Indicator Data'!K36&lt;AL$41,0,10-(AL$40-'Indicator Data'!K36)/(AL$40-AL$41)*10)),1))</f>
        <v>6.3</v>
      </c>
      <c r="AM34" s="51">
        <f t="shared" si="29"/>
        <v>7.8</v>
      </c>
      <c r="AN34" s="49">
        <f>IF('Indicator Data'!L36="No data","x",ROUND(IF('Indicator Data'!L36&gt;AN$40,10,IF('Indicator Data'!L36&lt;AN$41,0,10-(AN$40-'Indicator Data'!L36)/(AN$40-AN$41)*10)),1))</f>
        <v>4.8</v>
      </c>
      <c r="AO34" s="49">
        <f>IF('Indicator Data'!M36="No data","x",ROUND(IF('Indicator Data'!M36&gt;AO$40,10,IF('Indicator Data'!M36&lt;AO$41,0,10-(AO$40-'Indicator Data'!M36)/(AO$40-AO$41)*10)),1))</f>
        <v>10</v>
      </c>
      <c r="AP34" s="49">
        <f>IF('Indicator Data'!N36="No data","x",ROUND(IF('Indicator Data'!N36&gt;AP$40,10,IF('Indicator Data'!N36&lt;AP$41,0,10-(AP$40-'Indicator Data'!N36)/(AP$40-AP$41)*10)),1))</f>
        <v>0</v>
      </c>
      <c r="AQ34" s="51">
        <f t="shared" si="30"/>
        <v>6.8</v>
      </c>
      <c r="AR34" s="49">
        <f>IF('Indicator Data'!BP36="no data","x",ROUND(IF('Indicator Data'!BP36&gt;AR$40,0,IF('Indicator Data'!BP36&lt;AR$41,10,(AR$40-'Indicator Data'!BP36)/(AR$40-AR$41)*10)),1))</f>
        <v>1.7</v>
      </c>
      <c r="AS34" s="49">
        <f>IF('Indicator Data'!BQ36="no data","x",ROUND(IF('Indicator Data'!BQ36&gt;AS$40,0,IF('Indicator Data'!BQ36&lt;AS$41,10,(AS$40-'Indicator Data'!BQ36)/(AS$40-AS$41)*10)),1))</f>
        <v>5</v>
      </c>
      <c r="AT34" s="49">
        <f t="shared" si="31"/>
        <v>3.4</v>
      </c>
      <c r="AU34" s="49">
        <f>IF('Indicator Data'!O36="no data","x",ROUND(IF(LOG('Indicator Data'!O36)&gt;AU$40,10,IF(LOG('Indicator Data'!O36)&lt;AU$41,0,10-(AU$40-LOG('Indicator Data'!O36))/(AU$40-AU$41)*10)),1))</f>
        <v>1.7</v>
      </c>
      <c r="AV34" s="49">
        <f>IF('Indicator Data'!P36="No data","x",ROUND(IF('Indicator Data'!P36&gt;AV$40,10,IF('Indicator Data'!P36&lt;AV$41,0,10-(AV$40-'Indicator Data'!P36)/(AV$40-AV$41)*10)),1))</f>
        <v>6.9</v>
      </c>
      <c r="AW34" s="49">
        <f>IF('Indicator Data'!Q36="No data","x",ROUND(IF('Indicator Data'!Q36&gt;AW$40,10,IF('Indicator Data'!Q36&lt;AW$41,0,10-(AW$40-'Indicator Data'!Q36)/(AW$40-AW$41)*10)),1))</f>
        <v>0.5</v>
      </c>
      <c r="AX34" s="49">
        <f>IF('Indicator Data'!R36="No data","x",ROUND(IF('Indicator Data'!R36&gt;AX$40,10,IF('Indicator Data'!R36&lt;AX$41,0,10-(AX$40-'Indicator Data'!R36)/(AX$40-AX$41)*10)),1))</f>
        <v>10</v>
      </c>
      <c r="AY34" s="49">
        <f t="shared" si="32"/>
        <v>5.8</v>
      </c>
      <c r="AZ34" s="51">
        <f t="shared" si="33"/>
        <v>4.5999999999999996</v>
      </c>
      <c r="BA34" s="49">
        <f>IF('Indicator Data'!T36="No data","x",ROUND(IF('Indicator Data'!T36&gt;BA$40,10,IF('Indicator Data'!T36&lt;BA$41,0,10-(BA$40-'Indicator Data'!T36)/(BA$40-BA$41)*10)),1))</f>
        <v>8.6999999999999993</v>
      </c>
      <c r="BB34" s="49">
        <f t="shared" si="34"/>
        <v>4</v>
      </c>
      <c r="BC34" s="52">
        <f>IF('Indicator Data'!S36="no data","x",'Indicator Data'!S36/SUM('Indicator Data'!BX$5:BX$16))</f>
        <v>1.3148995440369305E-3</v>
      </c>
      <c r="BD34" s="49">
        <f t="shared" si="35"/>
        <v>0</v>
      </c>
      <c r="BE34" s="49">
        <f>IF('Indicator Data'!W36="No data","x",ROUND(IF('Indicator Data'!W36&gt;BE$40,0,IF('Indicator Data'!W36&lt;BE$41,10,(BE$40-'Indicator Data'!W36)/(BE$40-BE$41)*10)),1))</f>
        <v>2</v>
      </c>
      <c r="BF34" s="49">
        <f t="shared" si="36"/>
        <v>1</v>
      </c>
      <c r="BG34" s="51">
        <f t="shared" si="37"/>
        <v>2.8</v>
      </c>
      <c r="BH34" s="53">
        <f t="shared" si="38"/>
        <v>5</v>
      </c>
      <c r="BI34" s="54">
        <f t="shared" si="39"/>
        <v>7.5</v>
      </c>
      <c r="BJ34" s="49">
        <f>ROUND(IF('Indicator Data'!Y36=0,0,IF('Indicator Data'!Y36&gt;BJ$40,10,IF('Indicator Data'!Y36&lt;BJ$41,0,10-(BJ$40-'Indicator Data'!Y36)/(BJ$40-BJ$41)*10))),1)</f>
        <v>10</v>
      </c>
      <c r="BK34" s="49">
        <f>ROUND(IF('Indicator Data'!Z36=0,0,IF('Indicator Data'!Z36&gt;BK$40,10,IF('Indicator Data'!Z36&lt;BK$41,0,10-(BK$40-'Indicator Data'!Z36)/(BK$40-BK$41)*10))),1)</f>
        <v>10</v>
      </c>
      <c r="BL34" s="51">
        <f t="shared" si="40"/>
        <v>10</v>
      </c>
      <c r="BM34" s="49">
        <f>IF('Indicator Data'!AA36="No data","x",ROUND(IF('Indicator Data'!AA36&gt;BM$40,10,IF('Indicator Data'!AA36&lt;BM$41,0,10-(BM$40-'Indicator Data'!AA36)/(BM$40-BM$41)*10)),1))</f>
        <v>8.9</v>
      </c>
      <c r="BN34" s="49">
        <f>IF('Indicator Data'!AB36="No data","x",ROUND(IF('Indicator Data'!AB36&gt;BN$40,10,IF('Indicator Data'!AB36&lt;BN$41,0,10-(BN$40-'Indicator Data'!AB36)/(BN$40-BN$41)*10)),1))</f>
        <v>1.7</v>
      </c>
      <c r="BO34" s="51">
        <f t="shared" si="41"/>
        <v>6.5</v>
      </c>
      <c r="BP34" s="55">
        <f t="shared" si="42"/>
        <v>8.8000000000000007</v>
      </c>
    </row>
    <row r="35" spans="1:68" ht="15.75" customHeight="1">
      <c r="A35" s="25" t="s">
        <v>199</v>
      </c>
      <c r="B35" s="3" t="s">
        <v>185</v>
      </c>
      <c r="C35" s="38" t="s">
        <v>223</v>
      </c>
      <c r="D35" s="57">
        <f>ROUND(IF('Indicator Data'!D37=0,0.1,IF(LOG('Indicator Data'!D37)&gt;D$40,10,IF(LOG('Indicator Data'!D37)&lt;D$41,0,10-(D$40-LOG('Indicator Data'!D37))/(D$40-D$41)*10))),1)</f>
        <v>0.9</v>
      </c>
      <c r="E35" s="49">
        <f>ROUND(IF('Indicator Data'!E37=0,0.1,IF(LOG('Indicator Data'!E37)&gt;E$40,10,IF(LOG('Indicator Data'!E37)&lt;E$41,0,10-(E$40-LOG('Indicator Data'!E37))/(E$40-E$41)*10))),1)</f>
        <v>0.1</v>
      </c>
      <c r="F35" s="49">
        <f t="shared" si="0"/>
        <v>0.9</v>
      </c>
      <c r="G35" s="49">
        <f>ROUND(IF('Indicator Data'!F37="No data",0.1,IF('Indicator Data'!F37=0,0,IF(LOG('Indicator Data'!F37)&gt;G$40,10,IF(LOG('Indicator Data'!F37)&lt;G$41,0,10-(G$40-LOG('Indicator Data'!F37))/(G$40-G$41)*10)))),1)</f>
        <v>3.5</v>
      </c>
      <c r="H35" s="49">
        <f>ROUND(IF('Indicator Data'!X37=0,0,IF(LOG('Indicator Data'!X37)&gt;H$40,10,IF(LOG('Indicator Data'!X37)&lt;H$41,0,10-(H$40-LOG('Indicator Data'!X37))/(H$40-H$41)*10))),1)</f>
        <v>5.3</v>
      </c>
      <c r="I35" s="49">
        <f>ROUND(IF('Indicator Data'!X37=0,0,IF(LOG('Indicator Data'!X37)&gt;I$40,10,IF(LOG('Indicator Data'!X37)&lt;I$41,0,10-(I$40-LOG('Indicator Data'!X37))/(I$40-I$41)*10))),1)</f>
        <v>5.3</v>
      </c>
      <c r="J35" s="49">
        <f t="shared" si="13"/>
        <v>5.3</v>
      </c>
      <c r="K35" s="49">
        <f>IF('Indicator Data'!J37="No data","x",ROUND(IF('Indicator Data'!J37=0,0,IF(LOG('Indicator Data'!J37)&gt;K$40,10,IF(LOG('Indicator Data'!J37)&lt;K$41,0,10-(K$40-LOG('Indicator Data'!J37))/(K$40-K$41)*10))),1))</f>
        <v>4.2</v>
      </c>
      <c r="L35" s="50">
        <f>'Indicator Data'!D37/'Indicator Data'!$BX37</f>
        <v>9.8542649206012482E-4</v>
      </c>
      <c r="M35" s="50">
        <f>'Indicator Data'!E37/'Indicator Data'!$BX37</f>
        <v>0</v>
      </c>
      <c r="N35" s="50">
        <f>IF(G35=0.1,0,'Indicator Data'!F37/'Indicator Data'!$BX37)</f>
        <v>3.9426631917085883E-2</v>
      </c>
      <c r="O35" s="50">
        <f>'Indicator Data'!X37/'Indicator Data'!$BX37</f>
        <v>1.1606764046305836E-2</v>
      </c>
      <c r="P35" s="50">
        <f>'Indicator Data'!X37/'Indicator Data'!$BX37</f>
        <v>1.1606764046305836E-2</v>
      </c>
      <c r="Q35" s="50">
        <f>IF('Indicator Data'!J37="No data","x",'Indicator Data'!J37/'Indicator Data'!$BX37)</f>
        <v>7.5913691738893263E-3</v>
      </c>
      <c r="R35" s="49">
        <f t="shared" si="14"/>
        <v>2</v>
      </c>
      <c r="S35" s="49">
        <f t="shared" si="1"/>
        <v>0</v>
      </c>
      <c r="T35" s="49">
        <f t="shared" si="15"/>
        <v>2</v>
      </c>
      <c r="U35" s="49">
        <f t="shared" si="16"/>
        <v>0.3</v>
      </c>
      <c r="V35" s="49">
        <f t="shared" si="17"/>
        <v>2.1</v>
      </c>
      <c r="W35" s="49">
        <f t="shared" si="18"/>
        <v>2.1</v>
      </c>
      <c r="X35" s="49">
        <f t="shared" si="19"/>
        <v>2.1</v>
      </c>
      <c r="Y35" s="49">
        <f>IF('Indicator Data'!J37="No data","x",ROUND(IF(Q35&gt;Y$40,10,IF(Q35&lt;Y$41,0,10-(Y$40-Q35)/(Y$40-Y$41)*10)),1))</f>
        <v>3.8</v>
      </c>
      <c r="Z35" s="49">
        <f t="shared" si="20"/>
        <v>1.5</v>
      </c>
      <c r="AA35" s="49">
        <f t="shared" si="21"/>
        <v>0.1</v>
      </c>
      <c r="AB35" s="49">
        <f t="shared" si="43"/>
        <v>3.7</v>
      </c>
      <c r="AC35" s="49">
        <f t="shared" si="22"/>
        <v>3.7</v>
      </c>
      <c r="AD35" s="49">
        <f t="shared" si="23"/>
        <v>3.7</v>
      </c>
      <c r="AE35" s="49">
        <f t="shared" si="24"/>
        <v>4</v>
      </c>
      <c r="AF35" s="51">
        <f t="shared" si="25"/>
        <v>1.5</v>
      </c>
      <c r="AG35" s="51">
        <f t="shared" si="26"/>
        <v>2</v>
      </c>
      <c r="AH35" s="51">
        <f t="shared" si="27"/>
        <v>3.9</v>
      </c>
      <c r="AI35" s="49">
        <f>IF('Indicator Data'!I37="No data","x",ROUND(IF('Indicator Data'!I37&gt;AI$40,10,IF('Indicator Data'!I37&lt;AI$41,0,10-(AI$40-'Indicator Data'!I37)/(AI$40-AI$41)*10)),1))</f>
        <v>3.3</v>
      </c>
      <c r="AJ35" s="51">
        <f t="shared" si="28"/>
        <v>3.7</v>
      </c>
      <c r="AK35" s="49">
        <f>IF('Indicator Data'!J37="No data","x",ROUND(IF('Indicator Data'!J37&gt;AK$40,10,IF('Indicator Data'!J37&lt;AK$41,0,10-(AK$40-'Indicator Data'!J37)/(AK$40-AK$41)*10)),1))</f>
        <v>7.1</v>
      </c>
      <c r="AL35" s="49">
        <f>IF('Indicator Data'!K37="No data","x",ROUND(IF('Indicator Data'!K37&gt;AL$40,10,IF('Indicator Data'!K37&lt;AL$41,0,10-(AL$40-'Indicator Data'!K37)/(AL$40-AL$41)*10)),1))</f>
        <v>0.7</v>
      </c>
      <c r="AM35" s="51">
        <f t="shared" si="29"/>
        <v>4.5999999999999996</v>
      </c>
      <c r="AN35" s="49">
        <f>IF('Indicator Data'!L37="No data","x",ROUND(IF('Indicator Data'!L37&gt;AN$40,10,IF('Indicator Data'!L37&lt;AN$41,0,10-(AN$40-'Indicator Data'!L37)/(AN$40-AN$41)*10)),1))</f>
        <v>0</v>
      </c>
      <c r="AO35" s="49">
        <f>IF('Indicator Data'!M37="No data","x",ROUND(IF('Indicator Data'!M37&gt;AO$40,10,IF('Indicator Data'!M37&lt;AO$41,0,10-(AO$40-'Indicator Data'!M37)/(AO$40-AO$41)*10)),1))</f>
        <v>10</v>
      </c>
      <c r="AP35" s="49">
        <f>IF('Indicator Data'!N37="No data","x",ROUND(IF('Indicator Data'!N37&gt;AP$40,10,IF('Indicator Data'!N37&lt;AP$41,0,10-(AP$40-'Indicator Data'!N37)/(AP$40-AP$41)*10)),1))</f>
        <v>0</v>
      </c>
      <c r="AQ35" s="51">
        <f t="shared" si="30"/>
        <v>6</v>
      </c>
      <c r="AR35" s="49">
        <f>IF('Indicator Data'!BP37="no data","x",ROUND(IF('Indicator Data'!BP37&gt;AR$40,0,IF('Indicator Data'!BP37&lt;AR$41,10,(AR$40-'Indicator Data'!BP37)/(AR$40-AR$41)*10)),1))</f>
        <v>1.7</v>
      </c>
      <c r="AS35" s="49">
        <f>IF('Indicator Data'!BQ37="no data","x",ROUND(IF('Indicator Data'!BQ37&gt;AS$40,0,IF('Indicator Data'!BQ37&lt;AS$41,10,(AS$40-'Indicator Data'!BQ37)/(AS$40-AS$41)*10)),1))</f>
        <v>5</v>
      </c>
      <c r="AT35" s="49">
        <f t="shared" si="31"/>
        <v>3.4</v>
      </c>
      <c r="AU35" s="49">
        <f>IF('Indicator Data'!O37="no data","x",ROUND(IF(LOG('Indicator Data'!O37)&gt;AU$40,10,IF(LOG('Indicator Data'!O37)&lt;AU$41,0,10-(AU$40-LOG('Indicator Data'!O37))/(AU$40-AU$41)*10)),1))</f>
        <v>9.1999999999999993</v>
      </c>
      <c r="AV35" s="49">
        <f>IF('Indicator Data'!P37="No data","x",ROUND(IF('Indicator Data'!P37&gt;AV$40,10,IF('Indicator Data'!P37&lt;AV$41,0,10-(AV$40-'Indicator Data'!P37)/(AV$40-AV$41)*10)),1))</f>
        <v>6.7</v>
      </c>
      <c r="AW35" s="49">
        <f>IF('Indicator Data'!Q37="No data","x",ROUND(IF('Indicator Data'!Q37&gt;AW$40,10,IF('Indicator Data'!Q37&lt;AW$41,0,10-(AW$40-'Indicator Data'!Q37)/(AW$40-AW$41)*10)),1))</f>
        <v>4.0999999999999996</v>
      </c>
      <c r="AX35" s="49">
        <f>IF('Indicator Data'!R37="No data","x",ROUND(IF('Indicator Data'!R37&gt;AX$40,10,IF('Indicator Data'!R37&lt;AX$41,0,10-(AX$40-'Indicator Data'!R37)/(AX$40-AX$41)*10)),1))</f>
        <v>10</v>
      </c>
      <c r="AY35" s="49">
        <f t="shared" si="32"/>
        <v>6.9</v>
      </c>
      <c r="AZ35" s="51">
        <f t="shared" si="33"/>
        <v>5.2</v>
      </c>
      <c r="BA35" s="49">
        <f>IF('Indicator Data'!T37="No data","x",ROUND(IF('Indicator Data'!T37&gt;BA$40,10,IF('Indicator Data'!T37&lt;BA$41,0,10-(BA$40-'Indicator Data'!T37)/(BA$40-BA$41)*10)),1))</f>
        <v>8</v>
      </c>
      <c r="BB35" s="49">
        <f t="shared" si="34"/>
        <v>7.7</v>
      </c>
      <c r="BC35" s="52">
        <f>IF('Indicator Data'!S37="no data","x",'Indicator Data'!S37/SUM('Indicator Data'!BX$5:BX$16))</f>
        <v>1.3148995440369305E-3</v>
      </c>
      <c r="BD35" s="49">
        <f t="shared" si="35"/>
        <v>0</v>
      </c>
      <c r="BE35" s="49">
        <f>IF('Indicator Data'!W37="No data","x",ROUND(IF('Indicator Data'!W37&gt;BE$40,0,IF('Indicator Data'!W37&lt;BE$41,10,(BE$40-'Indicator Data'!W37)/(BE$40-BE$41)*10)),1))</f>
        <v>2</v>
      </c>
      <c r="BF35" s="49">
        <f t="shared" si="36"/>
        <v>1</v>
      </c>
      <c r="BG35" s="51">
        <f t="shared" si="37"/>
        <v>4</v>
      </c>
      <c r="BH35" s="53">
        <f t="shared" si="38"/>
        <v>5.0999999999999996</v>
      </c>
      <c r="BI35" s="54">
        <f t="shared" si="39"/>
        <v>3.6</v>
      </c>
      <c r="BJ35" s="49">
        <f>ROUND(IF('Indicator Data'!Y37=0,0,IF('Indicator Data'!Y37&gt;BJ$40,10,IF('Indicator Data'!Y37&lt;BJ$41,0,10-(BJ$40-'Indicator Data'!Y37)/(BJ$40-BJ$41)*10))),1)</f>
        <v>0.8</v>
      </c>
      <c r="BK35" s="49">
        <f>ROUND(IF('Indicator Data'!Z37=0,0,IF('Indicator Data'!Z37&gt;BK$40,10,IF('Indicator Data'!Z37&lt;BK$41,0,10-(BK$40-'Indicator Data'!Z37)/(BK$40-BK$41)*10))),1)</f>
        <v>0</v>
      </c>
      <c r="BL35" s="51">
        <f t="shared" si="40"/>
        <v>0.4</v>
      </c>
      <c r="BM35" s="49">
        <f>IF('Indicator Data'!AA37="No data","x",ROUND(IF('Indicator Data'!AA37&gt;BM$40,10,IF('Indicator Data'!AA37&lt;BM$41,0,10-(BM$40-'Indicator Data'!AA37)/(BM$40-BM$41)*10)),1))</f>
        <v>8.9</v>
      </c>
      <c r="BN35" s="49">
        <f>IF('Indicator Data'!AB37="No data","x",ROUND(IF('Indicator Data'!AB37&gt;BN$40,10,IF('Indicator Data'!AB37&lt;BN$41,0,10-(BN$40-'Indicator Data'!AB37)/(BN$40-BN$41)*10)),1))</f>
        <v>3</v>
      </c>
      <c r="BO35" s="51">
        <f t="shared" si="41"/>
        <v>6.9</v>
      </c>
      <c r="BP35" s="55">
        <f t="shared" si="42"/>
        <v>4.4000000000000004</v>
      </c>
    </row>
    <row r="36" spans="1:68" ht="15.75" customHeight="1">
      <c r="A36" s="25" t="s">
        <v>199</v>
      </c>
      <c r="B36" s="3" t="s">
        <v>196</v>
      </c>
      <c r="C36" s="38" t="s">
        <v>234</v>
      </c>
      <c r="D36" s="57">
        <f>ROUND(IF('Indicator Data'!D38=0,0.1,IF(LOG('Indicator Data'!D38)&gt;D$40,10,IF(LOG('Indicator Data'!D38)&lt;D$41,0,10-(D$40-LOG('Indicator Data'!D38))/(D$40-D$41)*10))),1)</f>
        <v>8.6999999999999993</v>
      </c>
      <c r="E36" s="49">
        <f>ROUND(IF('Indicator Data'!E38=0,0.1,IF(LOG('Indicator Data'!E38)&gt;E$40,10,IF(LOG('Indicator Data'!E38)&lt;E$41,0,10-(E$40-LOG('Indicator Data'!E38))/(E$40-E$41)*10))),1)</f>
        <v>0.1</v>
      </c>
      <c r="F36" s="49">
        <f t="shared" si="0"/>
        <v>8.6999999999999993</v>
      </c>
      <c r="G36" s="49">
        <f>ROUND(IF('Indicator Data'!F38="No data",0.1,IF('Indicator Data'!F38=0,0,IF(LOG('Indicator Data'!F38)&gt;G$40,10,IF(LOG('Indicator Data'!F38)&lt;G$41,0,10-(G$40-LOG('Indicator Data'!F38))/(G$40-G$41)*10)))),1)</f>
        <v>3.7</v>
      </c>
      <c r="H36" s="49">
        <f>ROUND(IF('Indicator Data'!X38=0,0,IF(LOG('Indicator Data'!X38)&gt;H$40,10,IF(LOG('Indicator Data'!X38)&lt;H$41,0,10-(H$40-LOG('Indicator Data'!X38))/(H$40-H$41)*10))),1)</f>
        <v>5.8</v>
      </c>
      <c r="I36" s="49">
        <f>ROUND(IF('Indicator Data'!X38=0,0,IF(LOG('Indicator Data'!X38)&gt;I$40,10,IF(LOG('Indicator Data'!X38)&lt;I$41,0,10-(I$40-LOG('Indicator Data'!X38))/(I$40-I$41)*10))),1)</f>
        <v>5.8</v>
      </c>
      <c r="J36" s="49">
        <f t="shared" si="13"/>
        <v>5.8</v>
      </c>
      <c r="K36" s="49">
        <f>IF('Indicator Data'!J38="No data","x",ROUND(IF('Indicator Data'!J38=0,0,IF(LOG('Indicator Data'!J38)&gt;K$40,10,IF(LOG('Indicator Data'!J38)&lt;K$41,0,10-(K$40-LOG('Indicator Data'!J38))/(K$40-K$41)*10))),1))</f>
        <v>3.2</v>
      </c>
      <c r="L36" s="50">
        <f>'Indicator Data'!D38/'Indicator Data'!$BX38</f>
        <v>3.8937552370384072E-3</v>
      </c>
      <c r="M36" s="50">
        <f>'Indicator Data'!E38/'Indicator Data'!$BX38</f>
        <v>0</v>
      </c>
      <c r="N36" s="50">
        <f>IF(G36=0.1,0,'Indicator Data'!F38/'Indicator Data'!$BX38)</f>
        <v>9.4815362801306952E-2</v>
      </c>
      <c r="O36" s="50">
        <f>'Indicator Data'!X38/'Indicator Data'!$BX38</f>
        <v>2.6138955674742618E-2</v>
      </c>
      <c r="P36" s="50">
        <f>'Indicator Data'!X38/'Indicator Data'!$BX38</f>
        <v>2.6138955674742618E-2</v>
      </c>
      <c r="Q36" s="50">
        <f>IF('Indicator Data'!J38="No data","x",'Indicator Data'!J38/'Indicator Data'!$BX38)</f>
        <v>6.1031995561309418E-3</v>
      </c>
      <c r="R36" s="49">
        <f t="shared" si="14"/>
        <v>7.8</v>
      </c>
      <c r="S36" s="49">
        <f t="shared" si="1"/>
        <v>0</v>
      </c>
      <c r="T36" s="49">
        <f t="shared" si="15"/>
        <v>7.8</v>
      </c>
      <c r="U36" s="49">
        <f t="shared" si="16"/>
        <v>0.6</v>
      </c>
      <c r="V36" s="49">
        <f t="shared" si="17"/>
        <v>8.6</v>
      </c>
      <c r="W36" s="49">
        <f t="shared" si="18"/>
        <v>8.6</v>
      </c>
      <c r="X36" s="49">
        <f t="shared" si="19"/>
        <v>8.6</v>
      </c>
      <c r="Y36" s="49">
        <f>IF('Indicator Data'!J38="No data","x",ROUND(IF(Q36&gt;Y$40,10,IF(Q36&lt;Y$41,0,10-(Y$40-Q36)/(Y$40-Y$41)*10)),1))</f>
        <v>3.1</v>
      </c>
      <c r="Z36" s="49">
        <f t="shared" si="20"/>
        <v>8.3000000000000007</v>
      </c>
      <c r="AA36" s="49">
        <f t="shared" si="21"/>
        <v>0.1</v>
      </c>
      <c r="AB36" s="49">
        <f t="shared" si="43"/>
        <v>7.2</v>
      </c>
      <c r="AC36" s="49">
        <f t="shared" si="22"/>
        <v>7.2</v>
      </c>
      <c r="AD36" s="49">
        <f t="shared" si="23"/>
        <v>7.2</v>
      </c>
      <c r="AE36" s="49">
        <f t="shared" si="24"/>
        <v>3.2</v>
      </c>
      <c r="AF36" s="51">
        <f t="shared" si="25"/>
        <v>8.3000000000000007</v>
      </c>
      <c r="AG36" s="51">
        <f t="shared" si="26"/>
        <v>2.2999999999999998</v>
      </c>
      <c r="AH36" s="51">
        <f t="shared" si="27"/>
        <v>7.5</v>
      </c>
      <c r="AI36" s="49">
        <f>IF('Indicator Data'!I38="No data","x",ROUND(IF('Indicator Data'!I38&gt;AI$40,10,IF('Indicator Data'!I38&lt;AI$41,0,10-(AI$40-'Indicator Data'!I38)/(AI$40-AI$41)*10)),1))</f>
        <v>10</v>
      </c>
      <c r="AJ36" s="51">
        <f t="shared" si="28"/>
        <v>6.6</v>
      </c>
      <c r="AK36" s="49">
        <f>IF('Indicator Data'!J38="No data","x",ROUND(IF('Indicator Data'!J38&gt;AK$40,10,IF('Indicator Data'!J38&lt;AK$41,0,10-(AK$40-'Indicator Data'!J38)/(AK$40-AK$41)*10)),1))</f>
        <v>0</v>
      </c>
      <c r="AL36" s="49">
        <f>IF('Indicator Data'!K38="No data","x",ROUND(IF('Indicator Data'!K38&gt;AL$40,10,IF('Indicator Data'!K38&lt;AL$41,0,10-(AL$40-'Indicator Data'!K38)/(AL$40-AL$41)*10)),1))</f>
        <v>2.9</v>
      </c>
      <c r="AM36" s="51">
        <f t="shared" si="29"/>
        <v>1.6</v>
      </c>
      <c r="AN36" s="49">
        <f>IF('Indicator Data'!L38="No data","x",ROUND(IF('Indicator Data'!L38&gt;AN$40,10,IF('Indicator Data'!L38&lt;AN$41,0,10-(AN$40-'Indicator Data'!L38)/(AN$40-AN$41)*10)),1))</f>
        <v>0</v>
      </c>
      <c r="AO36" s="49">
        <f>IF('Indicator Data'!M38="No data","x",ROUND(IF('Indicator Data'!M38&gt;AO$40,10,IF('Indicator Data'!M38&lt;AO$41,0,10-(AO$40-'Indicator Data'!M38)/(AO$40-AO$41)*10)),1))</f>
        <v>3.7</v>
      </c>
      <c r="AP36" s="49">
        <f>IF('Indicator Data'!N38="No data","x",ROUND(IF('Indicator Data'!N38&gt;AP$40,10,IF('Indicator Data'!N38&lt;AP$41,0,10-(AP$40-'Indicator Data'!N38)/(AP$40-AP$41)*10)),1))</f>
        <v>0</v>
      </c>
      <c r="AQ36" s="51">
        <f t="shared" si="30"/>
        <v>1.4</v>
      </c>
      <c r="AR36" s="49">
        <f>IF('Indicator Data'!BP38="no data","x",ROUND(IF('Indicator Data'!BP38&gt;AR$40,0,IF('Indicator Data'!BP38&lt;AR$41,10,(AR$40-'Indicator Data'!BP38)/(AR$40-AR$41)*10)),1))</f>
        <v>1.7</v>
      </c>
      <c r="AS36" s="49">
        <f>IF('Indicator Data'!BQ38="no data","x",ROUND(IF('Indicator Data'!BQ38&gt;AS$40,0,IF('Indicator Data'!BQ38&lt;AS$41,10,(AS$40-'Indicator Data'!BQ38)/(AS$40-AS$41)*10)),1))</f>
        <v>5</v>
      </c>
      <c r="AT36" s="49">
        <f t="shared" si="31"/>
        <v>3.4</v>
      </c>
      <c r="AU36" s="49"/>
      <c r="AV36" s="49">
        <f>IF('Indicator Data'!P38="No data","x",ROUND(IF('Indicator Data'!P38&gt;AV$40,10,IF('Indicator Data'!P38&lt;AV$41,0,10-(AV$40-'Indicator Data'!P38)/(AV$40-AV$41)*10)),1))</f>
        <v>7.9</v>
      </c>
      <c r="AW36" s="49">
        <f>IF('Indicator Data'!Q38="No data","x",ROUND(IF('Indicator Data'!Q38&gt;AW$40,10,IF('Indicator Data'!Q38&lt;AW$41,0,10-(AW$40-'Indicator Data'!Q38)/(AW$40-AW$41)*10)),1))</f>
        <v>10</v>
      </c>
      <c r="AX36" s="49">
        <f>IF('Indicator Data'!R38="No data","x",ROUND(IF('Indicator Data'!R38&gt;AX$40,10,IF('Indicator Data'!R38&lt;AX$41,0,10-(AX$40-'Indicator Data'!R38)/(AX$40-AX$41)*10)),1))</f>
        <v>10</v>
      </c>
      <c r="AY36" s="49">
        <f t="shared" si="32"/>
        <v>9.3000000000000007</v>
      </c>
      <c r="AZ36" s="51">
        <f>ROUND(AVERAGE(AT36,AY36),1)</f>
        <v>6.4</v>
      </c>
      <c r="BA36" s="49">
        <f>IF('Indicator Data'!T38="No data","x",ROUND(IF('Indicator Data'!T38&gt;BA$40,10,IF('Indicator Data'!T38&lt;BA$41,0,10-(BA$40-'Indicator Data'!T38)/(BA$40-BA$41)*10)),1))</f>
        <v>0.7</v>
      </c>
      <c r="BB36" s="49">
        <f t="shared" si="34"/>
        <v>9.3000000000000007</v>
      </c>
      <c r="BC36" s="52">
        <f>IF('Indicator Data'!S38="no data","x",'Indicator Data'!S38/SUM('Indicator Data'!BX$5:BX$16))</f>
        <v>1.3148995440369305E-3</v>
      </c>
      <c r="BD36" s="49">
        <f t="shared" si="35"/>
        <v>0</v>
      </c>
      <c r="BE36" s="49">
        <f>IF('Indicator Data'!W38="No data","x",ROUND(IF('Indicator Data'!W38&gt;BE$40,0,IF('Indicator Data'!W38&lt;BE$41,10,(BE$40-'Indicator Data'!W38)/(BE$40-BE$41)*10)),1))</f>
        <v>2</v>
      </c>
      <c r="BF36" s="49">
        <f t="shared" si="36"/>
        <v>1</v>
      </c>
      <c r="BG36" s="51">
        <f t="shared" si="37"/>
        <v>4.5999999999999996</v>
      </c>
      <c r="BH36" s="53">
        <f t="shared" si="38"/>
        <v>4.4000000000000004</v>
      </c>
      <c r="BI36" s="54">
        <f t="shared" si="39"/>
        <v>5.7</v>
      </c>
      <c r="BJ36" s="49">
        <f>ROUND(IF('Indicator Data'!Y38=0,0,IF('Indicator Data'!Y38&gt;BJ$40,10,IF('Indicator Data'!Y38&lt;BJ$41,0,10-(BJ$40-'Indicator Data'!Y38)/(BJ$40-BJ$41)*10))),1)</f>
        <v>0.1</v>
      </c>
      <c r="BK36" s="49">
        <f>ROUND(IF('Indicator Data'!Z38=0,0,IF('Indicator Data'!Z38&gt;BK$40,10,IF('Indicator Data'!Z38&lt;BK$41,0,10-(BK$40-'Indicator Data'!Z38)/(BK$40-BK$41)*10))),1)</f>
        <v>0</v>
      </c>
      <c r="BL36" s="51">
        <f t="shared" si="40"/>
        <v>0.1</v>
      </c>
      <c r="BM36" s="49">
        <f>IF('Indicator Data'!AA38="No data","x",ROUND(IF('Indicator Data'!AA38&gt;BM$40,10,IF('Indicator Data'!AA38&lt;BM$41,0,10-(BM$40-'Indicator Data'!AA38)/(BM$40-BM$41)*10)),1))</f>
        <v>8.9</v>
      </c>
      <c r="BN36" s="49">
        <f>IF('Indicator Data'!AB38="No data","x",ROUND(IF('Indicator Data'!AB38&gt;BN$40,10,IF('Indicator Data'!AB38&lt;BN$41,0,10-(BN$40-'Indicator Data'!AB38)/(BN$40-BN$41)*10)),1))</f>
        <v>0.7</v>
      </c>
      <c r="BO36" s="51">
        <f t="shared" si="41"/>
        <v>6.3</v>
      </c>
      <c r="BP36" s="55">
        <f t="shared" si="42"/>
        <v>3.8</v>
      </c>
    </row>
    <row r="37" spans="1:68" ht="15.75" customHeight="1">
      <c r="A37" s="25" t="s">
        <v>199</v>
      </c>
      <c r="B37" s="3" t="s">
        <v>187</v>
      </c>
      <c r="C37" s="38" t="s">
        <v>225</v>
      </c>
      <c r="D37" s="57">
        <f>ROUND(IF('Indicator Data'!D39=0,0.1,IF(LOG('Indicator Data'!D39)&gt;D$40,10,IF(LOG('Indicator Data'!D39)&lt;D$41,0,10-(D$40-LOG('Indicator Data'!D39))/(D$40-D$41)*10))),1)</f>
        <v>1.2</v>
      </c>
      <c r="E37" s="49">
        <f>ROUND(IF('Indicator Data'!E39=0,0.1,IF(LOG('Indicator Data'!E39)&gt;E$40,10,IF(LOG('Indicator Data'!E39)&lt;E$41,0,10-(E$40-LOG('Indicator Data'!E39))/(E$40-E$41)*10))),1)</f>
        <v>0.1</v>
      </c>
      <c r="F37" s="49">
        <f t="shared" si="0"/>
        <v>1.2</v>
      </c>
      <c r="G37" s="49">
        <f>ROUND(IF('Indicator Data'!F39="No data",0.1,IF('Indicator Data'!F39=0,0,IF(LOG('Indicator Data'!F39)&gt;G$40,10,IF(LOG('Indicator Data'!F39)&lt;G$41,0,10-(G$40-LOG('Indicator Data'!F39))/(G$40-G$41)*10)))),1)</f>
        <v>5</v>
      </c>
      <c r="H37" s="49">
        <f>ROUND(IF('Indicator Data'!X39=0,0,IF(LOG('Indicator Data'!X39)&gt;H$40,10,IF(LOG('Indicator Data'!X39)&lt;H$41,0,10-(H$40-LOG('Indicator Data'!X39))/(H$40-H$41)*10))),1)</f>
        <v>7</v>
      </c>
      <c r="I37" s="49">
        <f>ROUND(IF('Indicator Data'!X39=0,0,IF(LOG('Indicator Data'!X39)&gt;I$40,10,IF(LOG('Indicator Data'!X39)&lt;I$41,0,10-(I$40-LOG('Indicator Data'!X39))/(I$40-I$41)*10))),1)</f>
        <v>7</v>
      </c>
      <c r="J37" s="49">
        <f t="shared" si="13"/>
        <v>7</v>
      </c>
      <c r="K37" s="49">
        <f>IF('Indicator Data'!J39="No data","x",ROUND(IF('Indicator Data'!J39=0,0,IF(LOG('Indicator Data'!J39)&gt;K$40,10,IF(LOG('Indicator Data'!J39)&lt;K$41,0,10-(K$40-LOG('Indicator Data'!J39))/(K$40-K$41)*10))),1))</f>
        <v>3.9</v>
      </c>
      <c r="L37" s="50">
        <f>'Indicator Data'!D39/'Indicator Data'!$BX39</f>
        <v>1.4514468185767659E-3</v>
      </c>
      <c r="M37" s="50">
        <f>'Indicator Data'!E39/'Indicator Data'!$BX39</f>
        <v>0</v>
      </c>
      <c r="N37" s="50">
        <f>IF(G37=0.1,0,'Indicator Data'!F39/'Indicator Data'!$BX39)</f>
        <v>0.21459292727430707</v>
      </c>
      <c r="O37" s="50">
        <f>'Indicator Data'!X39/'Indicator Data'!$BX39</f>
        <v>2.313406898948649E-2</v>
      </c>
      <c r="P37" s="50">
        <f>'Indicator Data'!X39/'Indicator Data'!$BX39</f>
        <v>2.313406898948649E-2</v>
      </c>
      <c r="Q37" s="50">
        <f>IF('Indicator Data'!J39="No data","x",'Indicator Data'!J39/'Indicator Data'!$BX39)</f>
        <v>7.9068555043878708E-3</v>
      </c>
      <c r="R37" s="49">
        <f t="shared" si="14"/>
        <v>2.9</v>
      </c>
      <c r="S37" s="49">
        <f t="shared" si="1"/>
        <v>0</v>
      </c>
      <c r="T37" s="49">
        <f t="shared" si="15"/>
        <v>2.9</v>
      </c>
      <c r="U37" s="49">
        <f t="shared" si="16"/>
        <v>1.4</v>
      </c>
      <c r="V37" s="49">
        <f t="shared" si="17"/>
        <v>7.2</v>
      </c>
      <c r="W37" s="49">
        <f t="shared" si="18"/>
        <v>7.2</v>
      </c>
      <c r="X37" s="49">
        <f t="shared" si="19"/>
        <v>7.2</v>
      </c>
      <c r="Y37" s="49">
        <f>IF('Indicator Data'!J39="No data","x",ROUND(IF(Q37&gt;Y$40,10,IF(Q37&lt;Y$41,0,10-(Y$40-Q37)/(Y$40-Y$41)*10)),1))</f>
        <v>4</v>
      </c>
      <c r="Z37" s="49">
        <f t="shared" si="20"/>
        <v>2.1</v>
      </c>
      <c r="AA37" s="49">
        <f t="shared" si="21"/>
        <v>0.1</v>
      </c>
      <c r="AB37" s="49">
        <f t="shared" si="43"/>
        <v>7.1</v>
      </c>
      <c r="AC37" s="49">
        <f t="shared" si="22"/>
        <v>7.1</v>
      </c>
      <c r="AD37" s="49">
        <f t="shared" si="23"/>
        <v>7.1</v>
      </c>
      <c r="AE37" s="49">
        <f t="shared" si="24"/>
        <v>4</v>
      </c>
      <c r="AF37" s="51">
        <f t="shared" si="25"/>
        <v>2.1</v>
      </c>
      <c r="AG37" s="51">
        <f t="shared" si="26"/>
        <v>3.4</v>
      </c>
      <c r="AH37" s="51">
        <f t="shared" si="27"/>
        <v>7.1</v>
      </c>
      <c r="AI37" s="49">
        <f>IF('Indicator Data'!I39="No data","x",ROUND(IF('Indicator Data'!I39&gt;AI$40,10,IF('Indicator Data'!I39&lt;AI$41,0,10-(AI$40-'Indicator Data'!I39)/(AI$40-AI$41)*10)),1))</f>
        <v>3.3</v>
      </c>
      <c r="AJ37" s="51">
        <f t="shared" si="28"/>
        <v>3.7</v>
      </c>
      <c r="AK37" s="49">
        <f>IF('Indicator Data'!J39="No data","x",ROUND(IF('Indicator Data'!J39&gt;AK$40,10,IF('Indicator Data'!J39&lt;AK$41,0,10-(AK$40-'Indicator Data'!J39)/(AK$40-AK$41)*10)),1))</f>
        <v>3.9</v>
      </c>
      <c r="AL37" s="49">
        <f>IF('Indicator Data'!K39="No data","x",ROUND(IF('Indicator Data'!K39&gt;AL$40,10,IF('Indicator Data'!K39&lt;AL$41,0,10-(AL$40-'Indicator Data'!K39)/(AL$40-AL$41)*10)),1))</f>
        <v>0.4</v>
      </c>
      <c r="AM37" s="51">
        <f t="shared" si="29"/>
        <v>2.2999999999999998</v>
      </c>
      <c r="AN37" s="49">
        <f>IF('Indicator Data'!L39="No data","x",ROUND(IF('Indicator Data'!L39&gt;AN$40,10,IF('Indicator Data'!L39&lt;AN$41,0,10-(AN$40-'Indicator Data'!L39)/(AN$40-AN$41)*10)),1))</f>
        <v>0</v>
      </c>
      <c r="AO37" s="49">
        <f>IF('Indicator Data'!M39="No data","x",ROUND(IF('Indicator Data'!M39&gt;AO$40,10,IF('Indicator Data'!M39&lt;AO$41,0,10-(AO$40-'Indicator Data'!M39)/(AO$40-AO$41)*10)),1))</f>
        <v>7.2</v>
      </c>
      <c r="AP37" s="49">
        <f>IF('Indicator Data'!N39="No data","x",ROUND(IF('Indicator Data'!N39&gt;AP$40,10,IF('Indicator Data'!N39&lt;AP$41,0,10-(AP$40-'Indicator Data'!N39)/(AP$40-AP$41)*10)),1))</f>
        <v>0</v>
      </c>
      <c r="AQ37" s="51">
        <f t="shared" si="30"/>
        <v>3.3</v>
      </c>
      <c r="AR37" s="49">
        <f>IF('Indicator Data'!BP39="no data","x",ROUND(IF('Indicator Data'!BP39&gt;AR$40,0,IF('Indicator Data'!BP39&lt;AR$41,10,(AR$40-'Indicator Data'!BP39)/(AR$40-AR$41)*10)),1))</f>
        <v>1.7</v>
      </c>
      <c r="AS37" s="49">
        <f>IF('Indicator Data'!BQ39="no data","x",ROUND(IF('Indicator Data'!BQ39&gt;AS$40,0,IF('Indicator Data'!BQ39&lt;AS$41,10,(AS$40-'Indicator Data'!BQ39)/(AS$40-AS$41)*10)),1))</f>
        <v>5</v>
      </c>
      <c r="AT37" s="49">
        <f t="shared" si="31"/>
        <v>3.4</v>
      </c>
      <c r="AU37" s="49">
        <f>IF('Indicator Data'!O39="no data","x",ROUND(IF(LOG('Indicator Data'!O39)&gt;AU$40,10,IF(LOG('Indicator Data'!O39)&lt;AU$41,0,10-(AU$40-LOG('Indicator Data'!O39))/(AU$40-AU$41)*10)),1))</f>
        <v>2.7</v>
      </c>
      <c r="AV37" s="49">
        <f>IF('Indicator Data'!P39="No data","x",ROUND(IF('Indicator Data'!P39&gt;AV$40,10,IF('Indicator Data'!P39&lt;AV$41,0,10-(AV$40-'Indicator Data'!P39)/(AV$40-AV$41)*10)),1))</f>
        <v>4</v>
      </c>
      <c r="AW37" s="49">
        <f>IF('Indicator Data'!Q39="No data","x",ROUND(IF('Indicator Data'!Q39&gt;AW$40,10,IF('Indicator Data'!Q39&lt;AW$41,0,10-(AW$40-'Indicator Data'!Q39)/(AW$40-AW$41)*10)),1))</f>
        <v>0</v>
      </c>
      <c r="AX37" s="49">
        <f>IF('Indicator Data'!R39="No data","x",ROUND(IF('Indicator Data'!R39&gt;AX$40,10,IF('Indicator Data'!R39&lt;AX$41,0,10-(AX$40-'Indicator Data'!R39)/(AX$40-AX$41)*10)),1))</f>
        <v>8.3000000000000007</v>
      </c>
      <c r="AY37" s="49">
        <f t="shared" si="32"/>
        <v>4.0999999999999996</v>
      </c>
      <c r="AZ37" s="51">
        <f t="shared" si="33"/>
        <v>3.8</v>
      </c>
      <c r="BA37" s="49">
        <f>IF('Indicator Data'!T39="No data","x",ROUND(IF('Indicator Data'!T39&gt;BA$40,10,IF('Indicator Data'!T39&lt;BA$41,0,10-(BA$40-'Indicator Data'!T39)/(BA$40-BA$41)*10)),1))</f>
        <v>8.6999999999999993</v>
      </c>
      <c r="BB37" s="49">
        <f t="shared" si="34"/>
        <v>5</v>
      </c>
      <c r="BC37" s="52">
        <f>IF('Indicator Data'!S39="no data","x",'Indicator Data'!S39/SUM('Indicator Data'!BX$5:BX$16))</f>
        <v>1.3148995440369305E-3</v>
      </c>
      <c r="BD37" s="49">
        <f t="shared" si="35"/>
        <v>0</v>
      </c>
      <c r="BE37" s="49">
        <f>IF('Indicator Data'!W39="No data","x",ROUND(IF('Indicator Data'!W39&gt;BE$40,0,IF('Indicator Data'!W39&lt;BE$41,10,(BE$40-'Indicator Data'!W39)/(BE$40-BE$41)*10)),1))</f>
        <v>2</v>
      </c>
      <c r="BF37" s="49">
        <f t="shared" si="36"/>
        <v>1</v>
      </c>
      <c r="BG37" s="51">
        <f t="shared" si="37"/>
        <v>3.1</v>
      </c>
      <c r="BH37" s="53">
        <f t="shared" si="38"/>
        <v>3.4</v>
      </c>
      <c r="BI37" s="54">
        <f t="shared" si="39"/>
        <v>3.9</v>
      </c>
      <c r="BJ37" s="49">
        <f>ROUND(IF('Indicator Data'!Y39=0,0,IF('Indicator Data'!Y39&gt;BJ$40,10,IF('Indicator Data'!Y39&lt;BJ$41,0,10-(BJ$40-'Indicator Data'!Y39)/(BJ$40-BJ$41)*10))),1)</f>
        <v>0.7</v>
      </c>
      <c r="BK37" s="49">
        <f>ROUND(IF('Indicator Data'!Z39=0,0,IF('Indicator Data'!Z39&gt;BK$40,10,IF('Indicator Data'!Z39&lt;BK$41,0,10-(BK$40-'Indicator Data'!Z39)/(BK$40-BK$41)*10))),1)</f>
        <v>0</v>
      </c>
      <c r="BL37" s="51">
        <f t="shared" si="40"/>
        <v>0.4</v>
      </c>
      <c r="BM37" s="49">
        <f>IF('Indicator Data'!AA39="No data","x",ROUND(IF('Indicator Data'!AA39&gt;BM$40,10,IF('Indicator Data'!AA39&lt;BM$41,0,10-(BM$40-'Indicator Data'!AA39)/(BM$40-BM$41)*10)),1))</f>
        <v>8.9</v>
      </c>
      <c r="BN37" s="49">
        <f>IF('Indicator Data'!AB39="No data","x",ROUND(IF('Indicator Data'!AB39&gt;BN$40,10,IF('Indicator Data'!AB39&lt;BN$41,0,10-(BN$40-'Indicator Data'!AB39)/(BN$40-BN$41)*10)),1))</f>
        <v>4.2</v>
      </c>
      <c r="BO37" s="51">
        <f t="shared" si="41"/>
        <v>7.2</v>
      </c>
      <c r="BP37" s="55">
        <f t="shared" si="42"/>
        <v>4.5999999999999996</v>
      </c>
    </row>
    <row r="38" spans="1:68" ht="15.75" customHeight="1">
      <c r="A38" s="25" t="s">
        <v>199</v>
      </c>
      <c r="B38" s="101" t="s">
        <v>186</v>
      </c>
      <c r="C38" s="102" t="s">
        <v>224</v>
      </c>
      <c r="D38" s="57">
        <f>ROUND(IF('Indicator Data'!D40=0,0.1,IF(LOG('Indicator Data'!D40)&gt;D$40,10,IF(LOG('Indicator Data'!D40)&lt;D$41,0,10-(D$40-LOG('Indicator Data'!D40))/(D$40-D$41)*10))),1)</f>
        <v>10</v>
      </c>
      <c r="E38" s="49">
        <f>ROUND(IF('Indicator Data'!E40=0,0.1,IF(LOG('Indicator Data'!E40)&gt;E$40,10,IF(LOG('Indicator Data'!E40)&lt;E$41,0,10-(E$40-LOG('Indicator Data'!E40))/(E$40-E$41)*10))),1)</f>
        <v>0.1</v>
      </c>
      <c r="F38" s="49">
        <f t="shared" si="0"/>
        <v>10</v>
      </c>
      <c r="G38" s="49">
        <f>ROUND(IF('Indicator Data'!F40="No data",0.1,IF('Indicator Data'!F40=0,0,IF(LOG('Indicator Data'!F40)&gt;G$40,10,IF(LOG('Indicator Data'!F40)&lt;G$41,0,10-(G$40-LOG('Indicator Data'!F40))/(G$40-G$41)*10)))),1)</f>
        <v>4</v>
      </c>
      <c r="H38" s="49">
        <f>ROUND(IF('Indicator Data'!X40=0,0,IF(LOG('Indicator Data'!X40)&gt;H$40,10,IF(LOG('Indicator Data'!X40)&lt;H$41,0,10-(H$40-LOG('Indicator Data'!X40))/(H$40-H$41)*10))),1)</f>
        <v>0</v>
      </c>
      <c r="I38" s="49">
        <f>ROUND(IF('Indicator Data'!X40=0,0,IF(LOG('Indicator Data'!X40)&gt;I$40,10,IF(LOG('Indicator Data'!X40)&lt;I$41,0,10-(I$40-LOG('Indicator Data'!X40))/(I$40-I$41)*10))),1)</f>
        <v>0</v>
      </c>
      <c r="J38" s="49">
        <f t="shared" si="13"/>
        <v>0</v>
      </c>
      <c r="K38" s="49" t="str">
        <f>IF('Indicator Data'!J40="No data","x",ROUND(IF('Indicator Data'!J40=0,0,IF(LOG('Indicator Data'!J40)&gt;K$40,10,IF(LOG('Indicator Data'!J40)&lt;K$41,0,10-(K$40-LOG('Indicator Data'!J40))/(K$40-K$41)*10))),1))</f>
        <v>x</v>
      </c>
      <c r="L38" s="50" t="s">
        <v>303</v>
      </c>
      <c r="M38" s="50" t="s">
        <v>303</v>
      </c>
      <c r="N38" s="50" t="s">
        <v>303</v>
      </c>
      <c r="O38" s="50" t="s">
        <v>303</v>
      </c>
      <c r="P38" s="50" t="s">
        <v>303</v>
      </c>
      <c r="Q38" s="50" t="s">
        <v>303</v>
      </c>
      <c r="R38" s="49">
        <f t="shared" si="14"/>
        <v>10</v>
      </c>
      <c r="S38" s="49">
        <f t="shared" si="1"/>
        <v>10</v>
      </c>
      <c r="T38" s="49">
        <f t="shared" si="15"/>
        <v>10</v>
      </c>
      <c r="U38" s="49">
        <f t="shared" si="16"/>
        <v>10</v>
      </c>
      <c r="V38" s="49">
        <f t="shared" si="17"/>
        <v>10</v>
      </c>
      <c r="W38" s="49">
        <f t="shared" si="18"/>
        <v>10</v>
      </c>
      <c r="X38" s="49">
        <f t="shared" si="19"/>
        <v>10</v>
      </c>
      <c r="Y38" s="49" t="str">
        <f>IF('Indicator Data'!J40="No data","x",ROUND(IF(Q38&gt;Y$40,10,IF(Q38&lt;Y$41,0,10-(Y$40-Q38)/(Y$40-Y$41)*10)),1))</f>
        <v>x</v>
      </c>
      <c r="Z38" s="49">
        <f t="shared" si="20"/>
        <v>10</v>
      </c>
      <c r="AA38" s="49">
        <f t="shared" si="21"/>
        <v>5.0999999999999996</v>
      </c>
      <c r="AB38" s="49">
        <f t="shared" si="43"/>
        <v>5</v>
      </c>
      <c r="AC38" s="49">
        <f t="shared" si="22"/>
        <v>5</v>
      </c>
      <c r="AD38" s="49">
        <f t="shared" si="23"/>
        <v>5</v>
      </c>
      <c r="AE38" s="49" t="str">
        <f t="shared" si="24"/>
        <v>x</v>
      </c>
      <c r="AF38" s="51">
        <f t="shared" si="25"/>
        <v>10</v>
      </c>
      <c r="AG38" s="51">
        <f t="shared" si="26"/>
        <v>8.3000000000000007</v>
      </c>
      <c r="AH38" s="51">
        <f t="shared" si="27"/>
        <v>7.6</v>
      </c>
      <c r="AI38" s="49">
        <f>IF('Indicator Data'!I40="No data","x",ROUND(IF('Indicator Data'!I40&gt;AI$40,10,IF('Indicator Data'!I40&lt;AI$41,0,10-(AI$40-'Indicator Data'!I40)/(AI$40-AI$41)*10)),1))</f>
        <v>10</v>
      </c>
      <c r="AJ38" s="51">
        <f t="shared" si="28"/>
        <v>10</v>
      </c>
      <c r="AK38" s="49" t="str">
        <f>IF('Indicator Data'!J40="No data","x",ROUND(IF('Indicator Data'!J40&gt;AK$40,10,IF('Indicator Data'!J40&lt;AK$41,0,10-(AK$40-'Indicator Data'!J40)/(AK$40-AK$41)*10)),1))</f>
        <v>x</v>
      </c>
      <c r="AL38" s="49">
        <f>IF('Indicator Data'!K40="No data","x",ROUND(IF('Indicator Data'!K40&gt;AL$40,10,IF('Indicator Data'!K40&lt;AL$41,0,10-(AL$40-'Indicator Data'!K40)/(AL$40-AL$41)*10)),1))</f>
        <v>0</v>
      </c>
      <c r="AM38" s="51" t="s">
        <v>303</v>
      </c>
      <c r="AN38" s="49">
        <f>IF('Indicator Data'!L40="No data","x",ROUND(IF('Indicator Data'!L40&gt;AN$40,10,IF('Indicator Data'!L40&lt;AN$41,0,10-(AN$40-'Indicator Data'!L40)/(AN$40-AN$41)*10)),1))</f>
        <v>0</v>
      </c>
      <c r="AO38" s="49" t="str">
        <f>IF('Indicator Data'!M40="No data","x",ROUND(IF('Indicator Data'!M40&gt;AO$40,10,IF('Indicator Data'!M40&lt;AO$41,0,10-(AO$40-'Indicator Data'!M40)/(AO$40-AO$41)*10)),1))</f>
        <v>x</v>
      </c>
      <c r="AP38" s="49">
        <f>IF('Indicator Data'!N40="No data","x",ROUND(IF('Indicator Data'!N40&gt;AP$40,10,IF('Indicator Data'!N40&lt;AP$41,0,10-(AP$40-'Indicator Data'!N40)/(AP$40-AP$41)*10)),1))</f>
        <v>0</v>
      </c>
      <c r="AQ38" s="51" t="s">
        <v>303</v>
      </c>
      <c r="AR38" s="49">
        <f>IF('Indicator Data'!BP40="no data","x",ROUND(IF('Indicator Data'!BP40&gt;AR$40,0,IF('Indicator Data'!BP40&lt;AR$41,10,(AR$40-'Indicator Data'!BP40)/(AR$40-AR$41)*10)),1))</f>
        <v>1.7</v>
      </c>
      <c r="AS38" s="49">
        <f>IF('Indicator Data'!BQ40="no data","x",ROUND(IF('Indicator Data'!BQ40&gt;AS$40,0,IF('Indicator Data'!BQ40&lt;AS$41,10,(AS$40-'Indicator Data'!BQ40)/(AS$40-AS$41)*10)),1))</f>
        <v>5</v>
      </c>
      <c r="AT38" s="49">
        <f t="shared" si="31"/>
        <v>3.4</v>
      </c>
      <c r="AU38" s="49" t="str">
        <f>IF('Indicator Data'!O40="no data","x",ROUND(IF(LOG('Indicator Data'!O40)&gt;AU$40,10,IF(LOG('Indicator Data'!O40)&lt;AU$41,0,10-(AU$40-LOG('Indicator Data'!O40))/(AU$40-AU$41)*10)),1))</f>
        <v>x</v>
      </c>
      <c r="AV38" s="49" t="str">
        <f>IF('Indicator Data'!P40="No data","x",ROUND(IF('Indicator Data'!P40&gt;AV$40,10,IF('Indicator Data'!P40&lt;AV$41,0,10-(AV$40-'Indicator Data'!P40)/(AV$40-AV$41)*10)),1))</f>
        <v>x</v>
      </c>
      <c r="AW38" s="49" t="str">
        <f>IF('Indicator Data'!Q40="No data","x",ROUND(IF('Indicator Data'!Q40&gt;AW$40,10,IF('Indicator Data'!Q40&lt;AW$41,0,10-(AW$40-'Indicator Data'!Q40)/(AW$40-AW$41)*10)),1))</f>
        <v>x</v>
      </c>
      <c r="AX38" s="49" t="str">
        <f>IF('Indicator Data'!R40="No data","x",ROUND(IF('Indicator Data'!R40&gt;AX$40,10,IF('Indicator Data'!R40&lt;AX$41,0,10-(AX$40-'Indicator Data'!R40)/(AX$40-AX$41)*10)),1))</f>
        <v>x</v>
      </c>
      <c r="AY38" s="49" t="s">
        <v>303</v>
      </c>
      <c r="AZ38" s="51" t="s">
        <v>303</v>
      </c>
      <c r="BA38" s="49" t="str">
        <f>IF('Indicator Data'!T40="No data","x",ROUND(IF('Indicator Data'!T40&gt;BA$40,10,IF('Indicator Data'!T40&lt;BA$41,0,10-(BA$40-'Indicator Data'!T40)/(BA$40-BA$41)*10)),1))</f>
        <v>x</v>
      </c>
      <c r="BB38" s="49">
        <f t="shared" si="34"/>
        <v>6</v>
      </c>
      <c r="BC38" s="52">
        <f>IF('Indicator Data'!S40="no data","x",'Indicator Data'!S40/SUM('Indicator Data'!BX$5:BX$16))</f>
        <v>1.3148995440369305E-3</v>
      </c>
      <c r="BD38" s="49">
        <f t="shared" si="35"/>
        <v>0</v>
      </c>
      <c r="BE38" s="49">
        <f>IF('Indicator Data'!W40="No data","x",ROUND(IF('Indicator Data'!W40&gt;BE$40,0,IF('Indicator Data'!W40&lt;BE$41,10,(BE$40-'Indicator Data'!W40)/(BE$40-BE$41)*10)),1))</f>
        <v>2</v>
      </c>
      <c r="BF38" s="49">
        <f t="shared" si="36"/>
        <v>1</v>
      </c>
      <c r="BG38" s="51">
        <f t="shared" si="37"/>
        <v>3.5</v>
      </c>
      <c r="BH38" s="53" t="s">
        <v>303</v>
      </c>
      <c r="BI38" s="54" t="s">
        <v>303</v>
      </c>
      <c r="BJ38" s="49">
        <f>ROUND(IF('Indicator Data'!Y40=0,0,IF('Indicator Data'!Y40&gt;BJ$40,10,IF('Indicator Data'!Y40&lt;BJ$41,0,10-(BJ$40-'Indicator Data'!Y40)/(BJ$40-BJ$41)*10))),1)</f>
        <v>10</v>
      </c>
      <c r="BK38" s="49">
        <f>ROUND(IF('Indicator Data'!Z40=0,0,IF('Indicator Data'!Z40&gt;BK$40,10,IF('Indicator Data'!Z40&lt;BK$41,0,10-(BK$40-'Indicator Data'!Z40)/(BK$40-BK$41)*10))),1)</f>
        <v>10</v>
      </c>
      <c r="BL38" s="51">
        <f t="shared" si="40"/>
        <v>10</v>
      </c>
      <c r="BM38" s="49" t="str">
        <f>IF('Indicator Data'!AA40="No data","x",ROUND(IF('Indicator Data'!AA40&gt;BM$40,10,IF('Indicator Data'!AA40&lt;BM$41,0,10-(BM$40-'Indicator Data'!AA40)/(BM$40-BM$41)*10)),1))</f>
        <v>x</v>
      </c>
      <c r="BN38" s="49" t="str">
        <f>IF('Indicator Data'!AB40="No data","x",ROUND(IF('Indicator Data'!AB40&gt;BN$40,10,IF('Indicator Data'!AB40&lt;BN$41,0,10-(BN$40-'Indicator Data'!AB40)/(BN$40-BN$41)*10)),1))</f>
        <v>x</v>
      </c>
      <c r="BO38" s="51" t="s">
        <v>303</v>
      </c>
      <c r="BP38" s="55" t="s">
        <v>303</v>
      </c>
    </row>
    <row r="39" spans="1:68" ht="15.75" customHeight="1">
      <c r="A39" s="95" t="s">
        <v>199</v>
      </c>
      <c r="B39" s="97" t="s">
        <v>188</v>
      </c>
      <c r="C39" s="98" t="s">
        <v>226</v>
      </c>
      <c r="D39" s="57">
        <f>ROUND(IF('Indicator Data'!D41=0,0.1,IF(LOG('Indicator Data'!D41)&gt;D$40,10,IF(LOG('Indicator Data'!D41)&lt;D$41,0,10-(D$40-LOG('Indicator Data'!D41))/(D$40-D$41)*10))),1)</f>
        <v>9</v>
      </c>
      <c r="E39" s="49">
        <f>ROUND(IF('Indicator Data'!E41=0,0.1,IF(LOG('Indicator Data'!E41)&gt;E$40,10,IF(LOG('Indicator Data'!E41)&lt;E$41,0,10-(E$40-LOG('Indicator Data'!E41))/(E$40-E$41)*10))),1)</f>
        <v>0.1</v>
      </c>
      <c r="F39" s="49">
        <f t="shared" si="0"/>
        <v>9</v>
      </c>
      <c r="G39" s="49">
        <f>ROUND(IF('Indicator Data'!F41="No data",0.1,IF('Indicator Data'!F41=0,0,IF(LOG('Indicator Data'!F41)&gt;G$40,10,IF(LOG('Indicator Data'!F41)&lt;G$41,0,10-(G$40-LOG('Indicator Data'!F41))/(G$40-G$41)*10)))),1)</f>
        <v>5.3</v>
      </c>
      <c r="H39" s="49">
        <f>ROUND(IF('Indicator Data'!X41=0,0,IF(LOG('Indicator Data'!X41)&gt;H$40,10,IF(LOG('Indicator Data'!X41)&lt;H$41,0,10-(H$40-LOG('Indicator Data'!X41))/(H$40-H$41)*10))),1)</f>
        <v>7.1</v>
      </c>
      <c r="I39" s="49">
        <f>ROUND(IF('Indicator Data'!X41=0,0,IF(LOG('Indicator Data'!X41)&gt;I$40,10,IF(LOG('Indicator Data'!X41)&lt;I$41,0,10-(I$40-LOG('Indicator Data'!X41))/(I$40-I$41)*10))),1)</f>
        <v>7.1</v>
      </c>
      <c r="J39" s="49">
        <f t="shared" si="13"/>
        <v>7.1</v>
      </c>
      <c r="K39" s="49">
        <f>IF('Indicator Data'!J41="No data","x",ROUND(IF('Indicator Data'!J41=0,0,IF(LOG('Indicator Data'!J41)&gt;K$40,10,IF(LOG('Indicator Data'!J41)&lt;K$41,0,10-(K$40-LOG('Indicator Data'!J41))/(K$40-K$41)*10))),1))</f>
        <v>4.5</v>
      </c>
      <c r="L39" s="50">
        <f>'Indicator Data'!D41/'Indicator Data'!$BX41</f>
        <v>1.5108143582162521E-3</v>
      </c>
      <c r="M39" s="50">
        <f>'Indicator Data'!E41/'Indicator Data'!$BX41</f>
        <v>0</v>
      </c>
      <c r="N39" s="50">
        <f>IF(G39=0.1,0,'Indicator Data'!F41/'Indicator Data'!$BX41)</f>
        <v>0.15752715082238183</v>
      </c>
      <c r="O39" s="50">
        <f>'Indicator Data'!X41/'Indicator Data'!$BX41</f>
        <v>1.252488097871003E-2</v>
      </c>
      <c r="P39" s="50">
        <f>'Indicator Data'!X41/'Indicator Data'!$BX41</f>
        <v>1.252488097871003E-2</v>
      </c>
      <c r="Q39" s="50">
        <f>IF('Indicator Data'!J41="No data","x",'Indicator Data'!J41/'Indicator Data'!$BX41)</f>
        <v>7.2751399736930939E-3</v>
      </c>
      <c r="R39" s="49">
        <f t="shared" si="14"/>
        <v>3</v>
      </c>
      <c r="S39" s="49">
        <f t="shared" si="1"/>
        <v>0</v>
      </c>
      <c r="T39" s="49">
        <f t="shared" si="15"/>
        <v>3</v>
      </c>
      <c r="U39" s="49">
        <f t="shared" si="16"/>
        <v>1.1000000000000001</v>
      </c>
      <c r="V39" s="49">
        <f>ROUND(IF(O39&gt;V$40,10,IF(O39&lt;V$41,0,10-(V$40-O39)/(V$40-V$41)*10)),1)</f>
        <v>2.5</v>
      </c>
      <c r="W39" s="49">
        <f t="shared" si="18"/>
        <v>2.5</v>
      </c>
      <c r="X39" s="49">
        <f t="shared" si="19"/>
        <v>2.5</v>
      </c>
      <c r="Y39" s="49">
        <f>IF('Indicator Data'!J41="No data","x",ROUND(IF(Q39&gt;Y$40,10,IF(Q39&lt;Y$41,0,10-(Y$40-Q39)/(Y$40-Y$41)*10)),1))</f>
        <v>3.6</v>
      </c>
      <c r="Z39" s="49">
        <f t="shared" si="20"/>
        <v>6</v>
      </c>
      <c r="AA39" s="49">
        <f t="shared" si="21"/>
        <v>0.1</v>
      </c>
      <c r="AB39" s="49">
        <f t="shared" si="43"/>
        <v>4.8</v>
      </c>
      <c r="AC39" s="49">
        <f t="shared" si="22"/>
        <v>4.8</v>
      </c>
      <c r="AD39" s="49">
        <f t="shared" si="23"/>
        <v>4.8</v>
      </c>
      <c r="AE39" s="49">
        <f t="shared" si="24"/>
        <v>4.0999999999999996</v>
      </c>
      <c r="AF39" s="51">
        <f t="shared" si="25"/>
        <v>7</v>
      </c>
      <c r="AG39" s="51">
        <f t="shared" si="26"/>
        <v>3.5</v>
      </c>
      <c r="AH39" s="51">
        <f t="shared" si="27"/>
        <v>5.2</v>
      </c>
      <c r="AI39" s="49">
        <f>IF('Indicator Data'!I41="No data","x",ROUND(IF('Indicator Data'!I41&gt;AI$40,10,IF('Indicator Data'!I41&lt;AI$41,0,10-(AI$40-'Indicator Data'!I41)/(AI$40-AI$41)*10)),1))</f>
        <v>3.3</v>
      </c>
      <c r="AJ39" s="51">
        <f t="shared" si="28"/>
        <v>3.7</v>
      </c>
      <c r="AK39" s="49">
        <f>IF('Indicator Data'!J41="No data","x",ROUND(IF('Indicator Data'!J41&gt;AK$40,10,IF('Indicator Data'!J41&lt;AK$41,0,10-(AK$40-'Indicator Data'!J41)/(AK$40-AK$41)*10)),1))</f>
        <v>10</v>
      </c>
      <c r="AL39" s="49">
        <f>IF('Indicator Data'!K41="No data","x",ROUND(IF('Indicator Data'!K41&gt;AL$40,10,IF('Indicator Data'!K41&lt;AL$41,0,10-(AL$40-'Indicator Data'!K41)/(AL$40-AL$41)*10)),1))</f>
        <v>3.1</v>
      </c>
      <c r="AM39" s="51">
        <f t="shared" si="29"/>
        <v>8.1</v>
      </c>
      <c r="AN39" s="49">
        <f>IF('Indicator Data'!L41="No data","x",ROUND(IF('Indicator Data'!L41&gt;AN$40,10,IF('Indicator Data'!L41&lt;AN$41,0,10-(AN$40-'Indicator Data'!L41)/(AN$40-AN$41)*10)),1))</f>
        <v>0</v>
      </c>
      <c r="AO39" s="49">
        <f>IF('Indicator Data'!M41="No data","x",ROUND(IF('Indicator Data'!M41&gt;AO$40,10,IF('Indicator Data'!M41&lt;AO$41,0,10-(AO$40-'Indicator Data'!M41)/(AO$40-AO$41)*10)),1))</f>
        <v>10</v>
      </c>
      <c r="AP39" s="49">
        <f>IF('Indicator Data'!N41="No data","x",ROUND(IF('Indicator Data'!N41&gt;AP$40,10,IF('Indicator Data'!N41&lt;AP$41,0,10-(AP$40-'Indicator Data'!N41)/(AP$40-AP$41)*10)),1))</f>
        <v>0</v>
      </c>
      <c r="AQ39" s="51">
        <f t="shared" si="30"/>
        <v>6</v>
      </c>
      <c r="AR39" s="49">
        <f>IF('Indicator Data'!BP41="no data","x",ROUND(IF('Indicator Data'!BP41&gt;AR$40,0,IF('Indicator Data'!BP41&lt;AR$41,10,(AR$40-'Indicator Data'!BP41)/(AR$40-AR$41)*10)),1))</f>
        <v>1.7</v>
      </c>
      <c r="AS39" s="49">
        <f>IF('Indicator Data'!BQ41="no data","x",ROUND(IF('Indicator Data'!BQ41&gt;AS$40,0,IF('Indicator Data'!BQ41&lt;AS$41,10,(AS$40-'Indicator Data'!BQ41)/(AS$40-AS$41)*10)),1))</f>
        <v>5</v>
      </c>
      <c r="AT39" s="49">
        <f t="shared" si="31"/>
        <v>3.4</v>
      </c>
      <c r="AU39" s="49">
        <f>IF('Indicator Data'!O41="no data","x",ROUND(IF(LOG('Indicator Data'!O41)&gt;AU$40,10,IF(LOG('Indicator Data'!O41)&lt;AU$41,0,10-(AU$40-LOG('Indicator Data'!O41))/(AU$40-AU$41)*10)),1))</f>
        <v>7.5</v>
      </c>
      <c r="AV39" s="49">
        <f>IF('Indicator Data'!P41="No data","x",ROUND(IF('Indicator Data'!P41&gt;AV$40,10,IF('Indicator Data'!P41&lt;AV$41,0,10-(AV$40-'Indicator Data'!P41)/(AV$40-AV$41)*10)),1))</f>
        <v>7.6</v>
      </c>
      <c r="AW39" s="49">
        <f>IF('Indicator Data'!Q41="No data","x",ROUND(IF('Indicator Data'!Q41&gt;AW$40,10,IF('Indicator Data'!Q41&lt;AW$41,0,10-(AW$40-'Indicator Data'!Q41)/(AW$40-AW$41)*10)),1))</f>
        <v>6.8</v>
      </c>
      <c r="AX39" s="49">
        <f>IF('Indicator Data'!R41="No data","x",ROUND(IF('Indicator Data'!R41&gt;AX$40,10,IF('Indicator Data'!R41&lt;AX$41,0,10-(AX$40-'Indicator Data'!R41)/(AX$40-AX$41)*10)),1))</f>
        <v>6.7</v>
      </c>
      <c r="AY39" s="49">
        <f t="shared" si="32"/>
        <v>7</v>
      </c>
      <c r="AZ39" s="51">
        <f t="shared" si="33"/>
        <v>5.2</v>
      </c>
      <c r="BA39" s="49">
        <f>IF('Indicator Data'!T41="No data","x",ROUND(IF('Indicator Data'!T41&gt;BA$40,10,IF('Indicator Data'!T41&lt;BA$41,0,10-(BA$40-'Indicator Data'!T41)/(BA$40-BA$41)*10)),1))</f>
        <v>10</v>
      </c>
      <c r="BB39" s="49">
        <f t="shared" si="34"/>
        <v>6.6</v>
      </c>
      <c r="BC39" s="52">
        <f>IF('Indicator Data'!S41="no data","x",'Indicator Data'!S41/SUM('Indicator Data'!BX$5:BX$16))</f>
        <v>1.3148995440369305E-3</v>
      </c>
      <c r="BD39" s="49">
        <f t="shared" si="35"/>
        <v>0</v>
      </c>
      <c r="BE39" s="49">
        <f>IF('Indicator Data'!W41="No data","x",ROUND(IF('Indicator Data'!W41&gt;BE$40,0,IF('Indicator Data'!W41&lt;BE$41,10,(BE$40-'Indicator Data'!W41)/(BE$40-BE$41)*10)),1))</f>
        <v>2</v>
      </c>
      <c r="BF39" s="49">
        <f t="shared" si="36"/>
        <v>1</v>
      </c>
      <c r="BG39" s="51">
        <f t="shared" si="37"/>
        <v>3.7</v>
      </c>
      <c r="BH39" s="53">
        <f t="shared" si="38"/>
        <v>5</v>
      </c>
      <c r="BI39" s="54">
        <f t="shared" si="39"/>
        <v>5.7</v>
      </c>
      <c r="BJ39" s="49">
        <f>ROUND(IF('Indicator Data'!Y41=0,0,IF('Indicator Data'!Y41&gt;BJ$40,10,IF('Indicator Data'!Y41&lt;BJ$41,0,10-(BJ$40-'Indicator Data'!Y41)/(BJ$40-BJ$41)*10))),1)</f>
        <v>5.0999999999999996</v>
      </c>
      <c r="BK39" s="49">
        <f>ROUND(IF('Indicator Data'!Z41=0,0,IF('Indicator Data'!Z41&gt;BK$40,10,IF('Indicator Data'!Z41&lt;BK$41,0,10-(BK$40-'Indicator Data'!Z41)/(BK$40-BK$41)*10))),1)</f>
        <v>1.1000000000000001</v>
      </c>
      <c r="BL39" s="51">
        <f t="shared" si="40"/>
        <v>3.4</v>
      </c>
      <c r="BM39" s="49">
        <f>IF('Indicator Data'!AA41="No data","x",ROUND(IF('Indicator Data'!AA41&gt;BM$40,10,IF('Indicator Data'!AA41&lt;BM$41,0,10-(BM$40-'Indicator Data'!AA41)/(BM$40-BM$41)*10)),1))</f>
        <v>8.9</v>
      </c>
      <c r="BN39" s="49">
        <f>IF('Indicator Data'!AB41="No data","x",ROUND(IF('Indicator Data'!AB41&gt;BN$40,10,IF('Indicator Data'!AB41&lt;BN$41,0,10-(BN$40-'Indicator Data'!AB41)/(BN$40-BN$41)*10)),1))</f>
        <v>2.9</v>
      </c>
      <c r="BO39" s="51">
        <f t="shared" si="41"/>
        <v>6.9</v>
      </c>
      <c r="BP39" s="55">
        <f t="shared" si="42"/>
        <v>5.4</v>
      </c>
    </row>
    <row r="40" spans="1:68" s="132" customFormat="1" ht="15.75" customHeight="1">
      <c r="A40" s="125"/>
      <c r="B40" s="289"/>
      <c r="C40" s="290"/>
      <c r="D40" s="163">
        <v>2.15</v>
      </c>
      <c r="E40" s="163">
        <v>2</v>
      </c>
      <c r="F40" s="163"/>
      <c r="G40" s="163">
        <v>6</v>
      </c>
      <c r="H40" s="163">
        <v>3.27</v>
      </c>
      <c r="I40" s="163">
        <v>3.27</v>
      </c>
      <c r="J40" s="157"/>
      <c r="K40" s="163">
        <v>5</v>
      </c>
      <c r="L40" s="158"/>
      <c r="M40" s="158"/>
      <c r="N40" s="158"/>
      <c r="O40" s="158"/>
      <c r="P40" s="158"/>
      <c r="Q40" s="157"/>
      <c r="R40" s="240">
        <v>5.0000000000000001E-3</v>
      </c>
      <c r="S40" s="240">
        <v>2E-3</v>
      </c>
      <c r="T40" s="165"/>
      <c r="U40" s="165">
        <v>1.5</v>
      </c>
      <c r="V40" s="248">
        <v>2.9399999999999999E-2</v>
      </c>
      <c r="W40" s="248">
        <v>2.9399999999999999E-2</v>
      </c>
      <c r="X40" s="165"/>
      <c r="Y40" s="166">
        <v>0.02</v>
      </c>
      <c r="Z40" s="157"/>
      <c r="AA40" s="157"/>
      <c r="AB40" s="157"/>
      <c r="AC40" s="157"/>
      <c r="AD40" s="157"/>
      <c r="AE40" s="157"/>
      <c r="AF40" s="157"/>
      <c r="AG40" s="157"/>
      <c r="AH40" s="157"/>
      <c r="AI40" s="163">
        <v>0.2</v>
      </c>
      <c r="AJ40" s="157"/>
      <c r="AK40" s="164">
        <v>625</v>
      </c>
      <c r="AL40" s="163">
        <v>24.11</v>
      </c>
      <c r="AM40" s="157"/>
      <c r="AN40" s="164">
        <v>3</v>
      </c>
      <c r="AO40" s="166">
        <v>70.260000000000005</v>
      </c>
      <c r="AP40" s="163">
        <v>1.5</v>
      </c>
      <c r="AQ40" s="157"/>
      <c r="AR40" s="135">
        <v>100</v>
      </c>
      <c r="AS40" s="135">
        <v>100</v>
      </c>
      <c r="AT40" s="157"/>
      <c r="AU40" s="163">
        <v>1.97</v>
      </c>
      <c r="AV40" s="163">
        <v>-0.6</v>
      </c>
      <c r="AW40" s="163">
        <v>43.3</v>
      </c>
      <c r="AX40" s="163">
        <v>3.2</v>
      </c>
      <c r="AY40" s="157"/>
      <c r="AZ40" s="157"/>
      <c r="BA40" s="163">
        <v>6</v>
      </c>
      <c r="BB40" s="157"/>
      <c r="BC40" s="157"/>
      <c r="BD40" s="164">
        <v>2.5000000000000001E-4</v>
      </c>
      <c r="BE40" s="164">
        <v>100</v>
      </c>
      <c r="BF40" s="157"/>
      <c r="BG40" s="136"/>
      <c r="BH40" s="136"/>
      <c r="BI40" s="160"/>
      <c r="BJ40" s="164">
        <v>172</v>
      </c>
      <c r="BK40" s="164">
        <v>20</v>
      </c>
      <c r="BL40" s="160"/>
      <c r="BM40" s="164">
        <v>800</v>
      </c>
      <c r="BN40" s="164">
        <v>1309</v>
      </c>
      <c r="BO40" s="161"/>
      <c r="BP40" s="161"/>
    </row>
    <row r="41" spans="1:68" s="132" customFormat="1" ht="15.75" customHeight="1">
      <c r="A41" s="125"/>
      <c r="B41" s="290"/>
      <c r="C41" s="290"/>
      <c r="D41" s="163">
        <v>1.78</v>
      </c>
      <c r="E41" s="163">
        <v>0</v>
      </c>
      <c r="F41" s="163"/>
      <c r="G41" s="164">
        <v>2</v>
      </c>
      <c r="H41" s="164">
        <v>2.4500000000000002</v>
      </c>
      <c r="I41" s="164">
        <v>2.4500000000000002</v>
      </c>
      <c r="J41" s="157"/>
      <c r="K41" s="164">
        <v>1</v>
      </c>
      <c r="L41" s="159"/>
      <c r="M41" s="159"/>
      <c r="N41" s="158"/>
      <c r="O41" s="158"/>
      <c r="P41" s="158"/>
      <c r="Q41" s="157"/>
      <c r="R41" s="240">
        <v>0</v>
      </c>
      <c r="S41" s="240">
        <v>4.0000000000000002E-4</v>
      </c>
      <c r="T41" s="164"/>
      <c r="U41" s="164">
        <v>0</v>
      </c>
      <c r="V41" s="248">
        <v>6.8999999999999999E-3</v>
      </c>
      <c r="W41" s="248">
        <v>6.8999999999999999E-3</v>
      </c>
      <c r="X41" s="165"/>
      <c r="Y41" s="164">
        <v>0</v>
      </c>
      <c r="Z41" s="157"/>
      <c r="AA41" s="157"/>
      <c r="AB41" s="157"/>
      <c r="AC41" s="157"/>
      <c r="AD41" s="157"/>
      <c r="AE41" s="157"/>
      <c r="AF41" s="157"/>
      <c r="AG41" s="157"/>
      <c r="AH41" s="157"/>
      <c r="AI41" s="163">
        <v>0.05</v>
      </c>
      <c r="AJ41" s="159"/>
      <c r="AK41" s="164">
        <v>198</v>
      </c>
      <c r="AL41" s="163">
        <v>2.04</v>
      </c>
      <c r="AM41" s="159"/>
      <c r="AN41" s="164">
        <v>0</v>
      </c>
      <c r="AO41" s="166">
        <v>6.52</v>
      </c>
      <c r="AP41" s="163">
        <v>0</v>
      </c>
      <c r="AQ41" s="157"/>
      <c r="AR41" s="135">
        <v>10</v>
      </c>
      <c r="AS41" s="135">
        <v>50</v>
      </c>
      <c r="AT41" s="157"/>
      <c r="AU41" s="163">
        <v>1.61</v>
      </c>
      <c r="AV41" s="163">
        <v>-4.8</v>
      </c>
      <c r="AW41" s="163">
        <v>10</v>
      </c>
      <c r="AX41" s="163">
        <v>2.6</v>
      </c>
      <c r="AY41" s="157"/>
      <c r="AZ41" s="157"/>
      <c r="BA41" s="163">
        <v>4.5</v>
      </c>
      <c r="BB41" s="157"/>
      <c r="BC41" s="157"/>
      <c r="BD41" s="164">
        <v>2.0000000000000001E-4</v>
      </c>
      <c r="BE41" s="164">
        <v>0</v>
      </c>
      <c r="BF41" s="157"/>
      <c r="BG41" s="136"/>
      <c r="BH41" s="136"/>
      <c r="BI41" s="160"/>
      <c r="BJ41" s="164">
        <v>4</v>
      </c>
      <c r="BK41" s="164">
        <v>1</v>
      </c>
      <c r="BL41" s="162"/>
      <c r="BM41" s="164">
        <v>0</v>
      </c>
      <c r="BN41" s="164">
        <v>312</v>
      </c>
      <c r="BO41" s="161"/>
      <c r="BP41" s="161"/>
    </row>
    <row r="42" spans="1:68" ht="15.75" customHeight="1">
      <c r="A42" s="1"/>
      <c r="B42" s="1"/>
      <c r="C42" s="1"/>
      <c r="D42" s="58"/>
      <c r="E42" s="58"/>
      <c r="F42" s="58"/>
      <c r="G42" s="58"/>
      <c r="H42" s="58"/>
      <c r="I42" s="58"/>
      <c r="J42" s="58"/>
      <c r="K42" s="58"/>
      <c r="L42" s="59"/>
      <c r="M42" s="59"/>
      <c r="N42" s="59"/>
      <c r="O42" s="59"/>
      <c r="P42" s="59"/>
      <c r="Q42" s="1"/>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1"/>
      <c r="BJ42" s="1"/>
      <c r="BK42" s="1"/>
      <c r="BL42" s="1"/>
      <c r="BM42" s="1"/>
      <c r="BN42" s="1"/>
      <c r="BO42" s="1"/>
      <c r="BP42" s="1"/>
    </row>
    <row r="43" spans="1:68" ht="15" customHeight="1">
      <c r="A43" s="1"/>
      <c r="B43" s="1"/>
      <c r="C43" s="1"/>
      <c r="D43" s="58"/>
      <c r="E43" s="58"/>
      <c r="F43" s="58"/>
      <c r="G43" s="58"/>
      <c r="H43" s="58"/>
      <c r="I43" s="58"/>
      <c r="J43" s="58"/>
      <c r="K43" s="58"/>
      <c r="L43" s="59"/>
      <c r="M43" s="59"/>
      <c r="N43" s="59"/>
      <c r="O43" s="59"/>
      <c r="P43" s="59"/>
      <c r="Q43" s="1"/>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1"/>
      <c r="BJ43" s="1"/>
      <c r="BK43" s="1"/>
      <c r="BL43" s="1"/>
      <c r="BM43" s="1"/>
      <c r="BN43" s="1"/>
      <c r="BO43" s="1"/>
      <c r="BP43" s="1"/>
    </row>
    <row r="44" spans="1:68" ht="15.75" customHeight="1">
      <c r="A44" s="1"/>
      <c r="B44" s="1"/>
      <c r="C44" s="1"/>
      <c r="D44" s="58"/>
      <c r="E44" s="58"/>
      <c r="F44" s="58"/>
      <c r="G44" s="58"/>
      <c r="H44" s="58"/>
      <c r="I44" s="58"/>
      <c r="J44" s="58"/>
      <c r="K44" s="58"/>
      <c r="L44" s="59"/>
      <c r="M44" s="59"/>
      <c r="N44" s="59"/>
      <c r="O44" s="59"/>
      <c r="P44" s="59"/>
      <c r="Q44" s="1"/>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1"/>
      <c r="BJ44" s="1"/>
      <c r="BK44" s="1"/>
      <c r="BL44" s="1"/>
      <c r="BM44" s="1"/>
      <c r="BN44" s="1"/>
      <c r="BO44" s="1"/>
      <c r="BP44" s="1"/>
    </row>
    <row r="45" spans="1:68" ht="15.75" customHeight="1">
      <c r="A45" s="1"/>
      <c r="B45" s="1"/>
      <c r="C45" s="1"/>
      <c r="D45" s="58"/>
      <c r="E45" s="58"/>
      <c r="F45" s="58"/>
      <c r="G45" s="58"/>
      <c r="H45" s="58"/>
      <c r="I45" s="58"/>
      <c r="J45" s="58"/>
      <c r="K45" s="58"/>
      <c r="L45" s="59"/>
      <c r="M45" s="59"/>
      <c r="N45" s="59"/>
      <c r="O45" s="59"/>
      <c r="P45" s="59"/>
      <c r="Q45" s="1"/>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1"/>
      <c r="BJ45" s="1"/>
      <c r="BK45" s="1"/>
      <c r="BL45" s="1"/>
      <c r="BM45" s="1"/>
      <c r="BN45" s="1"/>
      <c r="BO45" s="1"/>
      <c r="BP45" s="1"/>
    </row>
    <row r="46" spans="1:68" ht="15.75" customHeight="1">
      <c r="A46" s="1"/>
      <c r="B46" s="1"/>
      <c r="C46" s="1"/>
      <c r="D46" s="58"/>
      <c r="E46" s="58"/>
      <c r="F46" s="58"/>
      <c r="G46" s="58"/>
      <c r="H46" s="58"/>
      <c r="I46" s="58"/>
      <c r="J46" s="58"/>
      <c r="K46" s="58"/>
      <c r="L46" s="59"/>
      <c r="M46" s="59"/>
      <c r="N46" s="59"/>
      <c r="O46" s="59"/>
      <c r="P46" s="59"/>
      <c r="Q46" s="1"/>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1"/>
      <c r="BJ46" s="1"/>
      <c r="BK46" s="1"/>
      <c r="BL46" s="1"/>
      <c r="BM46" s="1"/>
      <c r="BN46" s="1"/>
      <c r="BO46" s="1"/>
      <c r="BP46" s="1"/>
    </row>
    <row r="47" spans="1:68" ht="15.75" customHeight="1">
      <c r="A47" s="1"/>
      <c r="B47" s="1"/>
      <c r="C47" s="1"/>
      <c r="D47" s="58"/>
      <c r="E47" s="58"/>
      <c r="F47" s="58"/>
      <c r="G47" s="58"/>
      <c r="H47" s="58"/>
      <c r="I47" s="58"/>
      <c r="J47" s="58"/>
      <c r="K47" s="58"/>
      <c r="L47" s="59"/>
      <c r="M47" s="59"/>
      <c r="N47" s="59"/>
      <c r="O47" s="59"/>
      <c r="P47" s="59"/>
      <c r="Q47" s="1"/>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1"/>
      <c r="BJ47" s="1"/>
      <c r="BK47" s="1"/>
      <c r="BL47" s="1"/>
      <c r="BM47" s="1"/>
      <c r="BN47" s="1"/>
      <c r="BO47" s="1"/>
      <c r="BP47" s="1"/>
    </row>
    <row r="48" spans="1:68" ht="15.75" customHeight="1">
      <c r="A48" s="1"/>
      <c r="B48" s="1"/>
      <c r="C48" s="1"/>
      <c r="D48" s="58"/>
      <c r="E48" s="58"/>
      <c r="F48" s="58"/>
      <c r="G48" s="58"/>
      <c r="H48" s="58"/>
      <c r="I48" s="58"/>
      <c r="J48" s="58"/>
      <c r="K48" s="58"/>
      <c r="L48" s="59"/>
      <c r="M48" s="59"/>
      <c r="N48" s="59"/>
      <c r="O48" s="59"/>
      <c r="P48" s="59"/>
      <c r="Q48" s="1"/>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1"/>
      <c r="BJ48" s="1"/>
      <c r="BK48" s="1"/>
      <c r="BL48" s="1"/>
      <c r="BM48" s="1"/>
      <c r="BN48" s="1"/>
      <c r="BO48" s="1"/>
      <c r="BP48" s="1"/>
    </row>
    <row r="49" spans="1:68" ht="15.75" customHeight="1">
      <c r="A49" s="1"/>
      <c r="B49" s="1"/>
      <c r="C49" s="1"/>
      <c r="D49" s="58"/>
      <c r="E49" s="58"/>
      <c r="F49" s="58"/>
      <c r="G49" s="58"/>
      <c r="H49" s="58"/>
      <c r="I49" s="58"/>
      <c r="J49" s="58"/>
      <c r="K49" s="58"/>
      <c r="L49" s="59"/>
      <c r="M49" s="59"/>
      <c r="N49" s="59"/>
      <c r="O49" s="59"/>
      <c r="P49" s="59"/>
      <c r="Q49" s="1"/>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1"/>
      <c r="BJ49" s="1"/>
      <c r="BK49" s="1"/>
      <c r="BL49" s="1"/>
      <c r="BM49" s="1"/>
      <c r="BN49" s="1"/>
      <c r="BO49" s="1"/>
      <c r="BP49" s="1"/>
    </row>
    <row r="50" spans="1:68" ht="15.75" customHeight="1">
      <c r="A50" s="1"/>
      <c r="B50" s="1"/>
      <c r="C50" s="1"/>
      <c r="D50" s="58"/>
      <c r="E50" s="58"/>
      <c r="F50" s="58"/>
      <c r="G50" s="58"/>
      <c r="H50" s="58"/>
      <c r="I50" s="58"/>
      <c r="J50" s="58"/>
      <c r="K50" s="58"/>
      <c r="L50" s="59"/>
      <c r="M50" s="59"/>
      <c r="N50" s="59"/>
      <c r="O50" s="59"/>
      <c r="P50" s="59"/>
      <c r="Q50" s="1"/>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1"/>
      <c r="BJ50" s="1"/>
      <c r="BK50" s="1"/>
      <c r="BL50" s="1"/>
      <c r="BM50" s="1"/>
      <c r="BN50" s="1"/>
      <c r="BO50" s="1"/>
      <c r="BP50" s="1"/>
    </row>
    <row r="51" spans="1:68" ht="15.75" customHeight="1">
      <c r="A51" s="1"/>
      <c r="B51" s="1"/>
      <c r="C51" s="1"/>
      <c r="D51" s="58"/>
      <c r="E51" s="58"/>
      <c r="F51" s="58"/>
      <c r="G51" s="58"/>
      <c r="H51" s="58"/>
      <c r="I51" s="58"/>
      <c r="J51" s="58"/>
      <c r="K51" s="58"/>
      <c r="L51" s="59"/>
      <c r="M51" s="59"/>
      <c r="N51" s="59"/>
      <c r="O51" s="59"/>
      <c r="P51" s="59"/>
      <c r="Q51" s="1"/>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1"/>
      <c r="BJ51" s="1"/>
      <c r="BK51" s="1"/>
      <c r="BL51" s="1"/>
      <c r="BM51" s="1"/>
      <c r="BN51" s="1"/>
      <c r="BO51" s="1"/>
      <c r="BP51" s="1"/>
    </row>
    <row r="52" spans="1:68" ht="15.75" customHeight="1">
      <c r="A52" s="1"/>
      <c r="B52" s="1"/>
      <c r="C52" s="1"/>
      <c r="D52" s="58"/>
      <c r="E52" s="58"/>
      <c r="F52" s="58"/>
      <c r="G52" s="58"/>
      <c r="H52" s="58"/>
      <c r="I52" s="58"/>
      <c r="J52" s="58"/>
      <c r="K52" s="58"/>
      <c r="L52" s="59"/>
      <c r="M52" s="59"/>
      <c r="N52" s="59"/>
      <c r="O52" s="59"/>
      <c r="P52" s="59"/>
      <c r="Q52" s="1"/>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1"/>
      <c r="BJ52" s="1"/>
      <c r="BK52" s="1"/>
      <c r="BL52" s="1"/>
      <c r="BM52" s="1"/>
      <c r="BN52" s="1"/>
      <c r="BO52" s="1"/>
      <c r="BP52" s="1"/>
    </row>
    <row r="53" spans="1:68" ht="15.75" customHeight="1">
      <c r="A53" s="1"/>
      <c r="B53" s="1"/>
      <c r="C53" s="1"/>
      <c r="D53" s="58"/>
      <c r="E53" s="58"/>
      <c r="F53" s="58"/>
      <c r="G53" s="58"/>
      <c r="H53" s="58"/>
      <c r="I53" s="58"/>
      <c r="J53" s="58"/>
      <c r="K53" s="58"/>
      <c r="L53" s="59"/>
      <c r="M53" s="59"/>
      <c r="N53" s="59"/>
      <c r="O53" s="59"/>
      <c r="P53" s="59"/>
      <c r="Q53" s="1"/>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1"/>
      <c r="BJ53" s="1"/>
      <c r="BK53" s="1"/>
      <c r="BL53" s="1"/>
      <c r="BM53" s="1"/>
      <c r="BN53" s="1"/>
      <c r="BO53" s="1"/>
      <c r="BP53" s="1"/>
    </row>
    <row r="54" spans="1:68" ht="15.75" customHeight="1">
      <c r="A54" s="1"/>
      <c r="B54" s="1"/>
      <c r="C54" s="1"/>
      <c r="D54" s="58"/>
      <c r="E54" s="58"/>
      <c r="F54" s="58"/>
      <c r="G54" s="58"/>
      <c r="H54" s="58"/>
      <c r="I54" s="58"/>
      <c r="J54" s="58"/>
      <c r="K54" s="58"/>
      <c r="L54" s="59"/>
      <c r="M54" s="59"/>
      <c r="N54" s="59"/>
      <c r="O54" s="59"/>
      <c r="P54" s="59"/>
      <c r="Q54" s="1"/>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1"/>
      <c r="BJ54" s="1"/>
      <c r="BK54" s="1"/>
      <c r="BL54" s="1"/>
      <c r="BM54" s="1"/>
      <c r="BN54" s="1"/>
      <c r="BO54" s="1"/>
      <c r="BP54" s="1"/>
    </row>
    <row r="55" spans="1:68" ht="15.75" customHeight="1">
      <c r="A55" s="1"/>
      <c r="B55" s="1"/>
      <c r="C55" s="1"/>
      <c r="D55" s="58"/>
      <c r="E55" s="58"/>
      <c r="F55" s="58"/>
      <c r="G55" s="58"/>
      <c r="H55" s="58"/>
      <c r="I55" s="58"/>
      <c r="J55" s="58"/>
      <c r="K55" s="58"/>
      <c r="L55" s="59"/>
      <c r="M55" s="59"/>
      <c r="N55" s="59"/>
      <c r="O55" s="59"/>
      <c r="P55" s="59"/>
      <c r="Q55" s="1"/>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1"/>
      <c r="BJ55" s="1"/>
      <c r="BK55" s="1"/>
      <c r="BL55" s="1"/>
      <c r="BM55" s="1"/>
      <c r="BN55" s="1"/>
      <c r="BO55" s="1"/>
      <c r="BP55" s="1"/>
    </row>
    <row r="56" spans="1:68" ht="15.75" customHeight="1">
      <c r="A56" s="1"/>
      <c r="B56" s="1"/>
      <c r="C56" s="1"/>
      <c r="D56" s="58"/>
      <c r="E56" s="58"/>
      <c r="F56" s="58"/>
      <c r="G56" s="58"/>
      <c r="H56" s="58"/>
      <c r="I56" s="58"/>
      <c r="J56" s="58"/>
      <c r="K56" s="58"/>
      <c r="L56" s="59"/>
      <c r="M56" s="59"/>
      <c r="N56" s="59"/>
      <c r="O56" s="59"/>
      <c r="P56" s="59"/>
      <c r="Q56" s="1"/>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1"/>
      <c r="BJ56" s="1"/>
      <c r="BK56" s="1"/>
      <c r="BL56" s="1"/>
      <c r="BM56" s="1"/>
      <c r="BN56" s="1"/>
      <c r="BO56" s="1"/>
      <c r="BP56" s="1"/>
    </row>
    <row r="57" spans="1:68" ht="15.75" customHeight="1">
      <c r="A57" s="1"/>
      <c r="B57" s="1"/>
      <c r="C57" s="1"/>
      <c r="D57" s="58"/>
      <c r="E57" s="58"/>
      <c r="F57" s="58"/>
      <c r="G57" s="58"/>
      <c r="H57" s="58"/>
      <c r="I57" s="58"/>
      <c r="J57" s="58"/>
      <c r="K57" s="58"/>
      <c r="L57" s="59"/>
      <c r="M57" s="59"/>
      <c r="N57" s="59"/>
      <c r="O57" s="59"/>
      <c r="P57" s="59"/>
      <c r="Q57" s="1"/>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1"/>
      <c r="BJ57" s="1"/>
      <c r="BK57" s="1"/>
      <c r="BL57" s="1"/>
      <c r="BM57" s="1"/>
      <c r="BN57" s="1"/>
      <c r="BO57" s="1"/>
      <c r="BP57" s="1"/>
    </row>
    <row r="58" spans="1:68" ht="15.75" customHeight="1">
      <c r="A58" s="1"/>
      <c r="B58" s="1"/>
      <c r="C58" s="1"/>
      <c r="D58" s="58"/>
      <c r="E58" s="58"/>
      <c r="F58" s="58"/>
      <c r="G58" s="58"/>
      <c r="H58" s="58"/>
      <c r="I58" s="58"/>
      <c r="J58" s="58"/>
      <c r="K58" s="58"/>
      <c r="L58" s="59"/>
      <c r="M58" s="59"/>
      <c r="N58" s="59"/>
      <c r="O58" s="59"/>
      <c r="P58" s="59"/>
      <c r="Q58" s="1"/>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1"/>
      <c r="BJ58" s="1"/>
      <c r="BK58" s="1"/>
      <c r="BL58" s="1"/>
      <c r="BM58" s="1"/>
      <c r="BN58" s="1"/>
      <c r="BO58" s="1"/>
      <c r="BP58" s="1"/>
    </row>
    <row r="59" spans="1:68" ht="15.75" customHeight="1">
      <c r="A59" s="1"/>
      <c r="B59" s="1"/>
      <c r="C59" s="1"/>
      <c r="D59" s="58"/>
      <c r="E59" s="58"/>
      <c r="F59" s="58"/>
      <c r="G59" s="58"/>
      <c r="H59" s="58"/>
      <c r="I59" s="58"/>
      <c r="J59" s="58"/>
      <c r="K59" s="58"/>
      <c r="L59" s="59"/>
      <c r="M59" s="59"/>
      <c r="N59" s="59"/>
      <c r="O59" s="59"/>
      <c r="P59" s="59"/>
      <c r="Q59" s="1"/>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1"/>
      <c r="BJ59" s="1"/>
      <c r="BK59" s="1"/>
      <c r="BL59" s="1"/>
      <c r="BM59" s="1"/>
      <c r="BN59" s="1"/>
      <c r="BO59" s="1"/>
      <c r="BP59" s="1"/>
    </row>
    <row r="60" spans="1:68" ht="15.75" customHeight="1">
      <c r="A60" s="1"/>
      <c r="B60" s="1"/>
      <c r="C60" s="1"/>
      <c r="D60" s="58"/>
      <c r="E60" s="58"/>
      <c r="F60" s="58"/>
      <c r="G60" s="58"/>
      <c r="H60" s="58"/>
      <c r="I60" s="58"/>
      <c r="J60" s="58"/>
      <c r="K60" s="58"/>
      <c r="L60" s="59"/>
      <c r="M60" s="59"/>
      <c r="N60" s="59"/>
      <c r="O60" s="59"/>
      <c r="P60" s="59"/>
      <c r="Q60" s="1"/>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1"/>
      <c r="BJ60" s="1"/>
      <c r="BK60" s="1"/>
      <c r="BL60" s="1"/>
      <c r="BM60" s="1"/>
      <c r="BN60" s="1"/>
      <c r="BO60" s="1"/>
      <c r="BP60" s="1"/>
    </row>
    <row r="61" spans="1:68" ht="15.75" customHeight="1">
      <c r="A61" s="1"/>
      <c r="B61" s="1"/>
      <c r="C61" s="1"/>
      <c r="D61" s="58"/>
      <c r="E61" s="58"/>
      <c r="F61" s="58"/>
      <c r="G61" s="58"/>
      <c r="H61" s="58"/>
      <c r="I61" s="58"/>
      <c r="J61" s="58"/>
      <c r="K61" s="58"/>
      <c r="L61" s="59"/>
      <c r="M61" s="59"/>
      <c r="N61" s="59"/>
      <c r="O61" s="59"/>
      <c r="P61" s="59"/>
      <c r="Q61" s="1"/>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1"/>
      <c r="BJ61" s="1"/>
      <c r="BK61" s="1"/>
      <c r="BL61" s="1"/>
      <c r="BM61" s="1"/>
      <c r="BN61" s="1"/>
      <c r="BO61" s="1"/>
      <c r="BP61" s="1"/>
    </row>
    <row r="62" spans="1:68" ht="15.75" customHeight="1">
      <c r="A62" s="1"/>
      <c r="B62" s="1"/>
      <c r="C62" s="1"/>
      <c r="D62" s="58"/>
      <c r="E62" s="58"/>
      <c r="F62" s="58"/>
      <c r="G62" s="58"/>
      <c r="H62" s="58"/>
      <c r="I62" s="58"/>
      <c r="J62" s="58"/>
      <c r="K62" s="58"/>
      <c r="L62" s="59"/>
      <c r="M62" s="59"/>
      <c r="N62" s="59"/>
      <c r="O62" s="59"/>
      <c r="P62" s="59"/>
      <c r="Q62" s="1"/>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1"/>
      <c r="BJ62" s="1"/>
      <c r="BK62" s="1"/>
      <c r="BL62" s="1"/>
      <c r="BM62" s="1"/>
      <c r="BN62" s="1"/>
      <c r="BO62" s="1"/>
      <c r="BP62" s="1"/>
    </row>
    <row r="63" spans="1:68" ht="15.75" customHeight="1">
      <c r="A63" s="1"/>
      <c r="B63" s="1"/>
      <c r="C63" s="1"/>
      <c r="D63" s="58"/>
      <c r="E63" s="58"/>
      <c r="F63" s="58"/>
      <c r="G63" s="58"/>
      <c r="H63" s="58"/>
      <c r="I63" s="58"/>
      <c r="J63" s="58"/>
      <c r="K63" s="58"/>
      <c r="L63" s="59"/>
      <c r="M63" s="59"/>
      <c r="N63" s="59"/>
      <c r="O63" s="59"/>
      <c r="P63" s="59"/>
      <c r="Q63" s="1"/>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1"/>
      <c r="BJ63" s="1"/>
      <c r="BK63" s="1"/>
      <c r="BL63" s="1"/>
      <c r="BM63" s="1"/>
      <c r="BN63" s="1"/>
      <c r="BO63" s="1"/>
      <c r="BP63" s="1"/>
    </row>
    <row r="64" spans="1:68" ht="15.75" customHeight="1">
      <c r="A64" s="1"/>
      <c r="B64" s="1"/>
      <c r="C64" s="1"/>
      <c r="D64" s="58"/>
      <c r="E64" s="58"/>
      <c r="F64" s="58"/>
      <c r="G64" s="58"/>
      <c r="H64" s="58"/>
      <c r="I64" s="58"/>
      <c r="J64" s="58"/>
      <c r="K64" s="58"/>
      <c r="L64" s="59"/>
      <c r="M64" s="59"/>
      <c r="N64" s="59"/>
      <c r="O64" s="59"/>
      <c r="P64" s="59"/>
      <c r="Q64" s="1"/>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1"/>
      <c r="BJ64" s="1"/>
      <c r="BK64" s="1"/>
      <c r="BL64" s="1"/>
      <c r="BM64" s="1"/>
      <c r="BN64" s="1"/>
      <c r="BO64" s="1"/>
      <c r="BP64" s="1"/>
    </row>
    <row r="65" spans="1:68" ht="15.75" customHeight="1">
      <c r="A65" s="1"/>
      <c r="B65" s="1"/>
      <c r="C65" s="1"/>
      <c r="D65" s="58"/>
      <c r="E65" s="58"/>
      <c r="F65" s="58"/>
      <c r="G65" s="58"/>
      <c r="H65" s="58"/>
      <c r="I65" s="58"/>
      <c r="J65" s="58"/>
      <c r="K65" s="58"/>
      <c r="L65" s="59"/>
      <c r="M65" s="59"/>
      <c r="N65" s="59"/>
      <c r="O65" s="59"/>
      <c r="P65" s="59"/>
      <c r="Q65" s="1"/>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1"/>
      <c r="BJ65" s="1"/>
      <c r="BK65" s="1"/>
      <c r="BL65" s="1"/>
      <c r="BM65" s="1"/>
      <c r="BN65" s="1"/>
      <c r="BO65" s="1"/>
      <c r="BP65" s="1"/>
    </row>
    <row r="66" spans="1:68" ht="15.75" customHeight="1">
      <c r="A66" s="1"/>
      <c r="B66" s="1"/>
      <c r="C66" s="1"/>
      <c r="D66" s="58"/>
      <c r="E66" s="58"/>
      <c r="F66" s="58"/>
      <c r="G66" s="58"/>
      <c r="H66" s="58"/>
      <c r="I66" s="58"/>
      <c r="J66" s="58"/>
      <c r="K66" s="58"/>
      <c r="L66" s="59"/>
      <c r="M66" s="59"/>
      <c r="N66" s="59"/>
      <c r="O66" s="59"/>
      <c r="P66" s="59"/>
      <c r="Q66" s="1"/>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1"/>
      <c r="BJ66" s="1"/>
      <c r="BK66" s="1"/>
      <c r="BL66" s="1"/>
      <c r="BM66" s="1"/>
      <c r="BN66" s="1"/>
      <c r="BO66" s="1"/>
      <c r="BP66" s="1"/>
    </row>
    <row r="67" spans="1:68" ht="15.75" customHeight="1">
      <c r="A67" s="1"/>
      <c r="B67" s="1"/>
      <c r="C67" s="1"/>
      <c r="D67" s="58"/>
      <c r="E67" s="58"/>
      <c r="F67" s="58"/>
      <c r="G67" s="58"/>
      <c r="H67" s="58"/>
      <c r="I67" s="58"/>
      <c r="J67" s="58"/>
      <c r="K67" s="58"/>
      <c r="L67" s="59"/>
      <c r="M67" s="59"/>
      <c r="N67" s="59"/>
      <c r="O67" s="59"/>
      <c r="P67" s="59"/>
      <c r="Q67" s="1"/>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1"/>
      <c r="BJ67" s="1"/>
      <c r="BK67" s="1"/>
      <c r="BL67" s="1"/>
      <c r="BM67" s="1"/>
      <c r="BN67" s="1"/>
      <c r="BO67" s="1"/>
      <c r="BP67" s="1"/>
    </row>
    <row r="68" spans="1:68" ht="15.75" customHeight="1">
      <c r="A68" s="1"/>
      <c r="B68" s="1"/>
      <c r="C68" s="1"/>
      <c r="D68" s="58"/>
      <c r="E68" s="58"/>
      <c r="F68" s="58"/>
      <c r="G68" s="58"/>
      <c r="H68" s="58"/>
      <c r="I68" s="58"/>
      <c r="J68" s="58"/>
      <c r="K68" s="58"/>
      <c r="L68" s="59"/>
      <c r="M68" s="59"/>
      <c r="N68" s="59"/>
      <c r="O68" s="59"/>
      <c r="P68" s="59"/>
      <c r="Q68" s="1"/>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1"/>
      <c r="BJ68" s="1"/>
      <c r="BK68" s="1"/>
      <c r="BL68" s="1"/>
      <c r="BM68" s="1"/>
      <c r="BN68" s="1"/>
      <c r="BO68" s="1"/>
      <c r="BP68" s="1"/>
    </row>
    <row r="69" spans="1:68" ht="15.75" customHeight="1">
      <c r="A69" s="1"/>
      <c r="B69" s="1"/>
      <c r="C69" s="1"/>
      <c r="D69" s="58"/>
      <c r="E69" s="58"/>
      <c r="F69" s="58"/>
      <c r="G69" s="58"/>
      <c r="H69" s="58"/>
      <c r="I69" s="58"/>
      <c r="J69" s="58"/>
      <c r="K69" s="58"/>
      <c r="L69" s="59"/>
      <c r="M69" s="59"/>
      <c r="N69" s="59"/>
      <c r="O69" s="59"/>
      <c r="P69" s="59"/>
      <c r="Q69" s="1"/>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1"/>
      <c r="BJ69" s="1"/>
      <c r="BK69" s="1"/>
      <c r="BL69" s="1"/>
      <c r="BM69" s="1"/>
      <c r="BN69" s="1"/>
      <c r="BO69" s="1"/>
      <c r="BP69" s="1"/>
    </row>
    <row r="70" spans="1:68" ht="15.75" customHeight="1">
      <c r="A70" s="1"/>
      <c r="B70" s="1"/>
      <c r="C70" s="1"/>
      <c r="D70" s="58"/>
      <c r="E70" s="58"/>
      <c r="F70" s="58"/>
      <c r="G70" s="58"/>
      <c r="H70" s="58"/>
      <c r="I70" s="58"/>
      <c r="J70" s="58"/>
      <c r="K70" s="58"/>
      <c r="L70" s="59"/>
      <c r="M70" s="59"/>
      <c r="N70" s="59"/>
      <c r="O70" s="59"/>
      <c r="P70" s="59"/>
      <c r="Q70" s="1"/>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1"/>
      <c r="BJ70" s="1"/>
      <c r="BK70" s="1"/>
      <c r="BL70" s="1"/>
      <c r="BM70" s="1"/>
      <c r="BN70" s="1"/>
      <c r="BO70" s="1"/>
      <c r="BP70" s="1"/>
    </row>
    <row r="71" spans="1:68" ht="15.75" customHeight="1">
      <c r="A71" s="1"/>
      <c r="B71" s="1"/>
      <c r="C71" s="1"/>
      <c r="D71" s="58"/>
      <c r="E71" s="58"/>
      <c r="F71" s="58"/>
      <c r="G71" s="58"/>
      <c r="H71" s="58"/>
      <c r="I71" s="58"/>
      <c r="J71" s="58"/>
      <c r="K71" s="58"/>
      <c r="L71" s="59"/>
      <c r="M71" s="59"/>
      <c r="N71" s="59"/>
      <c r="O71" s="59"/>
      <c r="P71" s="59"/>
      <c r="Q71" s="1"/>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1"/>
      <c r="BJ71" s="1"/>
      <c r="BK71" s="1"/>
      <c r="BL71" s="1"/>
      <c r="BM71" s="1"/>
      <c r="BN71" s="1"/>
      <c r="BO71" s="1"/>
      <c r="BP71" s="1"/>
    </row>
    <row r="72" spans="1:68" ht="15.75" customHeight="1">
      <c r="A72" s="1"/>
      <c r="B72" s="1"/>
      <c r="C72" s="1"/>
      <c r="D72" s="58"/>
      <c r="E72" s="58"/>
      <c r="F72" s="58"/>
      <c r="G72" s="58"/>
      <c r="H72" s="58"/>
      <c r="I72" s="58"/>
      <c r="J72" s="58"/>
      <c r="K72" s="58"/>
      <c r="L72" s="59"/>
      <c r="M72" s="59"/>
      <c r="N72" s="59"/>
      <c r="O72" s="59"/>
      <c r="P72" s="59"/>
      <c r="Q72" s="1"/>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1"/>
      <c r="BJ72" s="1"/>
      <c r="BK72" s="1"/>
      <c r="BL72" s="1"/>
      <c r="BM72" s="1"/>
      <c r="BN72" s="1"/>
      <c r="BO72" s="1"/>
      <c r="BP72" s="1"/>
    </row>
    <row r="73" spans="1:68" ht="15.75" customHeight="1">
      <c r="A73" s="1"/>
      <c r="B73" s="1"/>
      <c r="C73" s="1"/>
      <c r="D73" s="58"/>
      <c r="E73" s="58"/>
      <c r="F73" s="58"/>
      <c r="G73" s="58"/>
      <c r="H73" s="58"/>
      <c r="I73" s="58"/>
      <c r="J73" s="58"/>
      <c r="K73" s="58"/>
      <c r="L73" s="59"/>
      <c r="M73" s="59"/>
      <c r="N73" s="59"/>
      <c r="O73" s="59"/>
      <c r="P73" s="59"/>
      <c r="Q73" s="1"/>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1"/>
      <c r="BJ73" s="1"/>
      <c r="BK73" s="1"/>
      <c r="BL73" s="1"/>
      <c r="BM73" s="1"/>
      <c r="BN73" s="1"/>
      <c r="BO73" s="1"/>
      <c r="BP73" s="1"/>
    </row>
    <row r="74" spans="1:68" ht="15.75" customHeight="1">
      <c r="A74" s="1"/>
      <c r="B74" s="1"/>
      <c r="C74" s="1"/>
      <c r="D74" s="58"/>
      <c r="E74" s="58"/>
      <c r="F74" s="58"/>
      <c r="G74" s="58"/>
      <c r="H74" s="58"/>
      <c r="I74" s="58"/>
      <c r="J74" s="58"/>
      <c r="K74" s="58"/>
      <c r="L74" s="59"/>
      <c r="M74" s="59"/>
      <c r="N74" s="59"/>
      <c r="O74" s="59"/>
      <c r="P74" s="59"/>
      <c r="Q74" s="1"/>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1"/>
      <c r="BJ74" s="1"/>
      <c r="BK74" s="1"/>
      <c r="BL74" s="1"/>
      <c r="BM74" s="1"/>
      <c r="BN74" s="1"/>
      <c r="BO74" s="1"/>
      <c r="BP74" s="1"/>
    </row>
    <row r="75" spans="1:68" ht="15.75" customHeight="1">
      <c r="A75" s="1"/>
      <c r="B75" s="1"/>
      <c r="C75" s="1"/>
      <c r="D75" s="58"/>
      <c r="E75" s="58"/>
      <c r="F75" s="58"/>
      <c r="G75" s="58"/>
      <c r="H75" s="58"/>
      <c r="I75" s="58"/>
      <c r="J75" s="58"/>
      <c r="K75" s="58"/>
      <c r="L75" s="59"/>
      <c r="M75" s="59"/>
      <c r="N75" s="59"/>
      <c r="O75" s="59"/>
      <c r="P75" s="59"/>
      <c r="Q75" s="1"/>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1"/>
      <c r="BJ75" s="1"/>
      <c r="BK75" s="1"/>
      <c r="BL75" s="1"/>
      <c r="BM75" s="1"/>
      <c r="BN75" s="1"/>
      <c r="BO75" s="1"/>
      <c r="BP75" s="1"/>
    </row>
    <row r="76" spans="1:68" ht="15.75" customHeight="1">
      <c r="A76" s="1"/>
      <c r="B76" s="1"/>
      <c r="C76" s="1"/>
      <c r="D76" s="58"/>
      <c r="E76" s="58"/>
      <c r="F76" s="58"/>
      <c r="G76" s="58"/>
      <c r="H76" s="58"/>
      <c r="I76" s="58"/>
      <c r="J76" s="58"/>
      <c r="K76" s="58"/>
      <c r="L76" s="59"/>
      <c r="M76" s="59"/>
      <c r="N76" s="59"/>
      <c r="O76" s="59"/>
      <c r="P76" s="59"/>
      <c r="Q76" s="1"/>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1"/>
      <c r="BJ76" s="1"/>
      <c r="BK76" s="1"/>
      <c r="BL76" s="1"/>
      <c r="BM76" s="1"/>
      <c r="BN76" s="1"/>
      <c r="BO76" s="1"/>
      <c r="BP76" s="1"/>
    </row>
    <row r="77" spans="1:68" ht="15.75" customHeight="1">
      <c r="A77" s="1"/>
      <c r="B77" s="1"/>
      <c r="C77" s="1"/>
      <c r="D77" s="58"/>
      <c r="E77" s="58"/>
      <c r="F77" s="58"/>
      <c r="G77" s="58"/>
      <c r="H77" s="58"/>
      <c r="I77" s="58"/>
      <c r="J77" s="58"/>
      <c r="K77" s="58"/>
      <c r="L77" s="59"/>
      <c r="M77" s="59"/>
      <c r="N77" s="59"/>
      <c r="O77" s="59"/>
      <c r="P77" s="59"/>
      <c r="Q77" s="1"/>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1"/>
      <c r="BJ77" s="1"/>
      <c r="BK77" s="1"/>
      <c r="BL77" s="1"/>
      <c r="BM77" s="1"/>
      <c r="BN77" s="1"/>
      <c r="BO77" s="1"/>
      <c r="BP77" s="1"/>
    </row>
    <row r="78" spans="1:68" ht="15.75" customHeight="1">
      <c r="A78" s="1"/>
      <c r="B78" s="1"/>
      <c r="C78" s="1"/>
      <c r="D78" s="58"/>
      <c r="E78" s="58"/>
      <c r="F78" s="58"/>
      <c r="G78" s="58"/>
      <c r="H78" s="58"/>
      <c r="I78" s="58"/>
      <c r="J78" s="58"/>
      <c r="K78" s="58"/>
      <c r="L78" s="59"/>
      <c r="M78" s="59"/>
      <c r="N78" s="59"/>
      <c r="O78" s="59"/>
      <c r="P78" s="59"/>
      <c r="Q78" s="1"/>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1"/>
      <c r="BJ78" s="1"/>
      <c r="BK78" s="1"/>
      <c r="BL78" s="1"/>
      <c r="BM78" s="1"/>
      <c r="BN78" s="1"/>
      <c r="BO78" s="1"/>
      <c r="BP78" s="1"/>
    </row>
    <row r="79" spans="1:68" ht="15.75" customHeight="1">
      <c r="A79" s="1"/>
      <c r="B79" s="1"/>
      <c r="C79" s="1"/>
      <c r="D79" s="58"/>
      <c r="E79" s="58"/>
      <c r="F79" s="58"/>
      <c r="G79" s="58"/>
      <c r="H79" s="58"/>
      <c r="I79" s="58"/>
      <c r="J79" s="58"/>
      <c r="K79" s="58"/>
      <c r="L79" s="59"/>
      <c r="M79" s="59"/>
      <c r="N79" s="59"/>
      <c r="O79" s="59"/>
      <c r="P79" s="59"/>
      <c r="Q79" s="1"/>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1"/>
      <c r="BJ79" s="1"/>
      <c r="BK79" s="1"/>
      <c r="BL79" s="1"/>
      <c r="BM79" s="1"/>
      <c r="BN79" s="1"/>
      <c r="BO79" s="1"/>
      <c r="BP79" s="1"/>
    </row>
    <row r="80" spans="1:68" ht="15.75" customHeight="1">
      <c r="A80" s="1"/>
      <c r="B80" s="1"/>
      <c r="C80" s="1"/>
      <c r="D80" s="58"/>
      <c r="E80" s="58"/>
      <c r="F80" s="58"/>
      <c r="G80" s="58"/>
      <c r="H80" s="58"/>
      <c r="I80" s="58"/>
      <c r="J80" s="58"/>
      <c r="K80" s="58"/>
      <c r="L80" s="59"/>
      <c r="M80" s="59"/>
      <c r="N80" s="59"/>
      <c r="O80" s="59"/>
      <c r="P80" s="59"/>
      <c r="Q80" s="1"/>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1"/>
      <c r="BJ80" s="1"/>
      <c r="BK80" s="1"/>
      <c r="BL80" s="1"/>
      <c r="BM80" s="1"/>
      <c r="BN80" s="1"/>
      <c r="BO80" s="1"/>
      <c r="BP80" s="1"/>
    </row>
    <row r="81" spans="1:68" ht="15.75" customHeight="1">
      <c r="A81" s="1"/>
      <c r="B81" s="1"/>
      <c r="C81" s="1"/>
      <c r="D81" s="58"/>
      <c r="E81" s="58"/>
      <c r="F81" s="58"/>
      <c r="G81" s="58"/>
      <c r="H81" s="58"/>
      <c r="I81" s="58"/>
      <c r="J81" s="58"/>
      <c r="K81" s="58"/>
      <c r="L81" s="59"/>
      <c r="M81" s="59"/>
      <c r="N81" s="59"/>
      <c r="O81" s="59"/>
      <c r="P81" s="59"/>
      <c r="Q81" s="1"/>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1"/>
      <c r="BJ81" s="1"/>
      <c r="BK81" s="1"/>
      <c r="BL81" s="1"/>
      <c r="BM81" s="1"/>
      <c r="BN81" s="1"/>
      <c r="BO81" s="1"/>
      <c r="BP81" s="1"/>
    </row>
    <row r="82" spans="1:68" ht="15.75" customHeight="1">
      <c r="A82" s="1"/>
      <c r="B82" s="1"/>
      <c r="C82" s="1"/>
      <c r="D82" s="58"/>
      <c r="E82" s="58"/>
      <c r="F82" s="58"/>
      <c r="G82" s="58"/>
      <c r="H82" s="58"/>
      <c r="I82" s="58"/>
      <c r="J82" s="58"/>
      <c r="K82" s="58"/>
      <c r="L82" s="59"/>
      <c r="M82" s="59"/>
      <c r="N82" s="59"/>
      <c r="O82" s="59"/>
      <c r="P82" s="59"/>
      <c r="Q82" s="1"/>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1"/>
      <c r="BJ82" s="1"/>
      <c r="BK82" s="1"/>
      <c r="BL82" s="1"/>
      <c r="BM82" s="1"/>
      <c r="BN82" s="1"/>
      <c r="BO82" s="1"/>
      <c r="BP82" s="1"/>
    </row>
    <row r="83" spans="1:68" ht="15.75" customHeight="1">
      <c r="A83" s="1"/>
      <c r="B83" s="1"/>
      <c r="C83" s="1"/>
      <c r="D83" s="58"/>
      <c r="E83" s="58"/>
      <c r="F83" s="58"/>
      <c r="G83" s="58"/>
      <c r="H83" s="58"/>
      <c r="I83" s="58"/>
      <c r="J83" s="58"/>
      <c r="K83" s="58"/>
      <c r="L83" s="59"/>
      <c r="M83" s="59"/>
      <c r="N83" s="59"/>
      <c r="O83" s="59"/>
      <c r="P83" s="59"/>
      <c r="Q83" s="1"/>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1"/>
      <c r="BJ83" s="1"/>
      <c r="BK83" s="1"/>
      <c r="BL83" s="1"/>
      <c r="BM83" s="1"/>
      <c r="BN83" s="1"/>
      <c r="BO83" s="1"/>
      <c r="BP83" s="1"/>
    </row>
    <row r="84" spans="1:68" ht="15.75" customHeight="1">
      <c r="A84" s="1"/>
      <c r="B84" s="1"/>
      <c r="C84" s="1"/>
      <c r="D84" s="58"/>
      <c r="E84" s="58"/>
      <c r="F84" s="58"/>
      <c r="G84" s="58"/>
      <c r="H84" s="58"/>
      <c r="I84" s="58"/>
      <c r="J84" s="58"/>
      <c r="K84" s="58"/>
      <c r="L84" s="59"/>
      <c r="M84" s="59"/>
      <c r="N84" s="59"/>
      <c r="O84" s="59"/>
      <c r="P84" s="59"/>
      <c r="Q84" s="1"/>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1"/>
      <c r="BJ84" s="1"/>
      <c r="BK84" s="1"/>
      <c r="BL84" s="1"/>
      <c r="BM84" s="1"/>
      <c r="BN84" s="1"/>
      <c r="BO84" s="1"/>
      <c r="BP84" s="1"/>
    </row>
    <row r="85" spans="1:68" ht="15.75" customHeight="1">
      <c r="A85" s="1"/>
      <c r="B85" s="1"/>
      <c r="C85" s="1"/>
      <c r="D85" s="58"/>
      <c r="E85" s="58"/>
      <c r="F85" s="58"/>
      <c r="G85" s="58"/>
      <c r="H85" s="58"/>
      <c r="I85" s="58"/>
      <c r="J85" s="58"/>
      <c r="K85" s="58"/>
      <c r="L85" s="59"/>
      <c r="M85" s="59"/>
      <c r="N85" s="59"/>
      <c r="O85" s="59"/>
      <c r="P85" s="59"/>
      <c r="Q85" s="1"/>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1"/>
      <c r="BJ85" s="1"/>
      <c r="BK85" s="1"/>
      <c r="BL85" s="1"/>
      <c r="BM85" s="1"/>
      <c r="BN85" s="1"/>
      <c r="BO85" s="1"/>
      <c r="BP85" s="1"/>
    </row>
    <row r="86" spans="1:68" ht="15.75" customHeight="1">
      <c r="A86" s="1"/>
      <c r="B86" s="1"/>
      <c r="C86" s="1"/>
      <c r="D86" s="58"/>
      <c r="E86" s="58"/>
      <c r="F86" s="58"/>
      <c r="G86" s="58"/>
      <c r="H86" s="58"/>
      <c r="I86" s="58"/>
      <c r="J86" s="58"/>
      <c r="K86" s="58"/>
      <c r="L86" s="59"/>
      <c r="M86" s="59"/>
      <c r="N86" s="59"/>
      <c r="O86" s="59"/>
      <c r="P86" s="59"/>
      <c r="Q86" s="1"/>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1"/>
      <c r="BJ86" s="1"/>
      <c r="BK86" s="1"/>
      <c r="BL86" s="1"/>
      <c r="BM86" s="1"/>
      <c r="BN86" s="1"/>
      <c r="BO86" s="1"/>
      <c r="BP86" s="1"/>
    </row>
    <row r="87" spans="1:68" ht="15.75" customHeight="1">
      <c r="A87" s="1"/>
      <c r="B87" s="1"/>
      <c r="C87" s="1"/>
      <c r="D87" s="58"/>
      <c r="E87" s="58"/>
      <c r="F87" s="58"/>
      <c r="G87" s="58"/>
      <c r="H87" s="58"/>
      <c r="I87" s="58"/>
      <c r="J87" s="58"/>
      <c r="K87" s="58"/>
      <c r="L87" s="59"/>
      <c r="M87" s="59"/>
      <c r="N87" s="59"/>
      <c r="O87" s="59"/>
      <c r="P87" s="59"/>
      <c r="Q87" s="1"/>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1"/>
      <c r="BJ87" s="1"/>
      <c r="BK87" s="1"/>
      <c r="BL87" s="1"/>
      <c r="BM87" s="1"/>
      <c r="BN87" s="1"/>
      <c r="BO87" s="1"/>
      <c r="BP87" s="1"/>
    </row>
    <row r="88" spans="1:68" ht="15.75" customHeight="1">
      <c r="A88" s="1"/>
      <c r="B88" s="1"/>
      <c r="C88" s="1"/>
      <c r="D88" s="58"/>
      <c r="E88" s="58"/>
      <c r="F88" s="58"/>
      <c r="G88" s="58"/>
      <c r="H88" s="58"/>
      <c r="I88" s="58"/>
      <c r="J88" s="58"/>
      <c r="K88" s="58"/>
      <c r="L88" s="59"/>
      <c r="M88" s="59"/>
      <c r="N88" s="59"/>
      <c r="O88" s="59"/>
      <c r="P88" s="59"/>
      <c r="Q88" s="1"/>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1"/>
      <c r="BJ88" s="1"/>
      <c r="BK88" s="1"/>
      <c r="BL88" s="1"/>
      <c r="BM88" s="1"/>
      <c r="BN88" s="1"/>
      <c r="BO88" s="1"/>
      <c r="BP88" s="1"/>
    </row>
    <row r="89" spans="1:68" ht="15.75" customHeight="1">
      <c r="A89" s="1"/>
      <c r="B89" s="1"/>
      <c r="C89" s="1"/>
      <c r="D89" s="58"/>
      <c r="E89" s="58"/>
      <c r="F89" s="58"/>
      <c r="G89" s="58"/>
      <c r="H89" s="58"/>
      <c r="I89" s="58"/>
      <c r="J89" s="58"/>
      <c r="K89" s="58"/>
      <c r="L89" s="59"/>
      <c r="M89" s="59"/>
      <c r="N89" s="59"/>
      <c r="O89" s="59"/>
      <c r="P89" s="59"/>
      <c r="Q89" s="1"/>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1"/>
      <c r="BJ89" s="1"/>
      <c r="BK89" s="1"/>
      <c r="BL89" s="1"/>
      <c r="BM89" s="1"/>
      <c r="BN89" s="1"/>
      <c r="BO89" s="1"/>
      <c r="BP89" s="1"/>
    </row>
    <row r="90" spans="1:68" ht="15.75" customHeight="1">
      <c r="A90" s="1"/>
      <c r="B90" s="1"/>
      <c r="C90" s="1"/>
      <c r="D90" s="58"/>
      <c r="E90" s="58"/>
      <c r="F90" s="58"/>
      <c r="G90" s="58"/>
      <c r="H90" s="58"/>
      <c r="I90" s="58"/>
      <c r="J90" s="58"/>
      <c r="K90" s="58"/>
      <c r="L90" s="59"/>
      <c r="M90" s="59"/>
      <c r="N90" s="59"/>
      <c r="O90" s="59"/>
      <c r="P90" s="59"/>
      <c r="Q90" s="1"/>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1"/>
      <c r="BJ90" s="1"/>
      <c r="BK90" s="1"/>
      <c r="BL90" s="1"/>
      <c r="BM90" s="1"/>
      <c r="BN90" s="1"/>
      <c r="BO90" s="1"/>
      <c r="BP90" s="1"/>
    </row>
    <row r="91" spans="1:68" ht="15.75" customHeight="1">
      <c r="A91" s="1"/>
      <c r="B91" s="1"/>
      <c r="C91" s="1"/>
      <c r="D91" s="58"/>
      <c r="E91" s="58"/>
      <c r="F91" s="58"/>
      <c r="G91" s="58"/>
      <c r="H91" s="58"/>
      <c r="I91" s="58"/>
      <c r="J91" s="58"/>
      <c r="K91" s="58"/>
      <c r="L91" s="59"/>
      <c r="M91" s="59"/>
      <c r="N91" s="59"/>
      <c r="O91" s="59"/>
      <c r="P91" s="59"/>
      <c r="Q91" s="1"/>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1"/>
      <c r="BJ91" s="1"/>
      <c r="BK91" s="1"/>
      <c r="BL91" s="1"/>
      <c r="BM91" s="1"/>
      <c r="BN91" s="1"/>
      <c r="BO91" s="1"/>
      <c r="BP91" s="1"/>
    </row>
    <row r="92" spans="1:68" ht="15.75" customHeight="1">
      <c r="A92" s="1"/>
      <c r="B92" s="1"/>
      <c r="C92" s="1"/>
      <c r="D92" s="58"/>
      <c r="E92" s="58"/>
      <c r="F92" s="58"/>
      <c r="G92" s="58"/>
      <c r="H92" s="58"/>
      <c r="I92" s="58"/>
      <c r="J92" s="58"/>
      <c r="K92" s="58"/>
      <c r="L92" s="59"/>
      <c r="M92" s="59"/>
      <c r="N92" s="59"/>
      <c r="O92" s="59"/>
      <c r="P92" s="59"/>
      <c r="Q92" s="1"/>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1"/>
      <c r="BJ92" s="1"/>
      <c r="BK92" s="1"/>
      <c r="BL92" s="1"/>
      <c r="BM92" s="1"/>
      <c r="BN92" s="1"/>
      <c r="BO92" s="1"/>
      <c r="BP92" s="1"/>
    </row>
    <row r="93" spans="1:68" ht="15.75" customHeight="1">
      <c r="A93" s="1"/>
      <c r="B93" s="1"/>
      <c r="C93" s="1"/>
      <c r="D93" s="58"/>
      <c r="E93" s="58"/>
      <c r="F93" s="58"/>
      <c r="G93" s="58"/>
      <c r="H93" s="58"/>
      <c r="I93" s="58"/>
      <c r="J93" s="58"/>
      <c r="K93" s="58"/>
      <c r="L93" s="59"/>
      <c r="M93" s="59"/>
      <c r="N93" s="59"/>
      <c r="O93" s="59"/>
      <c r="P93" s="59"/>
      <c r="Q93" s="1"/>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1"/>
      <c r="BJ93" s="1"/>
      <c r="BK93" s="1"/>
      <c r="BL93" s="1"/>
      <c r="BM93" s="1"/>
      <c r="BN93" s="1"/>
      <c r="BO93" s="1"/>
      <c r="BP93" s="1"/>
    </row>
    <row r="94" spans="1:68" ht="15.75" customHeight="1">
      <c r="A94" s="1"/>
      <c r="B94" s="1"/>
      <c r="C94" s="1"/>
      <c r="D94" s="58"/>
      <c r="E94" s="58"/>
      <c r="F94" s="58"/>
      <c r="G94" s="58"/>
      <c r="H94" s="58"/>
      <c r="I94" s="58"/>
      <c r="J94" s="58"/>
      <c r="K94" s="58"/>
      <c r="L94" s="59"/>
      <c r="M94" s="59"/>
      <c r="N94" s="59"/>
      <c r="O94" s="59"/>
      <c r="P94" s="59"/>
      <c r="Q94" s="1"/>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1"/>
      <c r="BJ94" s="1"/>
      <c r="BK94" s="1"/>
      <c r="BL94" s="1"/>
      <c r="BM94" s="1"/>
      <c r="BN94" s="1"/>
      <c r="BO94" s="1"/>
      <c r="BP94" s="1"/>
    </row>
    <row r="95" spans="1:68" ht="15.75" customHeight="1">
      <c r="A95" s="1"/>
      <c r="B95" s="1"/>
      <c r="C95" s="1"/>
      <c r="D95" s="58"/>
      <c r="E95" s="58"/>
      <c r="F95" s="58"/>
      <c r="G95" s="58"/>
      <c r="H95" s="58"/>
      <c r="I95" s="58"/>
      <c r="J95" s="58"/>
      <c r="K95" s="58"/>
      <c r="L95" s="59"/>
      <c r="M95" s="59"/>
      <c r="N95" s="59"/>
      <c r="O95" s="59"/>
      <c r="P95" s="59"/>
      <c r="Q95" s="1"/>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1"/>
      <c r="BJ95" s="1"/>
      <c r="BK95" s="1"/>
      <c r="BL95" s="1"/>
      <c r="BM95" s="1"/>
      <c r="BN95" s="1"/>
      <c r="BO95" s="1"/>
      <c r="BP95" s="1"/>
    </row>
    <row r="96" spans="1:68" ht="15.75" customHeight="1">
      <c r="A96" s="1"/>
      <c r="B96" s="1"/>
      <c r="C96" s="1"/>
      <c r="D96" s="58"/>
      <c r="E96" s="58"/>
      <c r="F96" s="58"/>
      <c r="G96" s="58"/>
      <c r="H96" s="58"/>
      <c r="I96" s="58"/>
      <c r="J96" s="58"/>
      <c r="K96" s="58"/>
      <c r="L96" s="59"/>
      <c r="M96" s="59"/>
      <c r="N96" s="59"/>
      <c r="O96" s="59"/>
      <c r="P96" s="59"/>
      <c r="Q96" s="1"/>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1"/>
      <c r="BJ96" s="1"/>
      <c r="BK96" s="1"/>
      <c r="BL96" s="1"/>
      <c r="BM96" s="1"/>
      <c r="BN96" s="1"/>
      <c r="BO96" s="1"/>
      <c r="BP96" s="1"/>
    </row>
    <row r="97" spans="1:68" ht="15.75" customHeight="1">
      <c r="A97" s="1"/>
      <c r="B97" s="1"/>
      <c r="C97" s="1"/>
      <c r="D97" s="58"/>
      <c r="E97" s="58"/>
      <c r="F97" s="58"/>
      <c r="G97" s="58"/>
      <c r="H97" s="58"/>
      <c r="I97" s="58"/>
      <c r="J97" s="58"/>
      <c r="K97" s="58"/>
      <c r="L97" s="59"/>
      <c r="M97" s="59"/>
      <c r="N97" s="59"/>
      <c r="O97" s="59"/>
      <c r="P97" s="59"/>
      <c r="Q97" s="1"/>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1"/>
      <c r="BJ97" s="1"/>
      <c r="BK97" s="1"/>
      <c r="BL97" s="1"/>
      <c r="BM97" s="1"/>
      <c r="BN97" s="1"/>
      <c r="BO97" s="1"/>
      <c r="BP97" s="1"/>
    </row>
    <row r="98" spans="1:68" ht="15.75" customHeight="1">
      <c r="A98" s="1"/>
      <c r="B98" s="1"/>
      <c r="C98" s="1"/>
      <c r="D98" s="58"/>
      <c r="E98" s="58"/>
      <c r="F98" s="58"/>
      <c r="G98" s="58"/>
      <c r="H98" s="58"/>
      <c r="I98" s="58"/>
      <c r="J98" s="58"/>
      <c r="K98" s="58"/>
      <c r="L98" s="59"/>
      <c r="M98" s="59"/>
      <c r="N98" s="59"/>
      <c r="O98" s="59"/>
      <c r="P98" s="59"/>
      <c r="Q98" s="1"/>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1"/>
      <c r="BJ98" s="1"/>
      <c r="BK98" s="1"/>
      <c r="BL98" s="1"/>
      <c r="BM98" s="1"/>
      <c r="BN98" s="1"/>
      <c r="BO98" s="1"/>
      <c r="BP98" s="1"/>
    </row>
    <row r="99" spans="1:68" ht="15.75" customHeight="1">
      <c r="A99" s="1"/>
      <c r="B99" s="1"/>
      <c r="C99" s="1"/>
      <c r="D99" s="58"/>
      <c r="E99" s="58"/>
      <c r="F99" s="58"/>
      <c r="G99" s="58"/>
      <c r="H99" s="58"/>
      <c r="I99" s="58"/>
      <c r="J99" s="58"/>
      <c r="K99" s="58"/>
      <c r="L99" s="59"/>
      <c r="M99" s="59"/>
      <c r="N99" s="59"/>
      <c r="O99" s="59"/>
      <c r="P99" s="59"/>
      <c r="Q99" s="1"/>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1"/>
      <c r="BJ99" s="1"/>
      <c r="BK99" s="1"/>
      <c r="BL99" s="1"/>
      <c r="BM99" s="1"/>
      <c r="BN99" s="1"/>
      <c r="BO99" s="1"/>
      <c r="BP99" s="1"/>
    </row>
    <row r="100" spans="1:68" ht="15.75" customHeight="1">
      <c r="A100" s="1"/>
      <c r="B100" s="1"/>
      <c r="C100" s="1"/>
      <c r="D100" s="58"/>
      <c r="E100" s="58"/>
      <c r="F100" s="58"/>
      <c r="G100" s="58"/>
      <c r="H100" s="58"/>
      <c r="I100" s="58"/>
      <c r="J100" s="58"/>
      <c r="K100" s="58"/>
      <c r="L100" s="59"/>
      <c r="M100" s="59"/>
      <c r="N100" s="59"/>
      <c r="O100" s="59"/>
      <c r="P100" s="59"/>
      <c r="Q100" s="1"/>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1"/>
      <c r="BJ100" s="1"/>
      <c r="BK100" s="1"/>
      <c r="BL100" s="1"/>
      <c r="BM100" s="1"/>
      <c r="BN100" s="1"/>
      <c r="BO100" s="1"/>
      <c r="BP100" s="1"/>
    </row>
    <row r="101" spans="1:68" ht="15.75" customHeight="1">
      <c r="A101" s="1"/>
      <c r="B101" s="1"/>
      <c r="C101" s="1"/>
      <c r="D101" s="58"/>
      <c r="E101" s="58"/>
      <c r="F101" s="58"/>
      <c r="G101" s="58"/>
      <c r="H101" s="58"/>
      <c r="I101" s="58"/>
      <c r="J101" s="58"/>
      <c r="K101" s="58"/>
      <c r="L101" s="59"/>
      <c r="M101" s="59"/>
      <c r="N101" s="59"/>
      <c r="O101" s="59"/>
      <c r="P101" s="59"/>
      <c r="Q101" s="1"/>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1"/>
      <c r="BJ101" s="1"/>
      <c r="BK101" s="1"/>
      <c r="BL101" s="1"/>
      <c r="BM101" s="1"/>
      <c r="BN101" s="1"/>
      <c r="BO101" s="1"/>
      <c r="BP101" s="1"/>
    </row>
    <row r="102" spans="1:68" ht="15.75" customHeight="1">
      <c r="A102" s="1"/>
      <c r="B102" s="1"/>
      <c r="C102" s="1"/>
      <c r="D102" s="58"/>
      <c r="E102" s="58"/>
      <c r="F102" s="58"/>
      <c r="G102" s="58"/>
      <c r="H102" s="58"/>
      <c r="I102" s="58"/>
      <c r="J102" s="58"/>
      <c r="K102" s="58"/>
      <c r="L102" s="59"/>
      <c r="M102" s="59"/>
      <c r="N102" s="59"/>
      <c r="O102" s="59"/>
      <c r="P102" s="59"/>
      <c r="Q102" s="1"/>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1"/>
      <c r="BJ102" s="1"/>
      <c r="BK102" s="1"/>
      <c r="BL102" s="1"/>
      <c r="BM102" s="1"/>
      <c r="BN102" s="1"/>
      <c r="BO102" s="1"/>
      <c r="BP102" s="1"/>
    </row>
    <row r="103" spans="1:68" ht="15.75" customHeight="1">
      <c r="A103" s="1"/>
      <c r="B103" s="1"/>
      <c r="C103" s="1"/>
      <c r="D103" s="58"/>
      <c r="E103" s="58"/>
      <c r="F103" s="58"/>
      <c r="G103" s="58"/>
      <c r="H103" s="58"/>
      <c r="I103" s="58"/>
      <c r="J103" s="58"/>
      <c r="K103" s="58"/>
      <c r="L103" s="59"/>
      <c r="M103" s="59"/>
      <c r="N103" s="59"/>
      <c r="O103" s="59"/>
      <c r="P103" s="59"/>
      <c r="Q103" s="1"/>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1"/>
      <c r="BJ103" s="1"/>
      <c r="BK103" s="1"/>
      <c r="BL103" s="1"/>
      <c r="BM103" s="1"/>
      <c r="BN103" s="1"/>
      <c r="BO103" s="1"/>
      <c r="BP103" s="1"/>
    </row>
    <row r="104" spans="1:68" ht="15.75" customHeight="1">
      <c r="A104" s="1"/>
      <c r="B104" s="1"/>
      <c r="C104" s="1"/>
      <c r="D104" s="58"/>
      <c r="E104" s="58"/>
      <c r="F104" s="58"/>
      <c r="G104" s="58"/>
      <c r="H104" s="58"/>
      <c r="I104" s="58"/>
      <c r="J104" s="58"/>
      <c r="K104" s="58"/>
      <c r="L104" s="59"/>
      <c r="M104" s="59"/>
      <c r="N104" s="59"/>
      <c r="O104" s="59"/>
      <c r="P104" s="59"/>
      <c r="Q104" s="1"/>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1"/>
      <c r="BJ104" s="1"/>
      <c r="BK104" s="1"/>
      <c r="BL104" s="1"/>
      <c r="BM104" s="1"/>
      <c r="BN104" s="1"/>
      <c r="BO104" s="1"/>
      <c r="BP104" s="1"/>
    </row>
    <row r="105" spans="1:68" ht="15.75" customHeight="1">
      <c r="A105" s="1"/>
      <c r="B105" s="1"/>
      <c r="C105" s="1"/>
      <c r="D105" s="58"/>
      <c r="E105" s="58"/>
      <c r="F105" s="58"/>
      <c r="G105" s="58"/>
      <c r="H105" s="58"/>
      <c r="I105" s="58"/>
      <c r="J105" s="58"/>
      <c r="K105" s="58"/>
      <c r="L105" s="59"/>
      <c r="M105" s="59"/>
      <c r="N105" s="59"/>
      <c r="O105" s="59"/>
      <c r="P105" s="59"/>
      <c r="Q105" s="1"/>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1"/>
      <c r="BJ105" s="1"/>
      <c r="BK105" s="1"/>
      <c r="BL105" s="1"/>
      <c r="BM105" s="1"/>
      <c r="BN105" s="1"/>
      <c r="BO105" s="1"/>
      <c r="BP105" s="1"/>
    </row>
    <row r="106" spans="1:68" ht="15.75" customHeight="1">
      <c r="A106" s="1"/>
      <c r="B106" s="1"/>
      <c r="C106" s="1"/>
      <c r="D106" s="58"/>
      <c r="E106" s="58"/>
      <c r="F106" s="58"/>
      <c r="G106" s="58"/>
      <c r="H106" s="58"/>
      <c r="I106" s="58"/>
      <c r="J106" s="58"/>
      <c r="K106" s="58"/>
      <c r="L106" s="59"/>
      <c r="M106" s="59"/>
      <c r="N106" s="59"/>
      <c r="O106" s="59"/>
      <c r="P106" s="59"/>
      <c r="Q106" s="1"/>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1"/>
      <c r="BJ106" s="1"/>
      <c r="BK106" s="1"/>
      <c r="BL106" s="1"/>
      <c r="BM106" s="1"/>
      <c r="BN106" s="1"/>
      <c r="BO106" s="1"/>
      <c r="BP106" s="1"/>
    </row>
    <row r="107" spans="1:68" ht="15.75" customHeight="1">
      <c r="A107" s="1"/>
      <c r="B107" s="1"/>
      <c r="C107" s="1"/>
      <c r="D107" s="58"/>
      <c r="E107" s="58"/>
      <c r="F107" s="58"/>
      <c r="G107" s="58"/>
      <c r="H107" s="58"/>
      <c r="I107" s="58"/>
      <c r="J107" s="58"/>
      <c r="K107" s="58"/>
      <c r="L107" s="59"/>
      <c r="M107" s="59"/>
      <c r="N107" s="59"/>
      <c r="O107" s="59"/>
      <c r="P107" s="59"/>
      <c r="Q107" s="1"/>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1"/>
      <c r="BJ107" s="1"/>
      <c r="BK107" s="1"/>
      <c r="BL107" s="1"/>
      <c r="BM107" s="1"/>
      <c r="BN107" s="1"/>
      <c r="BO107" s="1"/>
      <c r="BP107" s="1"/>
    </row>
    <row r="108" spans="1:68" ht="15.75" customHeight="1">
      <c r="A108" s="1"/>
      <c r="B108" s="1"/>
      <c r="C108" s="1"/>
      <c r="D108" s="58"/>
      <c r="E108" s="58"/>
      <c r="F108" s="58"/>
      <c r="G108" s="58"/>
      <c r="H108" s="58"/>
      <c r="I108" s="58"/>
      <c r="J108" s="58"/>
      <c r="K108" s="58"/>
      <c r="L108" s="59"/>
      <c r="M108" s="59"/>
      <c r="N108" s="59"/>
      <c r="O108" s="59"/>
      <c r="P108" s="59"/>
      <c r="Q108" s="1"/>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1"/>
      <c r="BJ108" s="1"/>
      <c r="BK108" s="1"/>
      <c r="BL108" s="1"/>
      <c r="BM108" s="1"/>
      <c r="BN108" s="1"/>
      <c r="BO108" s="1"/>
      <c r="BP108" s="1"/>
    </row>
    <row r="109" spans="1:68" ht="15.75" customHeight="1">
      <c r="A109" s="1"/>
      <c r="B109" s="1"/>
      <c r="C109" s="1"/>
      <c r="D109" s="58"/>
      <c r="E109" s="58"/>
      <c r="F109" s="58"/>
      <c r="G109" s="58"/>
      <c r="H109" s="58"/>
      <c r="I109" s="58"/>
      <c r="J109" s="58"/>
      <c r="K109" s="58"/>
      <c r="L109" s="59"/>
      <c r="M109" s="59"/>
      <c r="N109" s="59"/>
      <c r="O109" s="59"/>
      <c r="P109" s="59"/>
      <c r="Q109" s="1"/>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1"/>
      <c r="BJ109" s="1"/>
      <c r="BK109" s="1"/>
      <c r="BL109" s="1"/>
      <c r="BM109" s="1"/>
      <c r="BN109" s="1"/>
      <c r="BO109" s="1"/>
      <c r="BP109" s="1"/>
    </row>
    <row r="110" spans="1:68" ht="15.75" customHeight="1">
      <c r="A110" s="1"/>
      <c r="B110" s="1"/>
      <c r="C110" s="1"/>
      <c r="D110" s="58"/>
      <c r="E110" s="58"/>
      <c r="F110" s="58"/>
      <c r="G110" s="58"/>
      <c r="H110" s="58"/>
      <c r="I110" s="58"/>
      <c r="J110" s="58"/>
      <c r="K110" s="58"/>
      <c r="L110" s="59"/>
      <c r="M110" s="59"/>
      <c r="N110" s="59"/>
      <c r="O110" s="59"/>
      <c r="P110" s="59"/>
      <c r="Q110" s="1"/>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1"/>
      <c r="BJ110" s="1"/>
      <c r="BK110" s="1"/>
      <c r="BL110" s="1"/>
      <c r="BM110" s="1"/>
      <c r="BN110" s="1"/>
      <c r="BO110" s="1"/>
      <c r="BP110" s="1"/>
    </row>
    <row r="111" spans="1:68" ht="15.75" customHeight="1">
      <c r="A111" s="1"/>
      <c r="B111" s="1"/>
      <c r="C111" s="1"/>
      <c r="D111" s="58"/>
      <c r="E111" s="58"/>
      <c r="F111" s="58"/>
      <c r="G111" s="58"/>
      <c r="H111" s="58"/>
      <c r="I111" s="58"/>
      <c r="J111" s="58"/>
      <c r="K111" s="58"/>
      <c r="L111" s="59"/>
      <c r="M111" s="59"/>
      <c r="N111" s="59"/>
      <c r="O111" s="59"/>
      <c r="P111" s="59"/>
      <c r="Q111" s="1"/>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1"/>
      <c r="BJ111" s="1"/>
      <c r="BK111" s="1"/>
      <c r="BL111" s="1"/>
      <c r="BM111" s="1"/>
      <c r="BN111" s="1"/>
      <c r="BO111" s="1"/>
      <c r="BP111" s="1"/>
    </row>
    <row r="112" spans="1:68" ht="15.75" customHeight="1">
      <c r="A112" s="1"/>
      <c r="B112" s="1"/>
      <c r="C112" s="1"/>
      <c r="D112" s="58"/>
      <c r="E112" s="58"/>
      <c r="F112" s="58"/>
      <c r="G112" s="58"/>
      <c r="H112" s="58"/>
      <c r="I112" s="58"/>
      <c r="J112" s="58"/>
      <c r="K112" s="58"/>
      <c r="L112" s="59"/>
      <c r="M112" s="59"/>
      <c r="N112" s="59"/>
      <c r="O112" s="59"/>
      <c r="P112" s="59"/>
      <c r="Q112" s="1"/>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1"/>
      <c r="BJ112" s="1"/>
      <c r="BK112" s="1"/>
      <c r="BL112" s="1"/>
      <c r="BM112" s="1"/>
      <c r="BN112" s="1"/>
      <c r="BO112" s="1"/>
      <c r="BP112" s="1"/>
    </row>
    <row r="113" spans="1:68" ht="15.75" customHeight="1">
      <c r="A113" s="1"/>
      <c r="B113" s="1"/>
      <c r="C113" s="1"/>
      <c r="D113" s="58"/>
      <c r="E113" s="58"/>
      <c r="F113" s="58"/>
      <c r="G113" s="58"/>
      <c r="H113" s="58"/>
      <c r="I113" s="58"/>
      <c r="J113" s="58"/>
      <c r="K113" s="58"/>
      <c r="L113" s="59"/>
      <c r="M113" s="59"/>
      <c r="N113" s="59"/>
      <c r="O113" s="59"/>
      <c r="P113" s="59"/>
      <c r="Q113" s="1"/>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1"/>
      <c r="BJ113" s="1"/>
      <c r="BK113" s="1"/>
      <c r="BL113" s="1"/>
      <c r="BM113" s="1"/>
      <c r="BN113" s="1"/>
      <c r="BO113" s="1"/>
      <c r="BP113" s="1"/>
    </row>
    <row r="114" spans="1:68" ht="15.75" customHeight="1">
      <c r="A114" s="1"/>
      <c r="B114" s="1"/>
      <c r="C114" s="1"/>
      <c r="D114" s="58"/>
      <c r="E114" s="58"/>
      <c r="F114" s="58"/>
      <c r="G114" s="58"/>
      <c r="H114" s="58"/>
      <c r="I114" s="58"/>
      <c r="J114" s="58"/>
      <c r="K114" s="58"/>
      <c r="L114" s="59"/>
      <c r="M114" s="59"/>
      <c r="N114" s="59"/>
      <c r="O114" s="59"/>
      <c r="P114" s="59"/>
      <c r="Q114" s="1"/>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1"/>
      <c r="BJ114" s="1"/>
      <c r="BK114" s="1"/>
      <c r="BL114" s="1"/>
      <c r="BM114" s="1"/>
      <c r="BN114" s="1"/>
      <c r="BO114" s="1"/>
      <c r="BP114" s="1"/>
    </row>
    <row r="115" spans="1:68" ht="15.75" customHeight="1">
      <c r="A115" s="1"/>
      <c r="B115" s="1"/>
      <c r="C115" s="1"/>
      <c r="D115" s="58"/>
      <c r="E115" s="58"/>
      <c r="F115" s="58"/>
      <c r="G115" s="58"/>
      <c r="H115" s="58"/>
      <c r="I115" s="58"/>
      <c r="J115" s="58"/>
      <c r="K115" s="58"/>
      <c r="L115" s="59"/>
      <c r="M115" s="59"/>
      <c r="N115" s="59"/>
      <c r="O115" s="59"/>
      <c r="P115" s="59"/>
      <c r="Q115" s="1"/>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1"/>
      <c r="BJ115" s="1"/>
      <c r="BK115" s="1"/>
      <c r="BL115" s="1"/>
      <c r="BM115" s="1"/>
      <c r="BN115" s="1"/>
      <c r="BO115" s="1"/>
      <c r="BP115" s="1"/>
    </row>
    <row r="116" spans="1:68" ht="15.75" customHeight="1">
      <c r="A116" s="1"/>
      <c r="B116" s="1"/>
      <c r="C116" s="1"/>
      <c r="D116" s="58"/>
      <c r="E116" s="58"/>
      <c r="F116" s="58"/>
      <c r="G116" s="58"/>
      <c r="H116" s="58"/>
      <c r="I116" s="58"/>
      <c r="J116" s="58"/>
      <c r="K116" s="58"/>
      <c r="L116" s="59"/>
      <c r="M116" s="59"/>
      <c r="N116" s="59"/>
      <c r="O116" s="59"/>
      <c r="P116" s="59"/>
      <c r="Q116" s="1"/>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1"/>
      <c r="BJ116" s="1"/>
      <c r="BK116" s="1"/>
      <c r="BL116" s="1"/>
      <c r="BM116" s="1"/>
      <c r="BN116" s="1"/>
      <c r="BO116" s="1"/>
      <c r="BP116" s="1"/>
    </row>
    <row r="117" spans="1:68" ht="15.75" customHeight="1">
      <c r="A117" s="1"/>
      <c r="B117" s="1"/>
      <c r="C117" s="1"/>
      <c r="D117" s="58"/>
      <c r="E117" s="58"/>
      <c r="F117" s="58"/>
      <c r="G117" s="58"/>
      <c r="H117" s="58"/>
      <c r="I117" s="58"/>
      <c r="J117" s="58"/>
      <c r="K117" s="58"/>
      <c r="L117" s="59"/>
      <c r="M117" s="59"/>
      <c r="N117" s="59"/>
      <c r="O117" s="59"/>
      <c r="P117" s="59"/>
      <c r="Q117" s="1"/>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1"/>
      <c r="BJ117" s="1"/>
      <c r="BK117" s="1"/>
      <c r="BL117" s="1"/>
      <c r="BM117" s="1"/>
      <c r="BN117" s="1"/>
      <c r="BO117" s="1"/>
      <c r="BP117" s="1"/>
    </row>
    <row r="118" spans="1:68" ht="15.75" customHeight="1">
      <c r="A118" s="1"/>
      <c r="B118" s="1"/>
      <c r="C118" s="1"/>
      <c r="D118" s="58"/>
      <c r="E118" s="58"/>
      <c r="F118" s="58"/>
      <c r="G118" s="58"/>
      <c r="H118" s="58"/>
      <c r="I118" s="58"/>
      <c r="J118" s="58"/>
      <c r="K118" s="58"/>
      <c r="L118" s="59"/>
      <c r="M118" s="59"/>
      <c r="N118" s="59"/>
      <c r="O118" s="59"/>
      <c r="P118" s="59"/>
      <c r="Q118" s="1"/>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1"/>
      <c r="BJ118" s="1"/>
      <c r="BK118" s="1"/>
      <c r="BL118" s="1"/>
      <c r="BM118" s="1"/>
      <c r="BN118" s="1"/>
      <c r="BO118" s="1"/>
      <c r="BP118" s="1"/>
    </row>
    <row r="119" spans="1:68" ht="15.75" customHeight="1">
      <c r="A119" s="1"/>
      <c r="B119" s="1"/>
      <c r="C119" s="1"/>
      <c r="D119" s="58"/>
      <c r="E119" s="58"/>
      <c r="F119" s="58"/>
      <c r="G119" s="58"/>
      <c r="H119" s="58"/>
      <c r="I119" s="58"/>
      <c r="J119" s="58"/>
      <c r="K119" s="58"/>
      <c r="L119" s="59"/>
      <c r="M119" s="59"/>
      <c r="N119" s="59"/>
      <c r="O119" s="59"/>
      <c r="P119" s="59"/>
      <c r="Q119" s="1"/>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1"/>
      <c r="BJ119" s="1"/>
      <c r="BK119" s="1"/>
      <c r="BL119" s="1"/>
      <c r="BM119" s="1"/>
      <c r="BN119" s="1"/>
      <c r="BO119" s="1"/>
      <c r="BP119" s="1"/>
    </row>
    <row r="120" spans="1:68" ht="15.75" customHeight="1">
      <c r="A120" s="1"/>
      <c r="B120" s="1"/>
      <c r="C120" s="1"/>
      <c r="D120" s="58"/>
      <c r="E120" s="58"/>
      <c r="F120" s="58"/>
      <c r="G120" s="58"/>
      <c r="H120" s="58"/>
      <c r="I120" s="58"/>
      <c r="J120" s="58"/>
      <c r="K120" s="58"/>
      <c r="L120" s="59"/>
      <c r="M120" s="59"/>
      <c r="N120" s="59"/>
      <c r="O120" s="59"/>
      <c r="P120" s="59"/>
      <c r="Q120" s="1"/>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1"/>
      <c r="BJ120" s="1"/>
      <c r="BK120" s="1"/>
      <c r="BL120" s="1"/>
      <c r="BM120" s="1"/>
      <c r="BN120" s="1"/>
      <c r="BO120" s="1"/>
      <c r="BP120" s="1"/>
    </row>
    <row r="121" spans="1:68" ht="15.75" customHeight="1">
      <c r="A121" s="1"/>
      <c r="B121" s="1"/>
      <c r="C121" s="1"/>
      <c r="D121" s="58"/>
      <c r="E121" s="58"/>
      <c r="F121" s="58"/>
      <c r="G121" s="58"/>
      <c r="H121" s="58"/>
      <c r="I121" s="58"/>
      <c r="J121" s="58"/>
      <c r="K121" s="58"/>
      <c r="L121" s="59"/>
      <c r="M121" s="59"/>
      <c r="N121" s="59"/>
      <c r="O121" s="59"/>
      <c r="P121" s="59"/>
      <c r="Q121" s="1"/>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1"/>
      <c r="BJ121" s="1"/>
      <c r="BK121" s="1"/>
      <c r="BL121" s="1"/>
      <c r="BM121" s="1"/>
      <c r="BN121" s="1"/>
      <c r="BO121" s="1"/>
      <c r="BP121" s="1"/>
    </row>
    <row r="122" spans="1:68" ht="15.75" customHeight="1">
      <c r="A122" s="1"/>
      <c r="B122" s="1"/>
      <c r="C122" s="1"/>
      <c r="D122" s="58"/>
      <c r="E122" s="58"/>
      <c r="F122" s="58"/>
      <c r="G122" s="58"/>
      <c r="H122" s="58"/>
      <c r="I122" s="58"/>
      <c r="J122" s="58"/>
      <c r="K122" s="58"/>
      <c r="L122" s="59"/>
      <c r="M122" s="59"/>
      <c r="N122" s="59"/>
      <c r="O122" s="59"/>
      <c r="P122" s="59"/>
      <c r="Q122" s="1"/>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1"/>
      <c r="BJ122" s="1"/>
      <c r="BK122" s="1"/>
      <c r="BL122" s="1"/>
      <c r="BM122" s="1"/>
      <c r="BN122" s="1"/>
      <c r="BO122" s="1"/>
      <c r="BP122" s="1"/>
    </row>
    <row r="123" spans="1:68" ht="15.75" customHeight="1">
      <c r="A123" s="1"/>
      <c r="B123" s="1"/>
      <c r="C123" s="1"/>
      <c r="D123" s="58"/>
      <c r="E123" s="58"/>
      <c r="F123" s="58"/>
      <c r="G123" s="58"/>
      <c r="H123" s="58"/>
      <c r="I123" s="58"/>
      <c r="J123" s="58"/>
      <c r="K123" s="58"/>
      <c r="L123" s="59"/>
      <c r="M123" s="59"/>
      <c r="N123" s="59"/>
      <c r="O123" s="59"/>
      <c r="P123" s="59"/>
      <c r="Q123" s="1"/>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1"/>
      <c r="BJ123" s="1"/>
      <c r="BK123" s="1"/>
      <c r="BL123" s="1"/>
      <c r="BM123" s="1"/>
      <c r="BN123" s="1"/>
      <c r="BO123" s="1"/>
      <c r="BP123" s="1"/>
    </row>
    <row r="124" spans="1:68" ht="15.75" customHeight="1">
      <c r="A124" s="1"/>
      <c r="B124" s="1"/>
      <c r="C124" s="1"/>
      <c r="D124" s="58"/>
      <c r="E124" s="58"/>
      <c r="F124" s="58"/>
      <c r="G124" s="58"/>
      <c r="H124" s="58"/>
      <c r="I124" s="58"/>
      <c r="J124" s="58"/>
      <c r="K124" s="58"/>
      <c r="L124" s="59"/>
      <c r="M124" s="59"/>
      <c r="N124" s="59"/>
      <c r="O124" s="59"/>
      <c r="P124" s="59"/>
      <c r="Q124" s="1"/>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1"/>
      <c r="BJ124" s="1"/>
      <c r="BK124" s="1"/>
      <c r="BL124" s="1"/>
      <c r="BM124" s="1"/>
      <c r="BN124" s="1"/>
      <c r="BO124" s="1"/>
      <c r="BP124" s="1"/>
    </row>
    <row r="125" spans="1:68" ht="15.75" customHeight="1">
      <c r="A125" s="1"/>
      <c r="B125" s="1"/>
      <c r="C125" s="1"/>
      <c r="D125" s="58"/>
      <c r="E125" s="58"/>
      <c r="F125" s="58"/>
      <c r="G125" s="58"/>
      <c r="H125" s="58"/>
      <c r="I125" s="58"/>
      <c r="J125" s="58"/>
      <c r="K125" s="58"/>
      <c r="L125" s="59"/>
      <c r="M125" s="59"/>
      <c r="N125" s="59"/>
      <c r="O125" s="59"/>
      <c r="P125" s="59"/>
      <c r="Q125" s="1"/>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1"/>
      <c r="BJ125" s="1"/>
      <c r="BK125" s="1"/>
      <c r="BL125" s="1"/>
      <c r="BM125" s="1"/>
      <c r="BN125" s="1"/>
      <c r="BO125" s="1"/>
      <c r="BP125" s="1"/>
    </row>
    <row r="126" spans="1:68" ht="15.75" customHeight="1">
      <c r="A126" s="1"/>
      <c r="B126" s="1"/>
      <c r="C126" s="1"/>
      <c r="D126" s="58"/>
      <c r="E126" s="58"/>
      <c r="F126" s="58"/>
      <c r="G126" s="58"/>
      <c r="H126" s="58"/>
      <c r="I126" s="58"/>
      <c r="J126" s="58"/>
      <c r="K126" s="58"/>
      <c r="L126" s="59"/>
      <c r="M126" s="59"/>
      <c r="N126" s="59"/>
      <c r="O126" s="59"/>
      <c r="P126" s="59"/>
      <c r="Q126" s="1"/>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1"/>
      <c r="BJ126" s="1"/>
      <c r="BK126" s="1"/>
      <c r="BL126" s="1"/>
      <c r="BM126" s="1"/>
      <c r="BN126" s="1"/>
      <c r="BO126" s="1"/>
      <c r="BP126" s="1"/>
    </row>
    <row r="127" spans="1:68" ht="15.75" customHeight="1">
      <c r="A127" s="1"/>
      <c r="B127" s="1"/>
      <c r="C127" s="1"/>
      <c r="D127" s="58"/>
      <c r="E127" s="58"/>
      <c r="F127" s="58"/>
      <c r="G127" s="58"/>
      <c r="H127" s="58"/>
      <c r="I127" s="58"/>
      <c r="J127" s="58"/>
      <c r="K127" s="58"/>
      <c r="L127" s="59"/>
      <c r="M127" s="59"/>
      <c r="N127" s="59"/>
      <c r="O127" s="59"/>
      <c r="P127" s="59"/>
      <c r="Q127" s="1"/>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1"/>
      <c r="BJ127" s="1"/>
      <c r="BK127" s="1"/>
      <c r="BL127" s="1"/>
      <c r="BM127" s="1"/>
      <c r="BN127" s="1"/>
      <c r="BO127" s="1"/>
      <c r="BP127" s="1"/>
    </row>
    <row r="128" spans="1:68" ht="15.75" customHeight="1">
      <c r="A128" s="1"/>
      <c r="B128" s="1"/>
      <c r="C128" s="1"/>
      <c r="D128" s="58"/>
      <c r="E128" s="58"/>
      <c r="F128" s="58"/>
      <c r="G128" s="58"/>
      <c r="H128" s="58"/>
      <c r="I128" s="58"/>
      <c r="J128" s="58"/>
      <c r="K128" s="58"/>
      <c r="L128" s="59"/>
      <c r="M128" s="59"/>
      <c r="N128" s="59"/>
      <c r="O128" s="59"/>
      <c r="P128" s="59"/>
      <c r="Q128" s="1"/>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1"/>
      <c r="BJ128" s="1"/>
      <c r="BK128" s="1"/>
      <c r="BL128" s="1"/>
      <c r="BM128" s="1"/>
      <c r="BN128" s="1"/>
      <c r="BO128" s="1"/>
      <c r="BP128" s="1"/>
    </row>
    <row r="129" spans="1:68" ht="15.75" customHeight="1">
      <c r="A129" s="1"/>
      <c r="B129" s="1"/>
      <c r="C129" s="1"/>
      <c r="D129" s="58"/>
      <c r="E129" s="58"/>
      <c r="F129" s="58"/>
      <c r="G129" s="58"/>
      <c r="H129" s="58"/>
      <c r="I129" s="58"/>
      <c r="J129" s="58"/>
      <c r="K129" s="58"/>
      <c r="L129" s="59"/>
      <c r="M129" s="59"/>
      <c r="N129" s="59"/>
      <c r="O129" s="59"/>
      <c r="P129" s="59"/>
      <c r="Q129" s="1"/>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1"/>
      <c r="BJ129" s="1"/>
      <c r="BK129" s="1"/>
      <c r="BL129" s="1"/>
      <c r="BM129" s="1"/>
      <c r="BN129" s="1"/>
      <c r="BO129" s="1"/>
      <c r="BP129" s="1"/>
    </row>
    <row r="130" spans="1:68" ht="15.75" customHeight="1">
      <c r="A130" s="1"/>
      <c r="B130" s="1"/>
      <c r="C130" s="1"/>
      <c r="D130" s="58"/>
      <c r="E130" s="58"/>
      <c r="F130" s="58"/>
      <c r="G130" s="58"/>
      <c r="H130" s="58"/>
      <c r="I130" s="58"/>
      <c r="J130" s="58"/>
      <c r="K130" s="58"/>
      <c r="L130" s="59"/>
      <c r="M130" s="59"/>
      <c r="N130" s="59"/>
      <c r="O130" s="59"/>
      <c r="P130" s="59"/>
      <c r="Q130" s="1"/>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1"/>
      <c r="BJ130" s="1"/>
      <c r="BK130" s="1"/>
      <c r="BL130" s="1"/>
      <c r="BM130" s="1"/>
      <c r="BN130" s="1"/>
      <c r="BO130" s="1"/>
      <c r="BP130" s="1"/>
    </row>
    <row r="131" spans="1:68" ht="15.75" customHeight="1">
      <c r="A131" s="1"/>
      <c r="B131" s="1"/>
      <c r="C131" s="1"/>
      <c r="D131" s="58"/>
      <c r="E131" s="58"/>
      <c r="F131" s="58"/>
      <c r="G131" s="58"/>
      <c r="H131" s="58"/>
      <c r="I131" s="58"/>
      <c r="J131" s="58"/>
      <c r="K131" s="58"/>
      <c r="L131" s="59"/>
      <c r="M131" s="59"/>
      <c r="N131" s="59"/>
      <c r="O131" s="59"/>
      <c r="P131" s="59"/>
      <c r="Q131" s="1"/>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1"/>
      <c r="BJ131" s="1"/>
      <c r="BK131" s="1"/>
      <c r="BL131" s="1"/>
      <c r="BM131" s="1"/>
      <c r="BN131" s="1"/>
      <c r="BO131" s="1"/>
      <c r="BP131" s="1"/>
    </row>
    <row r="132" spans="1:68" ht="15.75" customHeight="1">
      <c r="A132" s="1"/>
      <c r="B132" s="1"/>
      <c r="C132" s="1"/>
      <c r="D132" s="58"/>
      <c r="E132" s="58"/>
      <c r="F132" s="58"/>
      <c r="G132" s="58"/>
      <c r="H132" s="58"/>
      <c r="I132" s="58"/>
      <c r="J132" s="58"/>
      <c r="K132" s="58"/>
      <c r="L132" s="59"/>
      <c r="M132" s="59"/>
      <c r="N132" s="59"/>
      <c r="O132" s="59"/>
      <c r="P132" s="59"/>
      <c r="Q132" s="1"/>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1"/>
      <c r="BJ132" s="1"/>
      <c r="BK132" s="1"/>
      <c r="BL132" s="1"/>
      <c r="BM132" s="1"/>
      <c r="BN132" s="1"/>
      <c r="BO132" s="1"/>
      <c r="BP132" s="1"/>
    </row>
    <row r="133" spans="1:68" ht="15.75" customHeight="1">
      <c r="A133" s="1"/>
      <c r="B133" s="1"/>
      <c r="C133" s="1"/>
      <c r="D133" s="58"/>
      <c r="E133" s="58"/>
      <c r="F133" s="58"/>
      <c r="G133" s="58"/>
      <c r="H133" s="58"/>
      <c r="I133" s="58"/>
      <c r="J133" s="58"/>
      <c r="K133" s="58"/>
      <c r="L133" s="59"/>
      <c r="M133" s="59"/>
      <c r="N133" s="59"/>
      <c r="O133" s="59"/>
      <c r="P133" s="59"/>
      <c r="Q133" s="1"/>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1"/>
      <c r="BJ133" s="1"/>
      <c r="BK133" s="1"/>
      <c r="BL133" s="1"/>
      <c r="BM133" s="1"/>
      <c r="BN133" s="1"/>
      <c r="BO133" s="1"/>
      <c r="BP133" s="1"/>
    </row>
    <row r="134" spans="1:68" ht="15.75" customHeight="1">
      <c r="A134" s="1"/>
      <c r="B134" s="1"/>
      <c r="C134" s="1"/>
      <c r="D134" s="58"/>
      <c r="E134" s="58"/>
      <c r="F134" s="58"/>
      <c r="G134" s="58"/>
      <c r="H134" s="58"/>
      <c r="I134" s="58"/>
      <c r="J134" s="58"/>
      <c r="K134" s="58"/>
      <c r="L134" s="59"/>
      <c r="M134" s="59"/>
      <c r="N134" s="59"/>
      <c r="O134" s="59"/>
      <c r="P134" s="59"/>
      <c r="Q134" s="1"/>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1"/>
      <c r="BJ134" s="1"/>
      <c r="BK134" s="1"/>
      <c r="BL134" s="1"/>
      <c r="BM134" s="1"/>
      <c r="BN134" s="1"/>
      <c r="BO134" s="1"/>
      <c r="BP134" s="1"/>
    </row>
    <row r="135" spans="1:68" ht="15.75" customHeight="1">
      <c r="A135" s="1"/>
      <c r="B135" s="1"/>
      <c r="C135" s="1"/>
      <c r="D135" s="58"/>
      <c r="E135" s="58"/>
      <c r="F135" s="58"/>
      <c r="G135" s="58"/>
      <c r="H135" s="58"/>
      <c r="I135" s="58"/>
      <c r="J135" s="58"/>
      <c r="K135" s="58"/>
      <c r="L135" s="59"/>
      <c r="M135" s="59"/>
      <c r="N135" s="59"/>
      <c r="O135" s="59"/>
      <c r="P135" s="59"/>
      <c r="Q135" s="1"/>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1"/>
      <c r="BJ135" s="1"/>
      <c r="BK135" s="1"/>
      <c r="BL135" s="1"/>
      <c r="BM135" s="1"/>
      <c r="BN135" s="1"/>
      <c r="BO135" s="1"/>
      <c r="BP135" s="1"/>
    </row>
    <row r="136" spans="1:68" ht="15.75" customHeight="1">
      <c r="A136" s="1"/>
      <c r="B136" s="1"/>
      <c r="C136" s="1"/>
      <c r="D136" s="58"/>
      <c r="E136" s="58"/>
      <c r="F136" s="58"/>
      <c r="G136" s="58"/>
      <c r="H136" s="58"/>
      <c r="I136" s="58"/>
      <c r="J136" s="58"/>
      <c r="K136" s="58"/>
      <c r="L136" s="59"/>
      <c r="M136" s="59"/>
      <c r="N136" s="59"/>
      <c r="O136" s="59"/>
      <c r="P136" s="59"/>
      <c r="Q136" s="1"/>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1"/>
      <c r="BJ136" s="1"/>
      <c r="BK136" s="1"/>
      <c r="BL136" s="1"/>
      <c r="BM136" s="1"/>
      <c r="BN136" s="1"/>
      <c r="BO136" s="1"/>
      <c r="BP136" s="1"/>
    </row>
    <row r="137" spans="1:68" ht="15.75" customHeight="1">
      <c r="A137" s="1"/>
      <c r="B137" s="1"/>
      <c r="C137" s="1"/>
      <c r="D137" s="58"/>
      <c r="E137" s="58"/>
      <c r="F137" s="58"/>
      <c r="G137" s="58"/>
      <c r="H137" s="58"/>
      <c r="I137" s="58"/>
      <c r="J137" s="58"/>
      <c r="K137" s="58"/>
      <c r="L137" s="59"/>
      <c r="M137" s="59"/>
      <c r="N137" s="59"/>
      <c r="O137" s="59"/>
      <c r="P137" s="59"/>
      <c r="Q137" s="1"/>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1"/>
      <c r="BJ137" s="1"/>
      <c r="BK137" s="1"/>
      <c r="BL137" s="1"/>
      <c r="BM137" s="1"/>
      <c r="BN137" s="1"/>
      <c r="BO137" s="1"/>
      <c r="BP137" s="1"/>
    </row>
    <row r="138" spans="1:68" ht="15.75" customHeight="1">
      <c r="A138" s="1"/>
      <c r="B138" s="1"/>
      <c r="C138" s="1"/>
      <c r="D138" s="58"/>
      <c r="E138" s="58"/>
      <c r="F138" s="58"/>
      <c r="G138" s="58"/>
      <c r="H138" s="58"/>
      <c r="I138" s="58"/>
      <c r="J138" s="58"/>
      <c r="K138" s="58"/>
      <c r="L138" s="59"/>
      <c r="M138" s="59"/>
      <c r="N138" s="59"/>
      <c r="O138" s="59"/>
      <c r="P138" s="59"/>
      <c r="Q138" s="1"/>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1"/>
      <c r="BJ138" s="1"/>
      <c r="BK138" s="1"/>
      <c r="BL138" s="1"/>
      <c r="BM138" s="1"/>
      <c r="BN138" s="1"/>
      <c r="BO138" s="1"/>
      <c r="BP138" s="1"/>
    </row>
    <row r="139" spans="1:68" ht="15.75" customHeight="1">
      <c r="A139" s="1"/>
      <c r="B139" s="1"/>
      <c r="C139" s="1"/>
      <c r="D139" s="58"/>
      <c r="E139" s="58"/>
      <c r="F139" s="58"/>
      <c r="G139" s="58"/>
      <c r="H139" s="58"/>
      <c r="I139" s="58"/>
      <c r="J139" s="58"/>
      <c r="K139" s="58"/>
      <c r="L139" s="59"/>
      <c r="M139" s="59"/>
      <c r="N139" s="59"/>
      <c r="O139" s="59"/>
      <c r="P139" s="59"/>
      <c r="Q139" s="1"/>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1"/>
      <c r="BJ139" s="1"/>
      <c r="BK139" s="1"/>
      <c r="BL139" s="1"/>
      <c r="BM139" s="1"/>
      <c r="BN139" s="1"/>
      <c r="BO139" s="1"/>
      <c r="BP139" s="1"/>
    </row>
    <row r="140" spans="1:68" ht="15.75" customHeight="1">
      <c r="A140" s="1"/>
      <c r="B140" s="1"/>
      <c r="C140" s="1"/>
      <c r="D140" s="58"/>
      <c r="E140" s="58"/>
      <c r="F140" s="58"/>
      <c r="G140" s="58"/>
      <c r="H140" s="58"/>
      <c r="I140" s="58"/>
      <c r="J140" s="58"/>
      <c r="K140" s="58"/>
      <c r="L140" s="59"/>
      <c r="M140" s="59"/>
      <c r="N140" s="59"/>
      <c r="O140" s="59"/>
      <c r="P140" s="59"/>
      <c r="Q140" s="1"/>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1"/>
      <c r="BJ140" s="1"/>
      <c r="BK140" s="1"/>
      <c r="BL140" s="1"/>
      <c r="BM140" s="1"/>
      <c r="BN140" s="1"/>
      <c r="BO140" s="1"/>
      <c r="BP140" s="1"/>
    </row>
    <row r="141" spans="1:68" ht="15.75" customHeight="1">
      <c r="A141" s="1"/>
      <c r="B141" s="1"/>
      <c r="C141" s="1"/>
      <c r="D141" s="58"/>
      <c r="E141" s="58"/>
      <c r="F141" s="58"/>
      <c r="G141" s="58"/>
      <c r="H141" s="58"/>
      <c r="I141" s="58"/>
      <c r="J141" s="58"/>
      <c r="K141" s="58"/>
      <c r="L141" s="59"/>
      <c r="M141" s="59"/>
      <c r="N141" s="59"/>
      <c r="O141" s="59"/>
      <c r="P141" s="59"/>
      <c r="Q141" s="1"/>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1"/>
      <c r="BJ141" s="1"/>
      <c r="BK141" s="1"/>
      <c r="BL141" s="1"/>
      <c r="BM141" s="1"/>
      <c r="BN141" s="1"/>
      <c r="BO141" s="1"/>
      <c r="BP141" s="1"/>
    </row>
    <row r="142" spans="1:68" ht="15.75" customHeight="1">
      <c r="A142" s="1"/>
      <c r="B142" s="1"/>
      <c r="C142" s="1"/>
      <c r="D142" s="58"/>
      <c r="E142" s="58"/>
      <c r="F142" s="58"/>
      <c r="G142" s="58"/>
      <c r="H142" s="58"/>
      <c r="I142" s="58"/>
      <c r="J142" s="58"/>
      <c r="K142" s="58"/>
      <c r="L142" s="59"/>
      <c r="M142" s="59"/>
      <c r="N142" s="59"/>
      <c r="O142" s="59"/>
      <c r="P142" s="59"/>
      <c r="Q142" s="1"/>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1"/>
      <c r="BJ142" s="1"/>
      <c r="BK142" s="1"/>
      <c r="BL142" s="1"/>
      <c r="BM142" s="1"/>
      <c r="BN142" s="1"/>
      <c r="BO142" s="1"/>
      <c r="BP142" s="1"/>
    </row>
    <row r="143" spans="1:68" ht="15.75" customHeight="1">
      <c r="A143" s="1"/>
      <c r="B143" s="1"/>
      <c r="C143" s="1"/>
      <c r="D143" s="58"/>
      <c r="E143" s="58"/>
      <c r="F143" s="58"/>
      <c r="G143" s="58"/>
      <c r="H143" s="58"/>
      <c r="I143" s="58"/>
      <c r="J143" s="58"/>
      <c r="K143" s="58"/>
      <c r="L143" s="59"/>
      <c r="M143" s="59"/>
      <c r="N143" s="59"/>
      <c r="O143" s="59"/>
      <c r="P143" s="59"/>
      <c r="Q143" s="1"/>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1"/>
      <c r="BJ143" s="1"/>
      <c r="BK143" s="1"/>
      <c r="BL143" s="1"/>
      <c r="BM143" s="1"/>
      <c r="BN143" s="1"/>
      <c r="BO143" s="1"/>
      <c r="BP143" s="1"/>
    </row>
    <row r="144" spans="1:68" ht="15.75" customHeight="1">
      <c r="A144" s="1"/>
      <c r="B144" s="1"/>
      <c r="C144" s="1"/>
      <c r="D144" s="58"/>
      <c r="E144" s="58"/>
      <c r="F144" s="58"/>
      <c r="G144" s="58"/>
      <c r="H144" s="58"/>
      <c r="I144" s="58"/>
      <c r="J144" s="58"/>
      <c r="K144" s="58"/>
      <c r="L144" s="59"/>
      <c r="M144" s="59"/>
      <c r="N144" s="59"/>
      <c r="O144" s="59"/>
      <c r="P144" s="59"/>
      <c r="Q144" s="1"/>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1"/>
      <c r="BJ144" s="1"/>
      <c r="BK144" s="1"/>
      <c r="BL144" s="1"/>
      <c r="BM144" s="1"/>
      <c r="BN144" s="1"/>
      <c r="BO144" s="1"/>
      <c r="BP144" s="1"/>
    </row>
    <row r="145" spans="1:68" ht="15.75" customHeight="1">
      <c r="A145" s="1"/>
      <c r="B145" s="1"/>
      <c r="C145" s="1"/>
      <c r="D145" s="58"/>
      <c r="E145" s="58"/>
      <c r="F145" s="58"/>
      <c r="G145" s="58"/>
      <c r="H145" s="58"/>
      <c r="I145" s="58"/>
      <c r="J145" s="58"/>
      <c r="K145" s="58"/>
      <c r="L145" s="59"/>
      <c r="M145" s="59"/>
      <c r="N145" s="59"/>
      <c r="O145" s="59"/>
      <c r="P145" s="59"/>
      <c r="Q145" s="1"/>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1"/>
      <c r="BJ145" s="1"/>
      <c r="BK145" s="1"/>
      <c r="BL145" s="1"/>
      <c r="BM145" s="1"/>
      <c r="BN145" s="1"/>
      <c r="BO145" s="1"/>
      <c r="BP145" s="1"/>
    </row>
    <row r="146" spans="1:68" ht="15.75" customHeight="1">
      <c r="A146" s="1"/>
      <c r="B146" s="1"/>
      <c r="C146" s="1"/>
      <c r="D146" s="58"/>
      <c r="E146" s="58"/>
      <c r="F146" s="58"/>
      <c r="G146" s="58"/>
      <c r="H146" s="58"/>
      <c r="I146" s="58"/>
      <c r="J146" s="58"/>
      <c r="K146" s="58"/>
      <c r="L146" s="59"/>
      <c r="M146" s="59"/>
      <c r="N146" s="59"/>
      <c r="O146" s="59"/>
      <c r="P146" s="59"/>
      <c r="Q146" s="1"/>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1"/>
      <c r="BJ146" s="1"/>
      <c r="BK146" s="1"/>
      <c r="BL146" s="1"/>
      <c r="BM146" s="1"/>
      <c r="BN146" s="1"/>
      <c r="BO146" s="1"/>
      <c r="BP146" s="1"/>
    </row>
    <row r="147" spans="1:68" ht="15.75" customHeight="1">
      <c r="A147" s="1"/>
      <c r="B147" s="1"/>
      <c r="C147" s="1"/>
      <c r="D147" s="58"/>
      <c r="E147" s="58"/>
      <c r="F147" s="58"/>
      <c r="G147" s="58"/>
      <c r="H147" s="58"/>
      <c r="I147" s="58"/>
      <c r="J147" s="58"/>
      <c r="K147" s="58"/>
      <c r="L147" s="59"/>
      <c r="M147" s="59"/>
      <c r="N147" s="59"/>
      <c r="O147" s="59"/>
      <c r="P147" s="59"/>
      <c r="Q147" s="1"/>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1"/>
      <c r="BJ147" s="1"/>
      <c r="BK147" s="1"/>
      <c r="BL147" s="1"/>
      <c r="BM147" s="1"/>
      <c r="BN147" s="1"/>
      <c r="BO147" s="1"/>
      <c r="BP147" s="1"/>
    </row>
    <row r="148" spans="1:68" ht="15.75" customHeight="1">
      <c r="A148" s="1"/>
      <c r="B148" s="1"/>
      <c r="C148" s="1"/>
      <c r="D148" s="58"/>
      <c r="E148" s="58"/>
      <c r="F148" s="58"/>
      <c r="G148" s="58"/>
      <c r="H148" s="58"/>
      <c r="I148" s="58"/>
      <c r="J148" s="58"/>
      <c r="K148" s="58"/>
      <c r="L148" s="59"/>
      <c r="M148" s="59"/>
      <c r="N148" s="59"/>
      <c r="O148" s="59"/>
      <c r="P148" s="59"/>
      <c r="Q148" s="1"/>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1"/>
      <c r="BJ148" s="1"/>
      <c r="BK148" s="1"/>
      <c r="BL148" s="1"/>
      <c r="BM148" s="1"/>
      <c r="BN148" s="1"/>
      <c r="BO148" s="1"/>
      <c r="BP148" s="1"/>
    </row>
    <row r="149" spans="1:68" ht="15.75" customHeight="1">
      <c r="A149" s="1"/>
      <c r="B149" s="1"/>
      <c r="C149" s="1"/>
      <c r="D149" s="58"/>
      <c r="E149" s="58"/>
      <c r="F149" s="58"/>
      <c r="G149" s="58"/>
      <c r="H149" s="58"/>
      <c r="I149" s="58"/>
      <c r="J149" s="58"/>
      <c r="K149" s="58"/>
      <c r="L149" s="59"/>
      <c r="M149" s="59"/>
      <c r="N149" s="59"/>
      <c r="O149" s="59"/>
      <c r="P149" s="59"/>
      <c r="Q149" s="1"/>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1"/>
      <c r="BJ149" s="1"/>
      <c r="BK149" s="1"/>
      <c r="BL149" s="1"/>
      <c r="BM149" s="1"/>
      <c r="BN149" s="1"/>
      <c r="BO149" s="1"/>
      <c r="BP149" s="1"/>
    </row>
    <row r="150" spans="1:68" ht="15.75" customHeight="1">
      <c r="A150" s="1"/>
      <c r="B150" s="1"/>
      <c r="C150" s="1"/>
      <c r="D150" s="58"/>
      <c r="E150" s="58"/>
      <c r="F150" s="58"/>
      <c r="G150" s="58"/>
      <c r="H150" s="58"/>
      <c r="I150" s="58"/>
      <c r="J150" s="58"/>
      <c r="K150" s="58"/>
      <c r="L150" s="59"/>
      <c r="M150" s="59"/>
      <c r="N150" s="59"/>
      <c r="O150" s="59"/>
      <c r="P150" s="59"/>
      <c r="Q150" s="1"/>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1"/>
      <c r="BJ150" s="1"/>
      <c r="BK150" s="1"/>
      <c r="BL150" s="1"/>
      <c r="BM150" s="1"/>
      <c r="BN150" s="1"/>
      <c r="BO150" s="1"/>
      <c r="BP150" s="1"/>
    </row>
    <row r="151" spans="1:68" ht="15.75" customHeight="1">
      <c r="A151" s="1"/>
      <c r="B151" s="1"/>
      <c r="C151" s="1"/>
      <c r="D151" s="58"/>
      <c r="E151" s="58"/>
      <c r="F151" s="58"/>
      <c r="G151" s="58"/>
      <c r="H151" s="58"/>
      <c r="I151" s="58"/>
      <c r="J151" s="58"/>
      <c r="K151" s="58"/>
      <c r="L151" s="59"/>
      <c r="M151" s="59"/>
      <c r="N151" s="59"/>
      <c r="O151" s="59"/>
      <c r="P151" s="59"/>
      <c r="Q151" s="1"/>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1"/>
      <c r="BJ151" s="1"/>
      <c r="BK151" s="1"/>
      <c r="BL151" s="1"/>
      <c r="BM151" s="1"/>
      <c r="BN151" s="1"/>
      <c r="BO151" s="1"/>
      <c r="BP151" s="1"/>
    </row>
    <row r="152" spans="1:68" ht="15.75" customHeight="1">
      <c r="A152" s="1"/>
      <c r="B152" s="1"/>
      <c r="C152" s="1"/>
      <c r="D152" s="58"/>
      <c r="E152" s="58"/>
      <c r="F152" s="58"/>
      <c r="G152" s="58"/>
      <c r="H152" s="58"/>
      <c r="I152" s="58"/>
      <c r="J152" s="58"/>
      <c r="K152" s="58"/>
      <c r="L152" s="59"/>
      <c r="M152" s="59"/>
      <c r="N152" s="59"/>
      <c r="O152" s="59"/>
      <c r="P152" s="59"/>
      <c r="Q152" s="1"/>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1"/>
      <c r="BJ152" s="1"/>
      <c r="BK152" s="1"/>
      <c r="BL152" s="1"/>
      <c r="BM152" s="1"/>
      <c r="BN152" s="1"/>
      <c r="BO152" s="1"/>
      <c r="BP152" s="1"/>
    </row>
    <row r="153" spans="1:68" ht="15.75" customHeight="1">
      <c r="A153" s="1"/>
      <c r="B153" s="1"/>
      <c r="C153" s="1"/>
      <c r="D153" s="58"/>
      <c r="E153" s="58"/>
      <c r="F153" s="58"/>
      <c r="G153" s="58"/>
      <c r="H153" s="58"/>
      <c r="I153" s="58"/>
      <c r="J153" s="58"/>
      <c r="K153" s="58"/>
      <c r="L153" s="59"/>
      <c r="M153" s="59"/>
      <c r="N153" s="59"/>
      <c r="O153" s="59"/>
      <c r="P153" s="59"/>
      <c r="Q153" s="1"/>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1"/>
      <c r="BJ153" s="1"/>
      <c r="BK153" s="1"/>
      <c r="BL153" s="1"/>
      <c r="BM153" s="1"/>
      <c r="BN153" s="1"/>
      <c r="BO153" s="1"/>
      <c r="BP153" s="1"/>
    </row>
    <row r="154" spans="1:68" ht="15.75" customHeight="1">
      <c r="A154" s="1"/>
      <c r="B154" s="1"/>
      <c r="C154" s="1"/>
      <c r="D154" s="58"/>
      <c r="E154" s="58"/>
      <c r="F154" s="58"/>
      <c r="G154" s="58"/>
      <c r="H154" s="58"/>
      <c r="I154" s="58"/>
      <c r="J154" s="58"/>
      <c r="K154" s="58"/>
      <c r="L154" s="59"/>
      <c r="M154" s="59"/>
      <c r="N154" s="59"/>
      <c r="O154" s="59"/>
      <c r="P154" s="59"/>
      <c r="Q154" s="1"/>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1"/>
      <c r="BJ154" s="1"/>
      <c r="BK154" s="1"/>
      <c r="BL154" s="1"/>
      <c r="BM154" s="1"/>
      <c r="BN154" s="1"/>
      <c r="BO154" s="1"/>
      <c r="BP154" s="1"/>
    </row>
    <row r="155" spans="1:68" ht="15.75" customHeight="1">
      <c r="A155" s="1"/>
      <c r="B155" s="1"/>
      <c r="C155" s="1"/>
      <c r="D155" s="58"/>
      <c r="E155" s="58"/>
      <c r="F155" s="58"/>
      <c r="G155" s="58"/>
      <c r="H155" s="58"/>
      <c r="I155" s="58"/>
      <c r="J155" s="58"/>
      <c r="K155" s="58"/>
      <c r="L155" s="59"/>
      <c r="M155" s="59"/>
      <c r="N155" s="59"/>
      <c r="O155" s="59"/>
      <c r="P155" s="59"/>
      <c r="Q155" s="1"/>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1"/>
      <c r="BJ155" s="1"/>
      <c r="BK155" s="1"/>
      <c r="BL155" s="1"/>
      <c r="BM155" s="1"/>
      <c r="BN155" s="1"/>
      <c r="BO155" s="1"/>
      <c r="BP155" s="1"/>
    </row>
    <row r="156" spans="1:68" ht="15.75" customHeight="1">
      <c r="A156" s="1"/>
      <c r="B156" s="1"/>
      <c r="C156" s="1"/>
      <c r="D156" s="58"/>
      <c r="E156" s="58"/>
      <c r="F156" s="58"/>
      <c r="G156" s="58"/>
      <c r="H156" s="58"/>
      <c r="I156" s="58"/>
      <c r="J156" s="58"/>
      <c r="K156" s="58"/>
      <c r="L156" s="59"/>
      <c r="M156" s="59"/>
      <c r="N156" s="59"/>
      <c r="O156" s="59"/>
      <c r="P156" s="59"/>
      <c r="Q156" s="1"/>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1"/>
      <c r="BJ156" s="1"/>
      <c r="BK156" s="1"/>
      <c r="BL156" s="1"/>
      <c r="BM156" s="1"/>
      <c r="BN156" s="1"/>
      <c r="BO156" s="1"/>
      <c r="BP156" s="1"/>
    </row>
    <row r="157" spans="1:68" ht="15.75" customHeight="1">
      <c r="A157" s="1"/>
      <c r="B157" s="1"/>
      <c r="C157" s="1"/>
      <c r="D157" s="58"/>
      <c r="E157" s="58"/>
      <c r="F157" s="58"/>
      <c r="G157" s="58"/>
      <c r="H157" s="58"/>
      <c r="I157" s="58"/>
      <c r="J157" s="58"/>
      <c r="K157" s="58"/>
      <c r="L157" s="59"/>
      <c r="M157" s="59"/>
      <c r="N157" s="59"/>
      <c r="O157" s="59"/>
      <c r="P157" s="59"/>
      <c r="Q157" s="1"/>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1"/>
      <c r="BJ157" s="1"/>
      <c r="BK157" s="1"/>
      <c r="BL157" s="1"/>
      <c r="BM157" s="1"/>
      <c r="BN157" s="1"/>
      <c r="BO157" s="1"/>
      <c r="BP157" s="1"/>
    </row>
    <row r="158" spans="1:68" ht="15.75" customHeight="1">
      <c r="A158" s="1"/>
      <c r="B158" s="1"/>
      <c r="C158" s="1"/>
      <c r="D158" s="58"/>
      <c r="E158" s="58"/>
      <c r="F158" s="58"/>
      <c r="G158" s="58"/>
      <c r="H158" s="58"/>
      <c r="I158" s="58"/>
      <c r="J158" s="58"/>
      <c r="K158" s="58"/>
      <c r="L158" s="59"/>
      <c r="M158" s="59"/>
      <c r="N158" s="59"/>
      <c r="O158" s="59"/>
      <c r="P158" s="59"/>
      <c r="Q158" s="1"/>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1"/>
      <c r="BJ158" s="1"/>
      <c r="BK158" s="1"/>
      <c r="BL158" s="1"/>
      <c r="BM158" s="1"/>
      <c r="BN158" s="1"/>
      <c r="BO158" s="1"/>
      <c r="BP158" s="1"/>
    </row>
    <row r="159" spans="1:68" ht="15.75" customHeight="1">
      <c r="A159" s="1"/>
      <c r="B159" s="1"/>
      <c r="C159" s="1"/>
      <c r="D159" s="58"/>
      <c r="E159" s="58"/>
      <c r="F159" s="58"/>
      <c r="G159" s="58"/>
      <c r="H159" s="58"/>
      <c r="I159" s="58"/>
      <c r="J159" s="58"/>
      <c r="K159" s="58"/>
      <c r="L159" s="59"/>
      <c r="M159" s="59"/>
      <c r="N159" s="59"/>
      <c r="O159" s="59"/>
      <c r="P159" s="59"/>
      <c r="Q159" s="1"/>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1"/>
      <c r="BJ159" s="1"/>
      <c r="BK159" s="1"/>
      <c r="BL159" s="1"/>
      <c r="BM159" s="1"/>
      <c r="BN159" s="1"/>
      <c r="BO159" s="1"/>
      <c r="BP159" s="1"/>
    </row>
    <row r="160" spans="1:68" ht="15.75" customHeight="1">
      <c r="A160" s="1"/>
      <c r="B160" s="1"/>
      <c r="C160" s="1"/>
      <c r="D160" s="58"/>
      <c r="E160" s="58"/>
      <c r="F160" s="58"/>
      <c r="G160" s="58"/>
      <c r="H160" s="58"/>
      <c r="I160" s="58"/>
      <c r="J160" s="58"/>
      <c r="K160" s="58"/>
      <c r="L160" s="59"/>
      <c r="M160" s="59"/>
      <c r="N160" s="59"/>
      <c r="O160" s="59"/>
      <c r="P160" s="59"/>
      <c r="Q160" s="1"/>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1"/>
      <c r="BJ160" s="1"/>
      <c r="BK160" s="1"/>
      <c r="BL160" s="1"/>
      <c r="BM160" s="1"/>
      <c r="BN160" s="1"/>
      <c r="BO160" s="1"/>
      <c r="BP160" s="1"/>
    </row>
    <row r="161" spans="1:68" ht="15.75" customHeight="1">
      <c r="A161" s="1"/>
      <c r="B161" s="1"/>
      <c r="C161" s="1"/>
      <c r="D161" s="58"/>
      <c r="E161" s="58"/>
      <c r="F161" s="58"/>
      <c r="G161" s="58"/>
      <c r="H161" s="58"/>
      <c r="I161" s="58"/>
      <c r="J161" s="58"/>
      <c r="K161" s="58"/>
      <c r="L161" s="59"/>
      <c r="M161" s="59"/>
      <c r="N161" s="59"/>
      <c r="O161" s="59"/>
      <c r="P161" s="59"/>
      <c r="Q161" s="1"/>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1"/>
      <c r="BJ161" s="1"/>
      <c r="BK161" s="1"/>
      <c r="BL161" s="1"/>
      <c r="BM161" s="1"/>
      <c r="BN161" s="1"/>
      <c r="BO161" s="1"/>
      <c r="BP161" s="1"/>
    </row>
    <row r="162" spans="1:68" ht="15.75" customHeight="1">
      <c r="A162" s="1"/>
      <c r="B162" s="1"/>
      <c r="C162" s="1"/>
      <c r="D162" s="58"/>
      <c r="E162" s="58"/>
      <c r="F162" s="58"/>
      <c r="G162" s="58"/>
      <c r="H162" s="58"/>
      <c r="I162" s="58"/>
      <c r="J162" s="58"/>
      <c r="K162" s="58"/>
      <c r="L162" s="59"/>
      <c r="M162" s="59"/>
      <c r="N162" s="59"/>
      <c r="O162" s="59"/>
      <c r="P162" s="59"/>
      <c r="Q162" s="1"/>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1"/>
      <c r="BJ162" s="1"/>
      <c r="BK162" s="1"/>
      <c r="BL162" s="1"/>
      <c r="BM162" s="1"/>
      <c r="BN162" s="1"/>
      <c r="BO162" s="1"/>
      <c r="BP162" s="1"/>
    </row>
    <row r="163" spans="1:68" ht="15.75" customHeight="1">
      <c r="A163" s="1"/>
      <c r="B163" s="1"/>
      <c r="C163" s="1"/>
      <c r="D163" s="58"/>
      <c r="E163" s="58"/>
      <c r="F163" s="58"/>
      <c r="G163" s="58"/>
      <c r="H163" s="58"/>
      <c r="I163" s="58"/>
      <c r="J163" s="58"/>
      <c r="K163" s="58"/>
      <c r="L163" s="59"/>
      <c r="M163" s="59"/>
      <c r="N163" s="59"/>
      <c r="O163" s="59"/>
      <c r="P163" s="59"/>
      <c r="Q163" s="1"/>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1"/>
      <c r="BJ163" s="1"/>
      <c r="BK163" s="1"/>
      <c r="BL163" s="1"/>
      <c r="BM163" s="1"/>
      <c r="BN163" s="1"/>
      <c r="BO163" s="1"/>
      <c r="BP163" s="1"/>
    </row>
    <row r="164" spans="1:68" ht="15.75" customHeight="1">
      <c r="A164" s="1"/>
      <c r="B164" s="1"/>
      <c r="C164" s="1"/>
      <c r="D164" s="58"/>
      <c r="E164" s="58"/>
      <c r="F164" s="58"/>
      <c r="G164" s="58"/>
      <c r="H164" s="58"/>
      <c r="I164" s="58"/>
      <c r="J164" s="58"/>
      <c r="K164" s="58"/>
      <c r="L164" s="59"/>
      <c r="M164" s="59"/>
      <c r="N164" s="59"/>
      <c r="O164" s="59"/>
      <c r="P164" s="59"/>
      <c r="Q164" s="1"/>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1"/>
      <c r="BJ164" s="1"/>
      <c r="BK164" s="1"/>
      <c r="BL164" s="1"/>
      <c r="BM164" s="1"/>
      <c r="BN164" s="1"/>
      <c r="BO164" s="1"/>
      <c r="BP164" s="1"/>
    </row>
    <row r="165" spans="1:68" ht="15.75" customHeight="1">
      <c r="A165" s="1"/>
      <c r="B165" s="1"/>
      <c r="C165" s="1"/>
      <c r="D165" s="58"/>
      <c r="E165" s="58"/>
      <c r="F165" s="58"/>
      <c r="G165" s="58"/>
      <c r="H165" s="58"/>
      <c r="I165" s="58"/>
      <c r="J165" s="58"/>
      <c r="K165" s="58"/>
      <c r="L165" s="59"/>
      <c r="M165" s="59"/>
      <c r="N165" s="59"/>
      <c r="O165" s="59"/>
      <c r="P165" s="59"/>
      <c r="Q165" s="1"/>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1"/>
      <c r="BJ165" s="1"/>
      <c r="BK165" s="1"/>
      <c r="BL165" s="1"/>
      <c r="BM165" s="1"/>
      <c r="BN165" s="1"/>
      <c r="BO165" s="1"/>
      <c r="BP165" s="1"/>
    </row>
    <row r="166" spans="1:68" ht="15.75" customHeight="1">
      <c r="A166" s="1"/>
      <c r="B166" s="1"/>
      <c r="C166" s="1"/>
      <c r="D166" s="58"/>
      <c r="E166" s="58"/>
      <c r="F166" s="58"/>
      <c r="G166" s="58"/>
      <c r="H166" s="58"/>
      <c r="I166" s="58"/>
      <c r="J166" s="58"/>
      <c r="K166" s="58"/>
      <c r="L166" s="59"/>
      <c r="M166" s="59"/>
      <c r="N166" s="59"/>
      <c r="O166" s="59"/>
      <c r="P166" s="59"/>
      <c r="Q166" s="1"/>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1"/>
      <c r="BJ166" s="1"/>
      <c r="BK166" s="1"/>
      <c r="BL166" s="1"/>
      <c r="BM166" s="1"/>
      <c r="BN166" s="1"/>
      <c r="BO166" s="1"/>
      <c r="BP166" s="1"/>
    </row>
    <row r="167" spans="1:68" ht="15.75" customHeight="1">
      <c r="A167" s="1"/>
      <c r="B167" s="1"/>
      <c r="C167" s="1"/>
      <c r="D167" s="58"/>
      <c r="E167" s="58"/>
      <c r="F167" s="58"/>
      <c r="G167" s="58"/>
      <c r="H167" s="58"/>
      <c r="I167" s="58"/>
      <c r="J167" s="58"/>
      <c r="K167" s="58"/>
      <c r="L167" s="59"/>
      <c r="M167" s="59"/>
      <c r="N167" s="59"/>
      <c r="O167" s="59"/>
      <c r="P167" s="59"/>
      <c r="Q167" s="1"/>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1"/>
      <c r="BJ167" s="1"/>
      <c r="BK167" s="1"/>
      <c r="BL167" s="1"/>
      <c r="BM167" s="1"/>
      <c r="BN167" s="1"/>
      <c r="BO167" s="1"/>
      <c r="BP167" s="1"/>
    </row>
    <row r="168" spans="1:68" ht="15.75" customHeight="1">
      <c r="A168" s="1"/>
      <c r="B168" s="1"/>
      <c r="C168" s="1"/>
      <c r="D168" s="58"/>
      <c r="E168" s="58"/>
      <c r="F168" s="58"/>
      <c r="G168" s="58"/>
      <c r="H168" s="58"/>
      <c r="I168" s="58"/>
      <c r="J168" s="58"/>
      <c r="K168" s="58"/>
      <c r="L168" s="59"/>
      <c r="M168" s="59"/>
      <c r="N168" s="59"/>
      <c r="O168" s="59"/>
      <c r="P168" s="59"/>
      <c r="Q168" s="1"/>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1"/>
      <c r="BJ168" s="1"/>
      <c r="BK168" s="1"/>
      <c r="BL168" s="1"/>
      <c r="BM168" s="1"/>
      <c r="BN168" s="1"/>
      <c r="BO168" s="1"/>
      <c r="BP168" s="1"/>
    </row>
    <row r="169" spans="1:68" ht="15.75" customHeight="1">
      <c r="A169" s="1"/>
      <c r="B169" s="1"/>
      <c r="C169" s="1"/>
      <c r="D169" s="58"/>
      <c r="E169" s="58"/>
      <c r="F169" s="58"/>
      <c r="G169" s="58"/>
      <c r="H169" s="58"/>
      <c r="I169" s="58"/>
      <c r="J169" s="58"/>
      <c r="K169" s="58"/>
      <c r="L169" s="59"/>
      <c r="M169" s="59"/>
      <c r="N169" s="59"/>
      <c r="O169" s="59"/>
      <c r="P169" s="59"/>
      <c r="Q169" s="1"/>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1"/>
      <c r="BJ169" s="1"/>
      <c r="BK169" s="1"/>
      <c r="BL169" s="1"/>
      <c r="BM169" s="1"/>
      <c r="BN169" s="1"/>
      <c r="BO169" s="1"/>
      <c r="BP169" s="1"/>
    </row>
    <row r="170" spans="1:68" ht="15.75" customHeight="1">
      <c r="A170" s="1"/>
      <c r="B170" s="1"/>
      <c r="C170" s="1"/>
      <c r="D170" s="58"/>
      <c r="E170" s="58"/>
      <c r="F170" s="58"/>
      <c r="G170" s="58"/>
      <c r="H170" s="58"/>
      <c r="I170" s="58"/>
      <c r="J170" s="58"/>
      <c r="K170" s="58"/>
      <c r="L170" s="59"/>
      <c r="M170" s="59"/>
      <c r="N170" s="59"/>
      <c r="O170" s="59"/>
      <c r="P170" s="59"/>
      <c r="Q170" s="1"/>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1"/>
      <c r="BJ170" s="1"/>
      <c r="BK170" s="1"/>
      <c r="BL170" s="1"/>
      <c r="BM170" s="1"/>
      <c r="BN170" s="1"/>
      <c r="BO170" s="1"/>
      <c r="BP170" s="1"/>
    </row>
    <row r="171" spans="1:68" ht="15.75" customHeight="1">
      <c r="A171" s="1"/>
      <c r="B171" s="1"/>
      <c r="C171" s="1"/>
      <c r="D171" s="58"/>
      <c r="E171" s="58"/>
      <c r="F171" s="58"/>
      <c r="G171" s="58"/>
      <c r="H171" s="58"/>
      <c r="I171" s="58"/>
      <c r="J171" s="58"/>
      <c r="K171" s="58"/>
      <c r="L171" s="59"/>
      <c r="M171" s="59"/>
      <c r="N171" s="59"/>
      <c r="O171" s="59"/>
      <c r="P171" s="59"/>
      <c r="Q171" s="1"/>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1"/>
      <c r="BJ171" s="1"/>
      <c r="BK171" s="1"/>
      <c r="BL171" s="1"/>
      <c r="BM171" s="1"/>
      <c r="BN171" s="1"/>
      <c r="BO171" s="1"/>
      <c r="BP171" s="1"/>
    </row>
    <row r="172" spans="1:68" ht="15.75" customHeight="1">
      <c r="A172" s="1"/>
      <c r="B172" s="1"/>
      <c r="C172" s="1"/>
      <c r="D172" s="58"/>
      <c r="E172" s="58"/>
      <c r="F172" s="58"/>
      <c r="G172" s="58"/>
      <c r="H172" s="58"/>
      <c r="I172" s="58"/>
      <c r="J172" s="58"/>
      <c r="K172" s="58"/>
      <c r="L172" s="59"/>
      <c r="M172" s="59"/>
      <c r="N172" s="59"/>
      <c r="O172" s="59"/>
      <c r="P172" s="59"/>
      <c r="Q172" s="1"/>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1"/>
      <c r="BJ172" s="1"/>
      <c r="BK172" s="1"/>
      <c r="BL172" s="1"/>
      <c r="BM172" s="1"/>
      <c r="BN172" s="1"/>
      <c r="BO172" s="1"/>
      <c r="BP172" s="1"/>
    </row>
    <row r="173" spans="1:68" ht="15.75" customHeight="1">
      <c r="A173" s="1"/>
      <c r="B173" s="1"/>
      <c r="C173" s="1"/>
      <c r="D173" s="58"/>
      <c r="E173" s="58"/>
      <c r="F173" s="58"/>
      <c r="G173" s="58"/>
      <c r="H173" s="58"/>
      <c r="I173" s="58"/>
      <c r="J173" s="58"/>
      <c r="K173" s="58"/>
      <c r="L173" s="59"/>
      <c r="M173" s="59"/>
      <c r="N173" s="59"/>
      <c r="O173" s="59"/>
      <c r="P173" s="59"/>
      <c r="Q173" s="1"/>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1"/>
      <c r="BJ173" s="1"/>
      <c r="BK173" s="1"/>
      <c r="BL173" s="1"/>
      <c r="BM173" s="1"/>
      <c r="BN173" s="1"/>
      <c r="BO173" s="1"/>
      <c r="BP173" s="1"/>
    </row>
    <row r="174" spans="1:68" ht="15.75" customHeight="1">
      <c r="A174" s="1"/>
      <c r="B174" s="1"/>
      <c r="C174" s="1"/>
      <c r="D174" s="58"/>
      <c r="E174" s="58"/>
      <c r="F174" s="58"/>
      <c r="G174" s="58"/>
      <c r="H174" s="58"/>
      <c r="I174" s="58"/>
      <c r="J174" s="58"/>
      <c r="K174" s="58"/>
      <c r="L174" s="59"/>
      <c r="M174" s="59"/>
      <c r="N174" s="59"/>
      <c r="O174" s="59"/>
      <c r="P174" s="59"/>
      <c r="Q174" s="1"/>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1"/>
      <c r="BJ174" s="1"/>
      <c r="BK174" s="1"/>
      <c r="BL174" s="1"/>
      <c r="BM174" s="1"/>
      <c r="BN174" s="1"/>
      <c r="BO174" s="1"/>
      <c r="BP174" s="1"/>
    </row>
    <row r="175" spans="1:68" ht="15.75" customHeight="1">
      <c r="A175" s="1"/>
      <c r="B175" s="1"/>
      <c r="C175" s="1"/>
      <c r="D175" s="58"/>
      <c r="E175" s="58"/>
      <c r="F175" s="58"/>
      <c r="G175" s="58"/>
      <c r="H175" s="58"/>
      <c r="I175" s="58"/>
      <c r="J175" s="58"/>
      <c r="K175" s="58"/>
      <c r="L175" s="59"/>
      <c r="M175" s="59"/>
      <c r="N175" s="59"/>
      <c r="O175" s="59"/>
      <c r="P175" s="59"/>
      <c r="Q175" s="1"/>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1"/>
      <c r="BJ175" s="1"/>
      <c r="BK175" s="1"/>
      <c r="BL175" s="1"/>
      <c r="BM175" s="1"/>
      <c r="BN175" s="1"/>
      <c r="BO175" s="1"/>
      <c r="BP175" s="1"/>
    </row>
    <row r="176" spans="1:68" ht="15.75" customHeight="1">
      <c r="A176" s="1"/>
      <c r="B176" s="1"/>
      <c r="C176" s="1"/>
      <c r="D176" s="58"/>
      <c r="E176" s="58"/>
      <c r="F176" s="58"/>
      <c r="G176" s="58"/>
      <c r="H176" s="58"/>
      <c r="I176" s="58"/>
      <c r="J176" s="58"/>
      <c r="K176" s="58"/>
      <c r="L176" s="59"/>
      <c r="M176" s="59"/>
      <c r="N176" s="59"/>
      <c r="O176" s="59"/>
      <c r="P176" s="59"/>
      <c r="Q176" s="1"/>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1"/>
      <c r="BJ176" s="1"/>
      <c r="BK176" s="1"/>
      <c r="BL176" s="1"/>
      <c r="BM176" s="1"/>
      <c r="BN176" s="1"/>
      <c r="BO176" s="1"/>
      <c r="BP176" s="1"/>
    </row>
    <row r="177" spans="1:68" ht="15.75" customHeight="1">
      <c r="A177" s="1"/>
      <c r="B177" s="1"/>
      <c r="C177" s="1"/>
      <c r="D177" s="58"/>
      <c r="E177" s="58"/>
      <c r="F177" s="58"/>
      <c r="G177" s="58"/>
      <c r="H177" s="58"/>
      <c r="I177" s="58"/>
      <c r="J177" s="58"/>
      <c r="K177" s="58"/>
      <c r="L177" s="59"/>
      <c r="M177" s="59"/>
      <c r="N177" s="59"/>
      <c r="O177" s="59"/>
      <c r="P177" s="59"/>
      <c r="Q177" s="1"/>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1"/>
      <c r="BJ177" s="1"/>
      <c r="BK177" s="1"/>
      <c r="BL177" s="1"/>
      <c r="BM177" s="1"/>
      <c r="BN177" s="1"/>
      <c r="BO177" s="1"/>
      <c r="BP177" s="1"/>
    </row>
    <row r="178" spans="1:68" ht="15.75" customHeight="1">
      <c r="A178" s="1"/>
      <c r="B178" s="1"/>
      <c r="C178" s="1"/>
      <c r="D178" s="58"/>
      <c r="E178" s="58"/>
      <c r="F178" s="58"/>
      <c r="G178" s="58"/>
      <c r="H178" s="58"/>
      <c r="I178" s="58"/>
      <c r="J178" s="58"/>
      <c r="K178" s="58"/>
      <c r="L178" s="59"/>
      <c r="M178" s="59"/>
      <c r="N178" s="59"/>
      <c r="O178" s="59"/>
      <c r="P178" s="59"/>
      <c r="Q178" s="1"/>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1"/>
      <c r="BJ178" s="1"/>
      <c r="BK178" s="1"/>
      <c r="BL178" s="1"/>
      <c r="BM178" s="1"/>
      <c r="BN178" s="1"/>
      <c r="BO178" s="1"/>
      <c r="BP178" s="1"/>
    </row>
    <row r="179" spans="1:68" ht="15.75" customHeight="1">
      <c r="A179" s="1"/>
      <c r="B179" s="1"/>
      <c r="C179" s="1"/>
      <c r="D179" s="58"/>
      <c r="E179" s="58"/>
      <c r="F179" s="58"/>
      <c r="G179" s="58"/>
      <c r="H179" s="58"/>
      <c r="I179" s="58"/>
      <c r="J179" s="58"/>
      <c r="K179" s="58"/>
      <c r="L179" s="59"/>
      <c r="M179" s="59"/>
      <c r="N179" s="59"/>
      <c r="O179" s="59"/>
      <c r="P179" s="59"/>
      <c r="Q179" s="1"/>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1"/>
      <c r="BJ179" s="1"/>
      <c r="BK179" s="1"/>
      <c r="BL179" s="1"/>
      <c r="BM179" s="1"/>
      <c r="BN179" s="1"/>
      <c r="BO179" s="1"/>
      <c r="BP179" s="1"/>
    </row>
    <row r="180" spans="1:68" ht="15.75" customHeight="1">
      <c r="A180" s="1"/>
      <c r="B180" s="1"/>
      <c r="C180" s="1"/>
      <c r="D180" s="58"/>
      <c r="E180" s="58"/>
      <c r="F180" s="58"/>
      <c r="G180" s="58"/>
      <c r="H180" s="58"/>
      <c r="I180" s="58"/>
      <c r="J180" s="58"/>
      <c r="K180" s="58"/>
      <c r="L180" s="59"/>
      <c r="M180" s="59"/>
      <c r="N180" s="59"/>
      <c r="O180" s="59"/>
      <c r="P180" s="59"/>
      <c r="Q180" s="1"/>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1"/>
      <c r="BJ180" s="1"/>
      <c r="BK180" s="1"/>
      <c r="BL180" s="1"/>
      <c r="BM180" s="1"/>
      <c r="BN180" s="1"/>
      <c r="BO180" s="1"/>
      <c r="BP180" s="1"/>
    </row>
    <row r="181" spans="1:68" ht="15.75" customHeight="1">
      <c r="A181" s="1"/>
      <c r="B181" s="1"/>
      <c r="C181" s="1"/>
      <c r="D181" s="58"/>
      <c r="E181" s="58"/>
      <c r="F181" s="58"/>
      <c r="G181" s="58"/>
      <c r="H181" s="58"/>
      <c r="I181" s="58"/>
      <c r="J181" s="58"/>
      <c r="K181" s="58"/>
      <c r="L181" s="59"/>
      <c r="M181" s="59"/>
      <c r="N181" s="59"/>
      <c r="O181" s="59"/>
      <c r="P181" s="59"/>
      <c r="Q181" s="1"/>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1"/>
      <c r="BJ181" s="1"/>
      <c r="BK181" s="1"/>
      <c r="BL181" s="1"/>
      <c r="BM181" s="1"/>
      <c r="BN181" s="1"/>
      <c r="BO181" s="1"/>
      <c r="BP181" s="1"/>
    </row>
    <row r="182" spans="1:68" ht="15.75" customHeight="1">
      <c r="A182" s="1"/>
      <c r="B182" s="1"/>
      <c r="C182" s="1"/>
      <c r="D182" s="58"/>
      <c r="E182" s="58"/>
      <c r="F182" s="58"/>
      <c r="G182" s="58"/>
      <c r="H182" s="58"/>
      <c r="I182" s="58"/>
      <c r="J182" s="58"/>
      <c r="K182" s="58"/>
      <c r="L182" s="59"/>
      <c r="M182" s="59"/>
      <c r="N182" s="59"/>
      <c r="O182" s="59"/>
      <c r="P182" s="59"/>
      <c r="Q182" s="1"/>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1"/>
      <c r="BJ182" s="1"/>
      <c r="BK182" s="1"/>
      <c r="BL182" s="1"/>
      <c r="BM182" s="1"/>
      <c r="BN182" s="1"/>
      <c r="BO182" s="1"/>
      <c r="BP182" s="1"/>
    </row>
    <row r="183" spans="1:68" ht="15.75" customHeight="1">
      <c r="A183" s="1"/>
      <c r="B183" s="1"/>
      <c r="C183" s="1"/>
      <c r="D183" s="58"/>
      <c r="E183" s="58"/>
      <c r="F183" s="58"/>
      <c r="G183" s="58"/>
      <c r="H183" s="58"/>
      <c r="I183" s="58"/>
      <c r="J183" s="58"/>
      <c r="K183" s="58"/>
      <c r="L183" s="59"/>
      <c r="M183" s="59"/>
      <c r="N183" s="59"/>
      <c r="O183" s="59"/>
      <c r="P183" s="59"/>
      <c r="Q183" s="1"/>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1"/>
      <c r="BJ183" s="1"/>
      <c r="BK183" s="1"/>
      <c r="BL183" s="1"/>
      <c r="BM183" s="1"/>
      <c r="BN183" s="1"/>
      <c r="BO183" s="1"/>
      <c r="BP183" s="1"/>
    </row>
    <row r="184" spans="1:68" ht="15.75" customHeight="1">
      <c r="A184" s="1"/>
      <c r="B184" s="1"/>
      <c r="C184" s="1"/>
      <c r="D184" s="58"/>
      <c r="E184" s="58"/>
      <c r="F184" s="58"/>
      <c r="G184" s="58"/>
      <c r="H184" s="58"/>
      <c r="I184" s="58"/>
      <c r="J184" s="58"/>
      <c r="K184" s="58"/>
      <c r="L184" s="59"/>
      <c r="M184" s="59"/>
      <c r="N184" s="59"/>
      <c r="O184" s="59"/>
      <c r="P184" s="59"/>
      <c r="Q184" s="1"/>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1"/>
      <c r="BJ184" s="1"/>
      <c r="BK184" s="1"/>
      <c r="BL184" s="1"/>
      <c r="BM184" s="1"/>
      <c r="BN184" s="1"/>
      <c r="BO184" s="1"/>
      <c r="BP184" s="1"/>
    </row>
    <row r="185" spans="1:68" ht="15.75" customHeight="1">
      <c r="A185" s="1"/>
      <c r="B185" s="1"/>
      <c r="C185" s="1"/>
      <c r="D185" s="58"/>
      <c r="E185" s="58"/>
      <c r="F185" s="58"/>
      <c r="G185" s="58"/>
      <c r="H185" s="58"/>
      <c r="I185" s="58"/>
      <c r="J185" s="58"/>
      <c r="K185" s="58"/>
      <c r="L185" s="59"/>
      <c r="M185" s="59"/>
      <c r="N185" s="59"/>
      <c r="O185" s="59"/>
      <c r="P185" s="59"/>
      <c r="Q185" s="1"/>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1"/>
      <c r="BJ185" s="1"/>
      <c r="BK185" s="1"/>
      <c r="BL185" s="1"/>
      <c r="BM185" s="1"/>
      <c r="BN185" s="1"/>
      <c r="BO185" s="1"/>
      <c r="BP185" s="1"/>
    </row>
    <row r="186" spans="1:68" ht="15.75" customHeight="1">
      <c r="A186" s="1"/>
      <c r="B186" s="1"/>
      <c r="C186" s="1"/>
      <c r="D186" s="58"/>
      <c r="E186" s="58"/>
      <c r="F186" s="58"/>
      <c r="G186" s="58"/>
      <c r="H186" s="58"/>
      <c r="I186" s="58"/>
      <c r="J186" s="58"/>
      <c r="K186" s="58"/>
      <c r="L186" s="59"/>
      <c r="M186" s="59"/>
      <c r="N186" s="59"/>
      <c r="O186" s="59"/>
      <c r="P186" s="59"/>
      <c r="Q186" s="1"/>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1"/>
      <c r="BJ186" s="1"/>
      <c r="BK186" s="1"/>
      <c r="BL186" s="1"/>
      <c r="BM186" s="1"/>
      <c r="BN186" s="1"/>
      <c r="BO186" s="1"/>
      <c r="BP186" s="1"/>
    </row>
    <row r="187" spans="1:68" ht="15.75" customHeight="1">
      <c r="A187" s="1"/>
      <c r="B187" s="1"/>
      <c r="C187" s="1"/>
      <c r="D187" s="58"/>
      <c r="E187" s="58"/>
      <c r="F187" s="58"/>
      <c r="G187" s="58"/>
      <c r="H187" s="58"/>
      <c r="I187" s="58"/>
      <c r="J187" s="58"/>
      <c r="K187" s="58"/>
      <c r="L187" s="59"/>
      <c r="M187" s="59"/>
      <c r="N187" s="59"/>
      <c r="O187" s="59"/>
      <c r="P187" s="59"/>
      <c r="Q187" s="1"/>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1"/>
      <c r="BJ187" s="1"/>
      <c r="BK187" s="1"/>
      <c r="BL187" s="1"/>
      <c r="BM187" s="1"/>
      <c r="BN187" s="1"/>
      <c r="BO187" s="1"/>
      <c r="BP187" s="1"/>
    </row>
    <row r="188" spans="1:68" ht="15.75" customHeight="1">
      <c r="A188" s="1"/>
      <c r="B188" s="1"/>
      <c r="C188" s="1"/>
      <c r="D188" s="58"/>
      <c r="E188" s="58"/>
      <c r="F188" s="58"/>
      <c r="G188" s="58"/>
      <c r="H188" s="58"/>
      <c r="I188" s="58"/>
      <c r="J188" s="58"/>
      <c r="K188" s="58"/>
      <c r="L188" s="59"/>
      <c r="M188" s="59"/>
      <c r="N188" s="59"/>
      <c r="O188" s="59"/>
      <c r="P188" s="59"/>
      <c r="Q188" s="1"/>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1"/>
      <c r="BJ188" s="1"/>
      <c r="BK188" s="1"/>
      <c r="BL188" s="1"/>
      <c r="BM188" s="1"/>
      <c r="BN188" s="1"/>
      <c r="BO188" s="1"/>
      <c r="BP188" s="1"/>
    </row>
    <row r="189" spans="1:68" ht="15.75" customHeight="1">
      <c r="A189" s="1"/>
      <c r="B189" s="1"/>
      <c r="C189" s="1"/>
      <c r="D189" s="58"/>
      <c r="E189" s="58"/>
      <c r="F189" s="58"/>
      <c r="G189" s="58"/>
      <c r="H189" s="58"/>
      <c r="I189" s="58"/>
      <c r="J189" s="58"/>
      <c r="K189" s="58"/>
      <c r="L189" s="59"/>
      <c r="M189" s="59"/>
      <c r="N189" s="59"/>
      <c r="O189" s="59"/>
      <c r="P189" s="59"/>
      <c r="Q189" s="1"/>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1"/>
      <c r="BJ189" s="1"/>
      <c r="BK189" s="1"/>
      <c r="BL189" s="1"/>
      <c r="BM189" s="1"/>
      <c r="BN189" s="1"/>
      <c r="BO189" s="1"/>
      <c r="BP189" s="1"/>
    </row>
    <row r="190" spans="1:68" ht="15.75" customHeight="1">
      <c r="A190" s="1"/>
      <c r="B190" s="1"/>
      <c r="C190" s="1"/>
      <c r="D190" s="58"/>
      <c r="E190" s="58"/>
      <c r="F190" s="58"/>
      <c r="G190" s="58"/>
      <c r="H190" s="58"/>
      <c r="I190" s="58"/>
      <c r="J190" s="58"/>
      <c r="K190" s="58"/>
      <c r="L190" s="59"/>
      <c r="M190" s="59"/>
      <c r="N190" s="59"/>
      <c r="O190" s="59"/>
      <c r="P190" s="59"/>
      <c r="Q190" s="1"/>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1"/>
      <c r="BJ190" s="1"/>
      <c r="BK190" s="1"/>
      <c r="BL190" s="1"/>
      <c r="BM190" s="1"/>
      <c r="BN190" s="1"/>
      <c r="BO190" s="1"/>
      <c r="BP190" s="1"/>
    </row>
    <row r="191" spans="1:68" ht="15.75" customHeight="1">
      <c r="A191" s="1"/>
      <c r="B191" s="1"/>
      <c r="C191" s="1"/>
      <c r="D191" s="58"/>
      <c r="E191" s="58"/>
      <c r="F191" s="58"/>
      <c r="G191" s="58"/>
      <c r="H191" s="58"/>
      <c r="I191" s="58"/>
      <c r="J191" s="58"/>
      <c r="K191" s="58"/>
      <c r="L191" s="59"/>
      <c r="M191" s="59"/>
      <c r="N191" s="59"/>
      <c r="O191" s="59"/>
      <c r="P191" s="59"/>
      <c r="Q191" s="1"/>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1"/>
      <c r="BJ191" s="1"/>
      <c r="BK191" s="1"/>
      <c r="BL191" s="1"/>
      <c r="BM191" s="1"/>
      <c r="BN191" s="1"/>
      <c r="BO191" s="1"/>
      <c r="BP191" s="1"/>
    </row>
    <row r="192" spans="1:68" ht="15.75" customHeight="1">
      <c r="A192" s="1"/>
      <c r="B192" s="1"/>
      <c r="C192" s="1"/>
      <c r="D192" s="58"/>
      <c r="E192" s="58"/>
      <c r="F192" s="58"/>
      <c r="G192" s="58"/>
      <c r="H192" s="58"/>
      <c r="I192" s="58"/>
      <c r="J192" s="58"/>
      <c r="K192" s="58"/>
      <c r="L192" s="59"/>
      <c r="M192" s="59"/>
      <c r="N192" s="59"/>
      <c r="O192" s="59"/>
      <c r="P192" s="59"/>
      <c r="Q192" s="1"/>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1"/>
      <c r="BJ192" s="1"/>
      <c r="BK192" s="1"/>
      <c r="BL192" s="1"/>
      <c r="BM192" s="1"/>
      <c r="BN192" s="1"/>
      <c r="BO192" s="1"/>
      <c r="BP192" s="1"/>
    </row>
    <row r="193" spans="1:68" ht="15.75" customHeight="1">
      <c r="A193" s="1"/>
      <c r="B193" s="1"/>
      <c r="C193" s="1"/>
      <c r="D193" s="58"/>
      <c r="E193" s="58"/>
      <c r="F193" s="58"/>
      <c r="G193" s="58"/>
      <c r="H193" s="58"/>
      <c r="I193" s="58"/>
      <c r="J193" s="58"/>
      <c r="K193" s="58"/>
      <c r="L193" s="59"/>
      <c r="M193" s="59"/>
      <c r="N193" s="59"/>
      <c r="O193" s="59"/>
      <c r="P193" s="59"/>
      <c r="Q193" s="1"/>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1"/>
      <c r="BJ193" s="1"/>
      <c r="BK193" s="1"/>
      <c r="BL193" s="1"/>
      <c r="BM193" s="1"/>
      <c r="BN193" s="1"/>
      <c r="BO193" s="1"/>
      <c r="BP193" s="1"/>
    </row>
    <row r="194" spans="1:68" ht="15.75" customHeight="1">
      <c r="A194" s="1"/>
      <c r="B194" s="1"/>
      <c r="C194" s="1"/>
      <c r="D194" s="58"/>
      <c r="E194" s="58"/>
      <c r="F194" s="58"/>
      <c r="G194" s="58"/>
      <c r="H194" s="58"/>
      <c r="I194" s="58"/>
      <c r="J194" s="58"/>
      <c r="K194" s="58"/>
      <c r="L194" s="59"/>
      <c r="M194" s="59"/>
      <c r="N194" s="59"/>
      <c r="O194" s="59"/>
      <c r="P194" s="59"/>
      <c r="Q194" s="1"/>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1"/>
      <c r="BJ194" s="1"/>
      <c r="BK194" s="1"/>
      <c r="BL194" s="1"/>
      <c r="BM194" s="1"/>
      <c r="BN194" s="1"/>
      <c r="BO194" s="1"/>
      <c r="BP194" s="1"/>
    </row>
    <row r="195" spans="1:68" ht="15.75" customHeight="1">
      <c r="A195" s="1"/>
      <c r="B195" s="1"/>
      <c r="C195" s="1"/>
      <c r="D195" s="58"/>
      <c r="E195" s="58"/>
      <c r="F195" s="58"/>
      <c r="G195" s="58"/>
      <c r="H195" s="58"/>
      <c r="I195" s="58"/>
      <c r="J195" s="58"/>
      <c r="K195" s="58"/>
      <c r="L195" s="59"/>
      <c r="M195" s="59"/>
      <c r="N195" s="59"/>
      <c r="O195" s="59"/>
      <c r="P195" s="59"/>
      <c r="Q195" s="1"/>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1"/>
      <c r="BJ195" s="1"/>
      <c r="BK195" s="1"/>
      <c r="BL195" s="1"/>
      <c r="BM195" s="1"/>
      <c r="BN195" s="1"/>
      <c r="BO195" s="1"/>
      <c r="BP195" s="1"/>
    </row>
    <row r="196" spans="1:68" ht="15.75" customHeight="1">
      <c r="A196" s="1"/>
      <c r="B196" s="1"/>
      <c r="C196" s="1"/>
      <c r="D196" s="58"/>
      <c r="E196" s="58"/>
      <c r="F196" s="58"/>
      <c r="G196" s="58"/>
      <c r="H196" s="58"/>
      <c r="I196" s="58"/>
      <c r="J196" s="58"/>
      <c r="K196" s="58"/>
      <c r="L196" s="59"/>
      <c r="M196" s="59"/>
      <c r="N196" s="59"/>
      <c r="O196" s="59"/>
      <c r="P196" s="59"/>
      <c r="Q196" s="1"/>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1"/>
      <c r="BJ196" s="1"/>
      <c r="BK196" s="1"/>
      <c r="BL196" s="1"/>
      <c r="BM196" s="1"/>
      <c r="BN196" s="1"/>
      <c r="BO196" s="1"/>
      <c r="BP196" s="1"/>
    </row>
    <row r="197" spans="1:68" ht="15.75" customHeight="1">
      <c r="A197" s="1"/>
      <c r="B197" s="1"/>
      <c r="C197" s="1"/>
      <c r="D197" s="58"/>
      <c r="E197" s="58"/>
      <c r="F197" s="58"/>
      <c r="G197" s="58"/>
      <c r="H197" s="58"/>
      <c r="I197" s="58"/>
      <c r="J197" s="58"/>
      <c r="K197" s="58"/>
      <c r="L197" s="59"/>
      <c r="M197" s="59"/>
      <c r="N197" s="59"/>
      <c r="O197" s="59"/>
      <c r="P197" s="59"/>
      <c r="Q197" s="1"/>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1"/>
      <c r="BJ197" s="1"/>
      <c r="BK197" s="1"/>
      <c r="BL197" s="1"/>
      <c r="BM197" s="1"/>
      <c r="BN197" s="1"/>
      <c r="BO197" s="1"/>
      <c r="BP197" s="1"/>
    </row>
    <row r="198" spans="1:68" ht="15.75" customHeight="1">
      <c r="A198" s="1"/>
      <c r="B198" s="1"/>
      <c r="C198" s="1"/>
      <c r="D198" s="58"/>
      <c r="E198" s="58"/>
      <c r="F198" s="58"/>
      <c r="G198" s="58"/>
      <c r="H198" s="58"/>
      <c r="I198" s="58"/>
      <c r="J198" s="58"/>
      <c r="K198" s="58"/>
      <c r="L198" s="59"/>
      <c r="M198" s="59"/>
      <c r="N198" s="59"/>
      <c r="O198" s="59"/>
      <c r="P198" s="59"/>
      <c r="Q198" s="1"/>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1"/>
      <c r="BJ198" s="1"/>
      <c r="BK198" s="1"/>
      <c r="BL198" s="1"/>
      <c r="BM198" s="1"/>
      <c r="BN198" s="1"/>
      <c r="BO198" s="1"/>
      <c r="BP198" s="1"/>
    </row>
    <row r="199" spans="1:68" ht="15.75" customHeight="1">
      <c r="A199" s="1"/>
      <c r="B199" s="1"/>
      <c r="C199" s="1"/>
      <c r="D199" s="58"/>
      <c r="E199" s="58"/>
      <c r="F199" s="58"/>
      <c r="G199" s="58"/>
      <c r="H199" s="58"/>
      <c r="I199" s="58"/>
      <c r="J199" s="58"/>
      <c r="K199" s="58"/>
      <c r="L199" s="59"/>
      <c r="M199" s="59"/>
      <c r="N199" s="59"/>
      <c r="O199" s="59"/>
      <c r="P199" s="59"/>
      <c r="Q199" s="1"/>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1"/>
      <c r="BJ199" s="1"/>
      <c r="BK199" s="1"/>
      <c r="BL199" s="1"/>
      <c r="BM199" s="1"/>
      <c r="BN199" s="1"/>
      <c r="BO199" s="1"/>
      <c r="BP199" s="1"/>
    </row>
    <row r="200" spans="1:68" ht="15.75" customHeight="1">
      <c r="A200" s="1"/>
      <c r="B200" s="1"/>
      <c r="C200" s="1"/>
      <c r="D200" s="58"/>
      <c r="E200" s="58"/>
      <c r="F200" s="58"/>
      <c r="G200" s="58"/>
      <c r="H200" s="58"/>
      <c r="I200" s="58"/>
      <c r="J200" s="58"/>
      <c r="K200" s="58"/>
      <c r="L200" s="59"/>
      <c r="M200" s="59"/>
      <c r="N200" s="59"/>
      <c r="O200" s="59"/>
      <c r="P200" s="59"/>
      <c r="Q200" s="1"/>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1"/>
      <c r="BJ200" s="1"/>
      <c r="BK200" s="1"/>
      <c r="BL200" s="1"/>
      <c r="BM200" s="1"/>
      <c r="BN200" s="1"/>
      <c r="BO200" s="1"/>
      <c r="BP200" s="1"/>
    </row>
    <row r="201" spans="1:68" ht="15.75" customHeight="1">
      <c r="A201" s="1"/>
      <c r="B201" s="1"/>
      <c r="C201" s="1"/>
      <c r="D201" s="58"/>
      <c r="E201" s="58"/>
      <c r="F201" s="58"/>
      <c r="G201" s="58"/>
      <c r="H201" s="58"/>
      <c r="I201" s="58"/>
      <c r="J201" s="58"/>
      <c r="K201" s="58"/>
      <c r="L201" s="59"/>
      <c r="M201" s="59"/>
      <c r="N201" s="59"/>
      <c r="O201" s="59"/>
      <c r="P201" s="59"/>
      <c r="Q201" s="1"/>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1"/>
      <c r="BJ201" s="1"/>
      <c r="BK201" s="1"/>
      <c r="BL201" s="1"/>
      <c r="BM201" s="1"/>
      <c r="BN201" s="1"/>
      <c r="BO201" s="1"/>
      <c r="BP201" s="1"/>
    </row>
    <row r="202" spans="1:68" ht="15.75" customHeight="1">
      <c r="A202" s="1"/>
      <c r="B202" s="1"/>
      <c r="C202" s="1"/>
      <c r="D202" s="58"/>
      <c r="E202" s="58"/>
      <c r="F202" s="58"/>
      <c r="G202" s="58"/>
      <c r="H202" s="58"/>
      <c r="I202" s="58"/>
      <c r="J202" s="58"/>
      <c r="K202" s="58"/>
      <c r="L202" s="59"/>
      <c r="M202" s="59"/>
      <c r="N202" s="59"/>
      <c r="O202" s="59"/>
      <c r="P202" s="59"/>
      <c r="Q202" s="1"/>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1"/>
      <c r="BJ202" s="1"/>
      <c r="BK202" s="1"/>
      <c r="BL202" s="1"/>
      <c r="BM202" s="1"/>
      <c r="BN202" s="1"/>
      <c r="BO202" s="1"/>
      <c r="BP202" s="1"/>
    </row>
    <row r="203" spans="1:68" ht="15.75" customHeight="1">
      <c r="A203" s="1"/>
      <c r="B203" s="1"/>
      <c r="C203" s="1"/>
      <c r="D203" s="58"/>
      <c r="E203" s="58"/>
      <c r="F203" s="58"/>
      <c r="G203" s="58"/>
      <c r="H203" s="58"/>
      <c r="I203" s="58"/>
      <c r="J203" s="58"/>
      <c r="K203" s="58"/>
      <c r="L203" s="59"/>
      <c r="M203" s="59"/>
      <c r="N203" s="59"/>
      <c r="O203" s="59"/>
      <c r="P203" s="59"/>
      <c r="Q203" s="1"/>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1"/>
      <c r="BJ203" s="1"/>
      <c r="BK203" s="1"/>
      <c r="BL203" s="1"/>
      <c r="BM203" s="1"/>
      <c r="BN203" s="1"/>
      <c r="BO203" s="1"/>
      <c r="BP203" s="1"/>
    </row>
    <row r="204" spans="1:68" ht="15.75" customHeight="1">
      <c r="A204" s="1"/>
      <c r="B204" s="1"/>
      <c r="C204" s="1"/>
      <c r="D204" s="58"/>
      <c r="E204" s="58"/>
      <c r="F204" s="58"/>
      <c r="G204" s="58"/>
      <c r="H204" s="58"/>
      <c r="I204" s="58"/>
      <c r="J204" s="58"/>
      <c r="K204" s="58"/>
      <c r="L204" s="59"/>
      <c r="M204" s="59"/>
      <c r="N204" s="59"/>
      <c r="O204" s="59"/>
      <c r="P204" s="59"/>
      <c r="Q204" s="1"/>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1"/>
      <c r="BJ204" s="1"/>
      <c r="BK204" s="1"/>
      <c r="BL204" s="1"/>
      <c r="BM204" s="1"/>
      <c r="BN204" s="1"/>
      <c r="BO204" s="1"/>
      <c r="BP204" s="1"/>
    </row>
    <row r="205" spans="1:68" ht="15.75" customHeight="1">
      <c r="A205" s="1"/>
      <c r="B205" s="1"/>
      <c r="C205" s="1"/>
      <c r="D205" s="58"/>
      <c r="E205" s="58"/>
      <c r="F205" s="58"/>
      <c r="G205" s="58"/>
      <c r="H205" s="58"/>
      <c r="I205" s="58"/>
      <c r="J205" s="58"/>
      <c r="K205" s="58"/>
      <c r="L205" s="59"/>
      <c r="M205" s="59"/>
      <c r="N205" s="59"/>
      <c r="O205" s="59"/>
      <c r="P205" s="59"/>
      <c r="Q205" s="1"/>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1"/>
      <c r="BJ205" s="1"/>
      <c r="BK205" s="1"/>
      <c r="BL205" s="1"/>
      <c r="BM205" s="1"/>
      <c r="BN205" s="1"/>
      <c r="BO205" s="1"/>
      <c r="BP205" s="1"/>
    </row>
    <row r="206" spans="1:68" ht="15.75" customHeight="1">
      <c r="A206" s="1"/>
      <c r="B206" s="1"/>
      <c r="C206" s="1"/>
      <c r="D206" s="58"/>
      <c r="E206" s="58"/>
      <c r="F206" s="58"/>
      <c r="G206" s="58"/>
      <c r="H206" s="58"/>
      <c r="I206" s="58"/>
      <c r="J206" s="58"/>
      <c r="K206" s="58"/>
      <c r="L206" s="59"/>
      <c r="M206" s="59"/>
      <c r="N206" s="59"/>
      <c r="O206" s="59"/>
      <c r="P206" s="59"/>
      <c r="Q206" s="1"/>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1"/>
      <c r="BJ206" s="1"/>
      <c r="BK206" s="1"/>
      <c r="BL206" s="1"/>
      <c r="BM206" s="1"/>
      <c r="BN206" s="1"/>
      <c r="BO206" s="1"/>
      <c r="BP206" s="1"/>
    </row>
    <row r="207" spans="1:68" ht="15.75" customHeight="1">
      <c r="A207" s="1"/>
      <c r="B207" s="1"/>
      <c r="C207" s="1"/>
      <c r="D207" s="58"/>
      <c r="E207" s="58"/>
      <c r="F207" s="58"/>
      <c r="G207" s="58"/>
      <c r="H207" s="58"/>
      <c r="I207" s="58"/>
      <c r="J207" s="58"/>
      <c r="K207" s="58"/>
      <c r="L207" s="59"/>
      <c r="M207" s="59"/>
      <c r="N207" s="59"/>
      <c r="O207" s="59"/>
      <c r="P207" s="59"/>
      <c r="Q207" s="1"/>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1"/>
      <c r="BJ207" s="1"/>
      <c r="BK207" s="1"/>
      <c r="BL207" s="1"/>
      <c r="BM207" s="1"/>
      <c r="BN207" s="1"/>
      <c r="BO207" s="1"/>
      <c r="BP207" s="1"/>
    </row>
    <row r="208" spans="1:68" ht="15.75" customHeight="1">
      <c r="A208" s="1"/>
      <c r="B208" s="1"/>
      <c r="C208" s="1"/>
      <c r="D208" s="58"/>
      <c r="E208" s="58"/>
      <c r="F208" s="58"/>
      <c r="G208" s="58"/>
      <c r="H208" s="58"/>
      <c r="I208" s="58"/>
      <c r="J208" s="58"/>
      <c r="K208" s="58"/>
      <c r="L208" s="59"/>
      <c r="M208" s="59"/>
      <c r="N208" s="59"/>
      <c r="O208" s="59"/>
      <c r="P208" s="59"/>
      <c r="Q208" s="1"/>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1"/>
      <c r="BJ208" s="1"/>
      <c r="BK208" s="1"/>
      <c r="BL208" s="1"/>
      <c r="BM208" s="1"/>
      <c r="BN208" s="1"/>
      <c r="BO208" s="1"/>
      <c r="BP208" s="1"/>
    </row>
    <row r="209" spans="1:68" ht="15.75" customHeight="1">
      <c r="A209" s="1"/>
      <c r="B209" s="1"/>
      <c r="C209" s="1"/>
      <c r="D209" s="58"/>
      <c r="E209" s="58"/>
      <c r="F209" s="58"/>
      <c r="G209" s="58"/>
      <c r="H209" s="58"/>
      <c r="I209" s="58"/>
      <c r="J209" s="58"/>
      <c r="K209" s="58"/>
      <c r="L209" s="59"/>
      <c r="M209" s="59"/>
      <c r="N209" s="59"/>
      <c r="O209" s="59"/>
      <c r="P209" s="59"/>
      <c r="Q209" s="1"/>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1"/>
      <c r="BJ209" s="1"/>
      <c r="BK209" s="1"/>
      <c r="BL209" s="1"/>
      <c r="BM209" s="1"/>
      <c r="BN209" s="1"/>
      <c r="BO209" s="1"/>
      <c r="BP209" s="1"/>
    </row>
    <row r="210" spans="1:68" ht="15.75" customHeight="1">
      <c r="A210" s="1"/>
      <c r="B210" s="1"/>
      <c r="C210" s="1"/>
      <c r="D210" s="58"/>
      <c r="E210" s="58"/>
      <c r="F210" s="58"/>
      <c r="G210" s="58"/>
      <c r="H210" s="58"/>
      <c r="I210" s="58"/>
      <c r="J210" s="58"/>
      <c r="K210" s="58"/>
      <c r="L210" s="59"/>
      <c r="M210" s="59"/>
      <c r="N210" s="59"/>
      <c r="O210" s="59"/>
      <c r="P210" s="59"/>
      <c r="Q210" s="1"/>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1"/>
      <c r="BJ210" s="1"/>
      <c r="BK210" s="1"/>
      <c r="BL210" s="1"/>
      <c r="BM210" s="1"/>
      <c r="BN210" s="1"/>
      <c r="BO210" s="1"/>
      <c r="BP210" s="1"/>
    </row>
    <row r="211" spans="1:68" ht="15.75" customHeight="1">
      <c r="A211" s="1"/>
      <c r="B211" s="1"/>
      <c r="C211" s="1"/>
      <c r="D211" s="58"/>
      <c r="E211" s="58"/>
      <c r="F211" s="58"/>
      <c r="G211" s="58"/>
      <c r="H211" s="58"/>
      <c r="I211" s="58"/>
      <c r="J211" s="58"/>
      <c r="K211" s="58"/>
      <c r="L211" s="59"/>
      <c r="M211" s="59"/>
      <c r="N211" s="59"/>
      <c r="O211" s="59"/>
      <c r="P211" s="59"/>
      <c r="Q211" s="1"/>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1"/>
      <c r="BJ211" s="1"/>
      <c r="BK211" s="1"/>
      <c r="BL211" s="1"/>
      <c r="BM211" s="1"/>
      <c r="BN211" s="1"/>
      <c r="BO211" s="1"/>
      <c r="BP211" s="1"/>
    </row>
    <row r="212" spans="1:68" ht="15.75" customHeight="1">
      <c r="A212" s="1"/>
      <c r="B212" s="1"/>
      <c r="C212" s="1"/>
      <c r="D212" s="58"/>
      <c r="E212" s="58"/>
      <c r="F212" s="58"/>
      <c r="G212" s="58"/>
      <c r="H212" s="58"/>
      <c r="I212" s="58"/>
      <c r="J212" s="58"/>
      <c r="K212" s="58"/>
      <c r="L212" s="59"/>
      <c r="M212" s="59"/>
      <c r="N212" s="59"/>
      <c r="O212" s="59"/>
      <c r="P212" s="59"/>
      <c r="Q212" s="1"/>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1"/>
      <c r="BJ212" s="1"/>
      <c r="BK212" s="1"/>
      <c r="BL212" s="1"/>
      <c r="BM212" s="1"/>
      <c r="BN212" s="1"/>
      <c r="BO212" s="1"/>
      <c r="BP212" s="1"/>
    </row>
    <row r="213" spans="1:68" ht="15.75" customHeight="1">
      <c r="A213" s="1"/>
      <c r="B213" s="1"/>
      <c r="C213" s="1"/>
      <c r="D213" s="58"/>
      <c r="E213" s="58"/>
      <c r="F213" s="58"/>
      <c r="G213" s="58"/>
      <c r="H213" s="58"/>
      <c r="I213" s="58"/>
      <c r="J213" s="58"/>
      <c r="K213" s="58"/>
      <c r="L213" s="59"/>
      <c r="M213" s="59"/>
      <c r="N213" s="59"/>
      <c r="O213" s="59"/>
      <c r="P213" s="59"/>
      <c r="Q213" s="1"/>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1"/>
      <c r="BJ213" s="1"/>
      <c r="BK213" s="1"/>
      <c r="BL213" s="1"/>
      <c r="BM213" s="1"/>
      <c r="BN213" s="1"/>
      <c r="BO213" s="1"/>
      <c r="BP213" s="1"/>
    </row>
    <row r="214" spans="1:68" ht="15.75" customHeight="1">
      <c r="A214" s="1"/>
      <c r="B214" s="1"/>
      <c r="C214" s="1"/>
      <c r="D214" s="58"/>
      <c r="E214" s="58"/>
      <c r="F214" s="58"/>
      <c r="G214" s="58"/>
      <c r="H214" s="58"/>
      <c r="I214" s="58"/>
      <c r="J214" s="58"/>
      <c r="K214" s="58"/>
      <c r="L214" s="59"/>
      <c r="M214" s="59"/>
      <c r="N214" s="59"/>
      <c r="O214" s="59"/>
      <c r="P214" s="59"/>
      <c r="Q214" s="1"/>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1"/>
      <c r="BJ214" s="1"/>
      <c r="BK214" s="1"/>
      <c r="BL214" s="1"/>
      <c r="BM214" s="1"/>
      <c r="BN214" s="1"/>
      <c r="BO214" s="1"/>
      <c r="BP214" s="1"/>
    </row>
    <row r="215" spans="1:68" ht="15.75" customHeight="1">
      <c r="A215" s="1"/>
      <c r="B215" s="1"/>
      <c r="C215" s="1"/>
      <c r="D215" s="58"/>
      <c r="E215" s="58"/>
      <c r="F215" s="58"/>
      <c r="G215" s="58"/>
      <c r="H215" s="58"/>
      <c r="I215" s="58"/>
      <c r="J215" s="58"/>
      <c r="K215" s="58"/>
      <c r="L215" s="59"/>
      <c r="M215" s="59"/>
      <c r="N215" s="59"/>
      <c r="O215" s="59"/>
      <c r="P215" s="59"/>
      <c r="Q215" s="1"/>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1"/>
      <c r="BJ215" s="1"/>
      <c r="BK215" s="1"/>
      <c r="BL215" s="1"/>
      <c r="BM215" s="1"/>
      <c r="BN215" s="1"/>
      <c r="BO215" s="1"/>
      <c r="BP215" s="1"/>
    </row>
    <row r="216" spans="1:68" ht="15.75" customHeight="1">
      <c r="A216" s="1"/>
      <c r="B216" s="1"/>
      <c r="C216" s="1"/>
      <c r="D216" s="58"/>
      <c r="E216" s="58"/>
      <c r="F216" s="58"/>
      <c r="G216" s="58"/>
      <c r="H216" s="58"/>
      <c r="I216" s="58"/>
      <c r="J216" s="58"/>
      <c r="K216" s="58"/>
      <c r="L216" s="59"/>
      <c r="M216" s="59"/>
      <c r="N216" s="59"/>
      <c r="O216" s="59"/>
      <c r="P216" s="59"/>
      <c r="Q216" s="1"/>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1"/>
      <c r="BJ216" s="1"/>
      <c r="BK216" s="1"/>
      <c r="BL216" s="1"/>
      <c r="BM216" s="1"/>
      <c r="BN216" s="1"/>
      <c r="BO216" s="1"/>
      <c r="BP216" s="1"/>
    </row>
    <row r="217" spans="1:68" ht="15.75" customHeight="1">
      <c r="A217" s="1"/>
      <c r="B217" s="1"/>
      <c r="C217" s="1"/>
      <c r="D217" s="58"/>
      <c r="E217" s="58"/>
      <c r="F217" s="58"/>
      <c r="G217" s="58"/>
      <c r="H217" s="58"/>
      <c r="I217" s="58"/>
      <c r="J217" s="58"/>
      <c r="K217" s="58"/>
      <c r="L217" s="59"/>
      <c r="M217" s="59"/>
      <c r="N217" s="59"/>
      <c r="O217" s="59"/>
      <c r="P217" s="59"/>
      <c r="Q217" s="1"/>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1"/>
      <c r="BJ217" s="1"/>
      <c r="BK217" s="1"/>
      <c r="BL217" s="1"/>
      <c r="BM217" s="1"/>
      <c r="BN217" s="1"/>
      <c r="BO217" s="1"/>
      <c r="BP217" s="1"/>
    </row>
    <row r="218" spans="1:68" ht="15.75" customHeight="1">
      <c r="A218" s="1"/>
      <c r="B218" s="1"/>
      <c r="C218" s="1"/>
      <c r="D218" s="58"/>
      <c r="E218" s="58"/>
      <c r="F218" s="58"/>
      <c r="G218" s="58"/>
      <c r="H218" s="58"/>
      <c r="I218" s="58"/>
      <c r="J218" s="58"/>
      <c r="K218" s="58"/>
      <c r="L218" s="59"/>
      <c r="M218" s="59"/>
      <c r="N218" s="59"/>
      <c r="O218" s="59"/>
      <c r="P218" s="59"/>
      <c r="Q218" s="1"/>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1"/>
      <c r="BJ218" s="1"/>
      <c r="BK218" s="1"/>
      <c r="BL218" s="1"/>
      <c r="BM218" s="1"/>
      <c r="BN218" s="1"/>
      <c r="BO218" s="1"/>
      <c r="BP218" s="1"/>
    </row>
    <row r="219" spans="1:68" ht="15.75" customHeight="1">
      <c r="A219" s="1"/>
      <c r="B219" s="1"/>
      <c r="C219" s="1"/>
      <c r="D219" s="58"/>
      <c r="E219" s="58"/>
      <c r="F219" s="58"/>
      <c r="G219" s="58"/>
      <c r="H219" s="58"/>
      <c r="I219" s="58"/>
      <c r="J219" s="58"/>
      <c r="K219" s="58"/>
      <c r="L219" s="59"/>
      <c r="M219" s="59"/>
      <c r="N219" s="59"/>
      <c r="O219" s="59"/>
      <c r="P219" s="59"/>
      <c r="Q219" s="1"/>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1"/>
      <c r="BJ219" s="1"/>
      <c r="BK219" s="1"/>
      <c r="BL219" s="1"/>
      <c r="BM219" s="1"/>
      <c r="BN219" s="1"/>
      <c r="BO219" s="1"/>
      <c r="BP219" s="1"/>
    </row>
    <row r="220" spans="1:68" ht="15.75" customHeight="1">
      <c r="A220" s="1"/>
      <c r="B220" s="1"/>
      <c r="C220" s="1"/>
      <c r="D220" s="58"/>
      <c r="E220" s="58"/>
      <c r="F220" s="58"/>
      <c r="G220" s="58"/>
      <c r="H220" s="58"/>
      <c r="I220" s="58"/>
      <c r="J220" s="58"/>
      <c r="K220" s="58"/>
      <c r="L220" s="59"/>
      <c r="M220" s="59"/>
      <c r="N220" s="59"/>
      <c r="O220" s="59"/>
      <c r="P220" s="59"/>
      <c r="Q220" s="1"/>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1"/>
      <c r="BJ220" s="1"/>
      <c r="BK220" s="1"/>
      <c r="BL220" s="1"/>
      <c r="BM220" s="1"/>
      <c r="BN220" s="1"/>
      <c r="BO220" s="1"/>
      <c r="BP220" s="1"/>
    </row>
    <row r="221" spans="1:68" ht="15.75" customHeight="1">
      <c r="A221" s="1"/>
      <c r="B221" s="1"/>
      <c r="C221" s="1"/>
      <c r="D221" s="58"/>
      <c r="E221" s="58"/>
      <c r="F221" s="58"/>
      <c r="G221" s="58"/>
      <c r="H221" s="58"/>
      <c r="I221" s="58"/>
      <c r="J221" s="58"/>
      <c r="K221" s="58"/>
      <c r="L221" s="59"/>
      <c r="M221" s="59"/>
      <c r="N221" s="59"/>
      <c r="O221" s="59"/>
      <c r="P221" s="59"/>
      <c r="Q221" s="1"/>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1"/>
      <c r="BJ221" s="1"/>
      <c r="BK221" s="1"/>
      <c r="BL221" s="1"/>
      <c r="BM221" s="1"/>
      <c r="BN221" s="1"/>
      <c r="BO221" s="1"/>
      <c r="BP221" s="1"/>
    </row>
    <row r="222" spans="1:68" ht="15.75" customHeight="1">
      <c r="A222" s="1"/>
      <c r="B222" s="1"/>
      <c r="C222" s="1"/>
      <c r="D222" s="58"/>
      <c r="E222" s="58"/>
      <c r="F222" s="58"/>
      <c r="G222" s="58"/>
      <c r="H222" s="58"/>
      <c r="I222" s="58"/>
      <c r="J222" s="58"/>
      <c r="K222" s="58"/>
      <c r="L222" s="59"/>
      <c r="M222" s="59"/>
      <c r="N222" s="59"/>
      <c r="O222" s="59"/>
      <c r="P222" s="59"/>
      <c r="Q222" s="1"/>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1"/>
      <c r="BJ222" s="1"/>
      <c r="BK222" s="1"/>
      <c r="BL222" s="1"/>
      <c r="BM222" s="1"/>
      <c r="BN222" s="1"/>
      <c r="BO222" s="1"/>
      <c r="BP222" s="1"/>
    </row>
    <row r="223" spans="1:68" ht="15.75" customHeight="1">
      <c r="A223" s="1"/>
      <c r="B223" s="1"/>
      <c r="C223" s="1"/>
      <c r="D223" s="58"/>
      <c r="E223" s="58"/>
      <c r="F223" s="58"/>
      <c r="G223" s="58"/>
      <c r="H223" s="58"/>
      <c r="I223" s="58"/>
      <c r="J223" s="58"/>
      <c r="K223" s="58"/>
      <c r="L223" s="59"/>
      <c r="M223" s="59"/>
      <c r="N223" s="59"/>
      <c r="O223" s="59"/>
      <c r="P223" s="59"/>
      <c r="Q223" s="1"/>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1"/>
      <c r="BJ223" s="1"/>
      <c r="BK223" s="1"/>
      <c r="BL223" s="1"/>
      <c r="BM223" s="1"/>
      <c r="BN223" s="1"/>
      <c r="BO223" s="1"/>
      <c r="BP223" s="1"/>
    </row>
    <row r="224" spans="1:68" ht="15.75" customHeight="1">
      <c r="A224" s="1"/>
      <c r="B224" s="1"/>
      <c r="C224" s="1"/>
      <c r="D224" s="58"/>
      <c r="E224" s="58"/>
      <c r="F224" s="58"/>
      <c r="G224" s="58"/>
      <c r="H224" s="58"/>
      <c r="I224" s="58"/>
      <c r="J224" s="58"/>
      <c r="K224" s="58"/>
      <c r="L224" s="59"/>
      <c r="M224" s="59"/>
      <c r="N224" s="59"/>
      <c r="O224" s="59"/>
      <c r="P224" s="59"/>
      <c r="Q224" s="1"/>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1"/>
      <c r="BJ224" s="1"/>
      <c r="BK224" s="1"/>
      <c r="BL224" s="1"/>
      <c r="BM224" s="1"/>
      <c r="BN224" s="1"/>
      <c r="BO224" s="1"/>
      <c r="BP224" s="1"/>
    </row>
    <row r="225" spans="1:68" ht="15.75" customHeight="1">
      <c r="A225" s="1"/>
      <c r="B225" s="1"/>
      <c r="C225" s="1"/>
      <c r="D225" s="58"/>
      <c r="E225" s="58"/>
      <c r="F225" s="58"/>
      <c r="G225" s="58"/>
      <c r="H225" s="58"/>
      <c r="I225" s="58"/>
      <c r="J225" s="58"/>
      <c r="K225" s="58"/>
      <c r="L225" s="59"/>
      <c r="M225" s="59"/>
      <c r="N225" s="59"/>
      <c r="O225" s="59"/>
      <c r="P225" s="59"/>
      <c r="Q225" s="1"/>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1"/>
      <c r="BJ225" s="1"/>
      <c r="BK225" s="1"/>
      <c r="BL225" s="1"/>
      <c r="BM225" s="1"/>
      <c r="BN225" s="1"/>
      <c r="BO225" s="1"/>
      <c r="BP225" s="1"/>
    </row>
    <row r="226" spans="1:68" ht="15.75" customHeight="1">
      <c r="A226" s="1"/>
      <c r="B226" s="1"/>
      <c r="C226" s="1"/>
      <c r="D226" s="58"/>
      <c r="E226" s="58"/>
      <c r="F226" s="58"/>
      <c r="G226" s="58"/>
      <c r="H226" s="58"/>
      <c r="I226" s="58"/>
      <c r="J226" s="58"/>
      <c r="K226" s="58"/>
      <c r="L226" s="59"/>
      <c r="M226" s="59"/>
      <c r="N226" s="59"/>
      <c r="O226" s="59"/>
      <c r="P226" s="59"/>
      <c r="Q226" s="1"/>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1"/>
      <c r="BJ226" s="1"/>
      <c r="BK226" s="1"/>
      <c r="BL226" s="1"/>
      <c r="BM226" s="1"/>
      <c r="BN226" s="1"/>
      <c r="BO226" s="1"/>
      <c r="BP226" s="1"/>
    </row>
    <row r="227" spans="1:68" ht="15.75" customHeight="1">
      <c r="A227" s="1"/>
      <c r="B227" s="1"/>
      <c r="C227" s="1"/>
      <c r="D227" s="58"/>
      <c r="E227" s="58"/>
      <c r="F227" s="58"/>
      <c r="G227" s="58"/>
      <c r="H227" s="58"/>
      <c r="I227" s="58"/>
      <c r="J227" s="58"/>
      <c r="K227" s="58"/>
      <c r="L227" s="59"/>
      <c r="M227" s="59"/>
      <c r="N227" s="59"/>
      <c r="O227" s="59"/>
      <c r="P227" s="59"/>
      <c r="Q227" s="1"/>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1"/>
      <c r="BJ227" s="1"/>
      <c r="BK227" s="1"/>
      <c r="BL227" s="1"/>
      <c r="BM227" s="1"/>
      <c r="BN227" s="1"/>
      <c r="BO227" s="1"/>
      <c r="BP227" s="1"/>
    </row>
    <row r="228" spans="1:68" ht="15.75" customHeight="1">
      <c r="A228" s="1"/>
      <c r="B228" s="1"/>
      <c r="C228" s="1"/>
      <c r="D228" s="58"/>
      <c r="E228" s="58"/>
      <c r="F228" s="58"/>
      <c r="G228" s="58"/>
      <c r="H228" s="58"/>
      <c r="I228" s="58"/>
      <c r="J228" s="58"/>
      <c r="K228" s="58"/>
      <c r="L228" s="59"/>
      <c r="M228" s="59"/>
      <c r="N228" s="59"/>
      <c r="O228" s="59"/>
      <c r="P228" s="59"/>
      <c r="Q228" s="1"/>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1"/>
      <c r="BJ228" s="1"/>
      <c r="BK228" s="1"/>
      <c r="BL228" s="1"/>
      <c r="BM228" s="1"/>
      <c r="BN228" s="1"/>
      <c r="BO228" s="1"/>
      <c r="BP228" s="1"/>
    </row>
    <row r="229" spans="1:68" ht="15.75" customHeight="1">
      <c r="A229" s="1"/>
      <c r="B229" s="1"/>
      <c r="C229" s="1"/>
      <c r="D229" s="58"/>
      <c r="E229" s="58"/>
      <c r="F229" s="58"/>
      <c r="G229" s="58"/>
      <c r="H229" s="58"/>
      <c r="I229" s="58"/>
      <c r="J229" s="58"/>
      <c r="K229" s="58"/>
      <c r="L229" s="59"/>
      <c r="M229" s="59"/>
      <c r="N229" s="59"/>
      <c r="O229" s="59"/>
      <c r="P229" s="59"/>
      <c r="Q229" s="1"/>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1"/>
      <c r="BJ229" s="1"/>
      <c r="BK229" s="1"/>
      <c r="BL229" s="1"/>
      <c r="BM229" s="1"/>
      <c r="BN229" s="1"/>
      <c r="BO229" s="1"/>
      <c r="BP229" s="1"/>
    </row>
    <row r="230" spans="1:68" ht="15.75" customHeight="1">
      <c r="A230" s="1"/>
      <c r="B230" s="1"/>
      <c r="C230" s="1"/>
      <c r="D230" s="58"/>
      <c r="E230" s="58"/>
      <c r="F230" s="58"/>
      <c r="G230" s="58"/>
      <c r="H230" s="58"/>
      <c r="I230" s="58"/>
      <c r="J230" s="58"/>
      <c r="K230" s="58"/>
      <c r="L230" s="59"/>
      <c r="M230" s="59"/>
      <c r="N230" s="59"/>
      <c r="O230" s="59"/>
      <c r="P230" s="59"/>
      <c r="Q230" s="1"/>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1"/>
      <c r="BJ230" s="1"/>
      <c r="BK230" s="1"/>
      <c r="BL230" s="1"/>
      <c r="BM230" s="1"/>
      <c r="BN230" s="1"/>
      <c r="BO230" s="1"/>
      <c r="BP230" s="1"/>
    </row>
    <row r="231" spans="1:68" ht="15.75" customHeight="1">
      <c r="A231" s="1"/>
      <c r="B231" s="1"/>
      <c r="C231" s="1"/>
      <c r="D231" s="58"/>
      <c r="E231" s="58"/>
      <c r="F231" s="58"/>
      <c r="G231" s="58"/>
      <c r="H231" s="58"/>
      <c r="I231" s="58"/>
      <c r="J231" s="58"/>
      <c r="K231" s="58"/>
      <c r="L231" s="59"/>
      <c r="M231" s="59"/>
      <c r="N231" s="59"/>
      <c r="O231" s="59"/>
      <c r="P231" s="59"/>
      <c r="Q231" s="1"/>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1"/>
      <c r="BJ231" s="1"/>
      <c r="BK231" s="1"/>
      <c r="BL231" s="1"/>
      <c r="BM231" s="1"/>
      <c r="BN231" s="1"/>
      <c r="BO231" s="1"/>
      <c r="BP231" s="1"/>
    </row>
    <row r="232" spans="1:68" ht="15.75" customHeight="1">
      <c r="A232" s="1"/>
      <c r="B232" s="1"/>
      <c r="C232" s="1"/>
      <c r="D232" s="58"/>
      <c r="E232" s="58"/>
      <c r="F232" s="58"/>
      <c r="G232" s="58"/>
      <c r="H232" s="58"/>
      <c r="I232" s="58"/>
      <c r="J232" s="58"/>
      <c r="K232" s="58"/>
      <c r="L232" s="59"/>
      <c r="M232" s="59"/>
      <c r="N232" s="59"/>
      <c r="O232" s="59"/>
      <c r="P232" s="59"/>
      <c r="Q232" s="1"/>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1"/>
      <c r="BJ232" s="1"/>
      <c r="BK232" s="1"/>
      <c r="BL232" s="1"/>
      <c r="BM232" s="1"/>
      <c r="BN232" s="1"/>
      <c r="BO232" s="1"/>
      <c r="BP232" s="1"/>
    </row>
    <row r="233" spans="1:68" ht="15.75" customHeight="1">
      <c r="A233" s="1"/>
      <c r="B233" s="1"/>
      <c r="C233" s="1"/>
      <c r="D233" s="58"/>
      <c r="E233" s="58"/>
      <c r="F233" s="58"/>
      <c r="G233" s="58"/>
      <c r="H233" s="58"/>
      <c r="I233" s="58"/>
      <c r="J233" s="58"/>
      <c r="K233" s="58"/>
      <c r="L233" s="59"/>
      <c r="M233" s="59"/>
      <c r="N233" s="59"/>
      <c r="O233" s="59"/>
      <c r="P233" s="59"/>
      <c r="Q233" s="1"/>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1"/>
      <c r="BJ233" s="1"/>
      <c r="BK233" s="1"/>
      <c r="BL233" s="1"/>
      <c r="BM233" s="1"/>
      <c r="BN233" s="1"/>
      <c r="BO233" s="1"/>
      <c r="BP233" s="1"/>
    </row>
    <row r="234" spans="1:68" ht="15.75" customHeight="1">
      <c r="A234" s="1"/>
      <c r="B234" s="1"/>
      <c r="C234" s="1"/>
      <c r="D234" s="58"/>
      <c r="E234" s="58"/>
      <c r="F234" s="58"/>
      <c r="G234" s="58"/>
      <c r="H234" s="58"/>
      <c r="I234" s="58"/>
      <c r="J234" s="58"/>
      <c r="K234" s="58"/>
      <c r="L234" s="59"/>
      <c r="M234" s="59"/>
      <c r="N234" s="59"/>
      <c r="O234" s="59"/>
      <c r="P234" s="59"/>
      <c r="Q234" s="1"/>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1"/>
      <c r="BJ234" s="1"/>
      <c r="BK234" s="1"/>
      <c r="BL234" s="1"/>
      <c r="BM234" s="1"/>
      <c r="BN234" s="1"/>
      <c r="BO234" s="1"/>
      <c r="BP234" s="1"/>
    </row>
    <row r="235" spans="1:68" ht="15.75" customHeight="1">
      <c r="A235" s="1"/>
      <c r="B235" s="1"/>
      <c r="C235" s="1"/>
      <c r="D235" s="58"/>
      <c r="E235" s="58"/>
      <c r="F235" s="58"/>
      <c r="G235" s="58"/>
      <c r="H235" s="58"/>
      <c r="I235" s="58"/>
      <c r="J235" s="58"/>
      <c r="K235" s="58"/>
      <c r="L235" s="59"/>
      <c r="M235" s="59"/>
      <c r="N235" s="59"/>
      <c r="O235" s="59"/>
      <c r="P235" s="59"/>
      <c r="Q235" s="1"/>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1"/>
      <c r="BJ235" s="1"/>
      <c r="BK235" s="1"/>
      <c r="BL235" s="1"/>
      <c r="BM235" s="1"/>
      <c r="BN235" s="1"/>
      <c r="BO235" s="1"/>
      <c r="BP235" s="1"/>
    </row>
    <row r="236" spans="1:68" ht="15.75" customHeight="1">
      <c r="A236" s="1"/>
      <c r="B236" s="1"/>
      <c r="C236" s="1"/>
      <c r="D236" s="58"/>
      <c r="E236" s="58"/>
      <c r="F236" s="58"/>
      <c r="G236" s="58"/>
      <c r="H236" s="58"/>
      <c r="I236" s="58"/>
      <c r="J236" s="58"/>
      <c r="K236" s="58"/>
      <c r="L236" s="59"/>
      <c r="M236" s="59"/>
      <c r="N236" s="59"/>
      <c r="O236" s="59"/>
      <c r="P236" s="59"/>
      <c r="Q236" s="1"/>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1"/>
      <c r="BJ236" s="1"/>
      <c r="BK236" s="1"/>
      <c r="BL236" s="1"/>
      <c r="BM236" s="1"/>
      <c r="BN236" s="1"/>
      <c r="BO236" s="1"/>
      <c r="BP236" s="1"/>
    </row>
    <row r="237" spans="1:68" ht="15.75" customHeight="1">
      <c r="A237" s="1"/>
      <c r="B237" s="1"/>
      <c r="C237" s="1"/>
      <c r="D237" s="58"/>
      <c r="E237" s="58"/>
      <c r="F237" s="58"/>
      <c r="G237" s="58"/>
      <c r="H237" s="58"/>
      <c r="I237" s="58"/>
      <c r="J237" s="58"/>
      <c r="K237" s="58"/>
      <c r="L237" s="59"/>
      <c r="M237" s="59"/>
      <c r="N237" s="59"/>
      <c r="O237" s="59"/>
      <c r="P237" s="59"/>
      <c r="Q237" s="1"/>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1"/>
      <c r="BJ237" s="1"/>
      <c r="BK237" s="1"/>
      <c r="BL237" s="1"/>
      <c r="BM237" s="1"/>
      <c r="BN237" s="1"/>
      <c r="BO237" s="1"/>
      <c r="BP237" s="1"/>
    </row>
    <row r="238" spans="1:68" ht="15.75" customHeight="1">
      <c r="D238" s="58"/>
      <c r="E238" s="58"/>
      <c r="F238" s="58"/>
      <c r="G238" s="58"/>
      <c r="H238" s="58"/>
      <c r="I238" s="58"/>
      <c r="J238" s="58"/>
      <c r="K238" s="58"/>
      <c r="L238" s="59"/>
      <c r="M238" s="59"/>
      <c r="N238" s="59"/>
      <c r="O238" s="59"/>
      <c r="P238" s="59"/>
      <c r="Q238" s="1"/>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1"/>
      <c r="BJ238" s="1"/>
      <c r="BK238" s="1"/>
      <c r="BL238" s="1"/>
      <c r="BM238" s="1"/>
      <c r="BN238" s="1"/>
      <c r="BO238" s="1"/>
      <c r="BP238" s="1"/>
    </row>
    <row r="239" spans="1:68" ht="15.75" customHeight="1"/>
    <row r="240" spans="1:6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
    <mergeCell ref="B40:C41"/>
  </mergeCells>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3E457-82FE-480F-AA7B-ECC1FD95826D}">
  <sheetPr codeName="Sheet4">
    <tabColor theme="4"/>
  </sheetPr>
  <dimension ref="A1:AU872"/>
  <sheetViews>
    <sheetView showGridLines="0" zoomScale="77" zoomScaleNormal="77" workbookViewId="0">
      <pane xSplit="3" ySplit="2" topLeftCell="V26" activePane="bottomRight" state="frozen"/>
      <selection activeCell="A7" sqref="A7:L7"/>
      <selection pane="topRight" activeCell="A7" sqref="A7:L7"/>
      <selection pane="bottomLeft" activeCell="A7" sqref="A7:L7"/>
      <selection pane="bottomRight" activeCell="AT39" sqref="AT39"/>
    </sheetView>
  </sheetViews>
  <sheetFormatPr defaultColWidth="14.42578125" defaultRowHeight="15" customHeight="1"/>
  <cols>
    <col min="1" max="1" width="15" style="2" customWidth="1"/>
    <col min="2" max="2" width="18.28515625" style="2" customWidth="1"/>
    <col min="3" max="3" width="12.42578125" style="2" customWidth="1"/>
    <col min="4" max="11" width="7.85546875" style="2" customWidth="1"/>
    <col min="12" max="15" width="7.85546875" customWidth="1"/>
    <col min="16" max="21" width="7.85546875" style="2" customWidth="1"/>
    <col min="22" max="22" width="8.5703125" style="2" customWidth="1"/>
    <col min="23" max="46" width="7.85546875" style="2" customWidth="1"/>
    <col min="47" max="47" width="8.42578125" style="2" customWidth="1"/>
    <col min="48" max="16384" width="14.42578125" style="2"/>
  </cols>
  <sheetData>
    <row r="1" spans="1:47">
      <c r="A1" s="61"/>
      <c r="B1" s="61"/>
      <c r="C1" s="61"/>
      <c r="D1" s="61"/>
      <c r="E1" s="61"/>
      <c r="F1" s="61"/>
      <c r="G1" s="61"/>
      <c r="H1" s="61"/>
      <c r="I1" s="61"/>
      <c r="J1" s="61"/>
      <c r="K1" s="61"/>
      <c r="L1" s="145"/>
      <c r="M1" s="145"/>
      <c r="N1" s="145"/>
      <c r="O1" s="145"/>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row>
    <row r="2" spans="1:47" ht="114.75" customHeight="1" thickBot="1">
      <c r="A2" s="5" t="s">
        <v>0</v>
      </c>
      <c r="B2" s="5" t="s">
        <v>1</v>
      </c>
      <c r="C2" s="6" t="s">
        <v>2</v>
      </c>
      <c r="D2" s="62" t="s">
        <v>102</v>
      </c>
      <c r="E2" s="62" t="s">
        <v>103</v>
      </c>
      <c r="F2" s="63" t="s">
        <v>104</v>
      </c>
      <c r="G2" s="64" t="s">
        <v>13</v>
      </c>
      <c r="H2" s="62" t="s">
        <v>105</v>
      </c>
      <c r="I2" s="63" t="s">
        <v>780</v>
      </c>
      <c r="J2" s="63" t="s">
        <v>787</v>
      </c>
      <c r="K2" s="64" t="s">
        <v>14</v>
      </c>
      <c r="L2" s="146" t="s">
        <v>304</v>
      </c>
      <c r="M2" s="146" t="s">
        <v>784</v>
      </c>
      <c r="N2" s="147" t="s">
        <v>784</v>
      </c>
      <c r="O2" s="147" t="s">
        <v>306</v>
      </c>
      <c r="P2" s="64" t="s">
        <v>307</v>
      </c>
      <c r="Q2" s="63" t="s">
        <v>106</v>
      </c>
      <c r="R2" s="63" t="s">
        <v>107</v>
      </c>
      <c r="S2" s="63" t="s">
        <v>253</v>
      </c>
      <c r="T2" s="63" t="s">
        <v>108</v>
      </c>
      <c r="U2" s="64" t="s">
        <v>109</v>
      </c>
      <c r="V2" s="153" t="s">
        <v>110</v>
      </c>
      <c r="W2" s="63" t="s">
        <v>111</v>
      </c>
      <c r="X2" s="62" t="s">
        <v>112</v>
      </c>
      <c r="Y2" s="64" t="s">
        <v>17</v>
      </c>
      <c r="Z2" s="62" t="s">
        <v>113</v>
      </c>
      <c r="AA2" s="62" t="s">
        <v>114</v>
      </c>
      <c r="AB2" s="63" t="s">
        <v>115</v>
      </c>
      <c r="AC2" s="64" t="s">
        <v>18</v>
      </c>
      <c r="AD2" s="63" t="s">
        <v>116</v>
      </c>
      <c r="AE2" s="63" t="s">
        <v>117</v>
      </c>
      <c r="AF2" s="64" t="s">
        <v>118</v>
      </c>
      <c r="AG2" s="65" t="s">
        <v>119</v>
      </c>
      <c r="AH2" s="65" t="s">
        <v>120</v>
      </c>
      <c r="AI2" s="65" t="s">
        <v>121</v>
      </c>
      <c r="AJ2" s="63" t="s">
        <v>119</v>
      </c>
      <c r="AK2" s="63" t="s">
        <v>120</v>
      </c>
      <c r="AL2" s="63" t="s">
        <v>121</v>
      </c>
      <c r="AM2" s="64" t="s">
        <v>20</v>
      </c>
      <c r="AN2" s="63" t="s">
        <v>264</v>
      </c>
      <c r="AO2" s="63" t="s">
        <v>122</v>
      </c>
      <c r="AP2" s="63" t="s">
        <v>123</v>
      </c>
      <c r="AQ2" s="63" t="s">
        <v>124</v>
      </c>
      <c r="AR2" s="64" t="s">
        <v>125</v>
      </c>
      <c r="AS2" s="62" t="s">
        <v>126</v>
      </c>
      <c r="AT2" s="64" t="s">
        <v>21</v>
      </c>
      <c r="AU2" s="111" t="s">
        <v>127</v>
      </c>
    </row>
    <row r="3" spans="1:47" thickTop="1">
      <c r="A3" s="25" t="s">
        <v>199</v>
      </c>
      <c r="B3" s="39" t="s">
        <v>175</v>
      </c>
      <c r="C3" s="38" t="s">
        <v>213</v>
      </c>
      <c r="D3" s="66">
        <f>IF('Indicator Data'!AC5="No data","x",ROUND(IF('Indicator Data'!AC5&gt;D$41,0,IF('Indicator Data'!AC5&lt;D$40,0,10-(D$41-'Indicator Data'!AC5)/(D$41-D$40)*10)),1))</f>
        <v>3.7</v>
      </c>
      <c r="E3" s="66">
        <f>IF('Indicator Data'!AD5="No data","x",ROUND(IF('Indicator Data'!AD5&gt;E$41,10,IF('Indicator Data'!AD5&lt;E$40,0,10-(E$41-'Indicator Data'!AD5)/(E$41-E$40)*10)),1))</f>
        <v>6</v>
      </c>
      <c r="F3" s="66">
        <f>IF('Indicator Data'!AE5="No data","x",ROUND(IF('Indicator Data'!AE5&gt;F$41,10,IF('Indicator Data'!AE5&lt;F$40,0,10-(F$41-'Indicator Data'!AE5)/(F$41-F$40)*10)),1))</f>
        <v>10</v>
      </c>
      <c r="G3" s="68">
        <f>AVERAGE(D3, E3, F3)</f>
        <v>6.5666666666666664</v>
      </c>
      <c r="H3" s="67">
        <f>IF('Indicator Data'!AG5="No data","x",ROUND(IF('Indicator Data'!AG5&gt;H$41,10,IF('Indicator Data'!AG5&lt;H$40,0,10-(H$41-'Indicator Data'!AG5)/(H$41-H$40)*10)),1))</f>
        <v>6</v>
      </c>
      <c r="I3" s="67">
        <f>IF('Indicator Data'!AF5="No data","x",ROUND(IF('Indicator Data'!AF5&gt;I$41,10,IF('Indicator Data'!AF5&lt;I$40,0,10-(I$41-'Indicator Data'!AF5)/(I$41-I$40)*10)),1))</f>
        <v>10</v>
      </c>
      <c r="J3" s="67">
        <f>IF('Indicator Data'!AH5="No data","x",ROUND(IF('Indicator Data'!AH5&gt;J$41,10,IF('Indicator Data'!AH5&lt;J$40,0,10-(J$41-'Indicator Data'!AH5)/(J$41-J$40)*10)),1))</f>
        <v>9.4</v>
      </c>
      <c r="K3" s="68">
        <f>AVERAGE(H3, I3, J3)</f>
        <v>8.4666666666666668</v>
      </c>
      <c r="L3" s="148">
        <f>'Indicator Data'!AI5</f>
        <v>4085.17</v>
      </c>
      <c r="M3" s="148">
        <f>'Indicator Data'!AJ5</f>
        <v>14015.75</v>
      </c>
      <c r="N3" s="149">
        <f>IF(M3="x","x",ROUND(IF(M3&gt;N$41,10,IF(M3&lt;N$40,0,10-(N$41-M3)/(N$41-N$40)*10)),1))</f>
        <v>5.7</v>
      </c>
      <c r="O3" s="150">
        <f>IF('Indicator Data'!AK5="No data","x",ROUND(IF('Indicator Data'!AK5&gt;O$41,10,IF('Indicator Data'!AK5&lt;O$40,0,10-(O$41-'Indicator Data'!AK5)/(O$41-O$40)*10)),1))</f>
        <v>4.3</v>
      </c>
      <c r="P3" s="68">
        <f>ROUND(AVERAGE(N3,O3),1)</f>
        <v>5</v>
      </c>
      <c r="Q3" s="67">
        <f>IF('Indicator Data'!AL5="No data","x",ROUND(IF('Indicator Data'!AL5&gt;Q$41,10,IF('Indicator Data'!AL5&lt;Q$40,0,10-(Q$41-'Indicator Data'!AL5)/(Q$41-Q$40)*10)),1))</f>
        <v>4.7</v>
      </c>
      <c r="R3" s="67">
        <f>IF('Indicator Data'!AM5="No data","x",ROUND(IF('Indicator Data'!AM5&gt;R$41,0,IF('Indicator Data'!AM5&lt;R$40,0,10-(R$41-'Indicator Data'!AM5)/(R$41-R$40)*10)),1))</f>
        <v>0</v>
      </c>
      <c r="S3" s="67">
        <f>IF('Indicator Data'!AN5="No data","x",ROUND(IF('Indicator Data'!AN5&gt;S$41,0,IF('Indicator Data'!AN5&lt;S$40,0,10-(S$41-'Indicator Data'!AN5)/(S$41-S$40)*10)),1))</f>
        <v>6</v>
      </c>
      <c r="T3" s="67">
        <f>IF('Indicator Data'!AO5="No data","x",ROUND(IF('Indicator Data'!AO5&gt;T$41,0,IF('Indicator Data'!AO5&lt;T$40,0,10-(T$41-'Indicator Data'!AO5)/(T$41-T$40)*10)),1))</f>
        <v>1.6</v>
      </c>
      <c r="U3" s="68">
        <f>AVERAGE(Q3, R3, S3, T3)</f>
        <v>3.0749999999999997</v>
      </c>
      <c r="V3" s="154">
        <f t="shared" ref="V3:V39" si="0">ROUND(AVERAGE(G3,G3,K3, P3,U3),1)</f>
        <v>5.9</v>
      </c>
      <c r="W3" s="67">
        <f>IF('Indicator Data'!AP5="no data","x", 'Indicator Data'!AP5)</f>
        <v>10.6732479687174</v>
      </c>
      <c r="X3" s="67">
        <f t="shared" ref="X3:X39" si="1">IF(W3="x","x",ROUND(IF(W3&gt;X$41,10,IF(W3&lt;X$40,0,10-(X$41-W3)/(X$41-X$40)*10)),1))</f>
        <v>10</v>
      </c>
      <c r="Y3" s="68">
        <f>ROUND(AVERAGE(X3),1)</f>
        <v>10</v>
      </c>
      <c r="Z3" s="66">
        <f>IF('Indicator Data'!AR5="No data","x",ROUND(IF('Indicator Data'!AR5&gt;Z$41,10,IF('Indicator Data'!AR5&lt;Z$40,0,10-(Z$41-'Indicator Data'!AR5)/(Z$41-Z$40)*10)),1))</f>
        <v>7.6</v>
      </c>
      <c r="AA3" s="66">
        <f>IF('Indicator Data'!AS5="No data","x",ROUND(IF('Indicator Data'!AS5&gt;AA$41,10,IF('Indicator Data'!AS5&lt;AA$40,0,10-(AA$41-'Indicator Data'!AS5)/(AA$41-AA$40)*10)),1))</f>
        <v>6.8</v>
      </c>
      <c r="AB3" s="66">
        <f>IF('Indicator Data'!AT5="No data","x",ROUND(IF('Indicator Data'!AT5&gt;AB$41,10,IF('Indicator Data'!AT5&lt;AB$40,0,10-(AB$41-'Indicator Data'!AT5)/(AB$41-AB$40)*10)),1))</f>
        <v>6</v>
      </c>
      <c r="AC3" s="68">
        <f t="shared" ref="AC3:AC39" si="2">IF(AND(Z3="x",AA3="x",AB3="x"),"x",ROUND(AVERAGE(Z3,AA3,AB3),1))</f>
        <v>6.8</v>
      </c>
      <c r="AD3" s="66">
        <f>IF('Indicator Data'!AV5="No data","x",ROUND(IF('Indicator Data'!AV5&gt;AD$41,10,IF('Indicator Data'!AV5&lt;AD$40,0,10-(AD$41-'Indicator Data'!AV5)/(AD$41-AD$40)*10)),1))</f>
        <v>4.2</v>
      </c>
      <c r="AE3" s="66">
        <f>IF('Indicator Data'!AW5="No data","x",ROUND(IF('Indicator Data'!AW5&gt;AE$41,10,IF('Indicator Data'!AW5&lt;AE$40,0,10-(AE$41-'Indicator Data'!AW5)/(AE$41-AE$40)*10)),1))</f>
        <v>6.9</v>
      </c>
      <c r="AF3" s="68">
        <f t="shared" ref="AF3:AF39" si="3">IF(AND(AD3="x",AE3="x"),"x",ROUND(AVERAGE(AD3,AE3),1))</f>
        <v>5.6</v>
      </c>
      <c r="AG3" s="69">
        <f>IF('Indicator Data'!AX5="No data","x", 'Indicator Data'!AX5)</f>
        <v>0</v>
      </c>
      <c r="AH3" s="69">
        <f>IF('Indicator Data'!AY5="No data","x", 'Indicator Data'!AY5/'Indicator Data'!BX5*100000)</f>
        <v>0</v>
      </c>
      <c r="AI3" s="155">
        <f>IF('Indicator Data'!AZ5="No data","x", 'Indicator Data'!AZ5)</f>
        <v>7.1999999999999995E-2</v>
      </c>
      <c r="AJ3" s="67">
        <f t="shared" ref="AJ3:AJ39" si="4">IF(AG3="x","x",ROUND(IF(AG3&gt;AJ$41,10,IF(AG3&lt;AJ$40,0,10-(AJ$41-AG3)/(AJ$41-AJ$40)*10)),1))</f>
        <v>0</v>
      </c>
      <c r="AK3" s="67">
        <f>IF(AH3="x","x",ROUND(IF(AH3&gt;AK$41,10,IF(AH3&lt;AK$40,0,10-(AK$41-AH3)/(AK$41-AK$40)*10)),1))</f>
        <v>0</v>
      </c>
      <c r="AL3" s="67">
        <f t="shared" ref="AL3:AL39" si="5">IF(AI3="x","x",ROUND(IF(AI3&gt;AL$41,10,IF(AI3&lt;AL$40,0,10-(AL$41-AI3)/(AL$41-AL$40)*10)),1))</f>
        <v>1.7</v>
      </c>
      <c r="AM3" s="68">
        <f>IF(AND(AK3="x",AL3="x"),"x",ROUND(AVERAGE(AK3,AL3),1))</f>
        <v>0.9</v>
      </c>
      <c r="AN3" s="67">
        <f>IF('Indicator Data'!BC5="No data","x",ROUND(IF('Indicator Data'!BC5&gt;AN$41,10,IF('Indicator Data'!BC5&lt;AN$40,0,10-(AN$41-'Indicator Data'!BC5)/(AN$41-AN$40)*10)),1))</f>
        <v>9.5</v>
      </c>
      <c r="AO3" s="67">
        <f>IF('Indicator Data'!BA5="No data","x",ROUND(IF('Indicator Data'!BA5&gt;AO$41,10,IF('Indicator Data'!BA5&lt;AO$40,0,10-(AO$41-'Indicator Data'!BA5)/(AO$41-AO$40)*10)),1))</f>
        <v>0</v>
      </c>
      <c r="AP3" s="67">
        <f>IF('Indicator Data'!BD5="No data","x",ROUND(IF('Indicator Data'!BD5&gt;AP$41,10,IF('Indicator Data'!BD5&lt;AP$40,0,10-(AP$41-'Indicator Data'!BD5)/(AP$41-AP$40)*10)),1))</f>
        <v>2.6</v>
      </c>
      <c r="AQ3" s="67">
        <f>IF('Indicator Data'!BE5="No data","x",ROUND(IF('Indicator Data'!BE5&gt;AQ$41,10,IF('Indicator Data'!BE5&lt;AQ$40,0,10-(AQ$41-'Indicator Data'!BE5)/(AQ$41-AQ$40)*10)),1))</f>
        <v>6.7</v>
      </c>
      <c r="AR3" s="68">
        <f>IF(AND(AO3="x",AP3="x",AQ3="x"),"x",ROUND(AVERAGE(AN3, AO3,AP3, AQ3),1))</f>
        <v>4.7</v>
      </c>
      <c r="AS3" s="66">
        <f>IF('Indicator Data'!BB5="No data","x",ROUND(IF('Indicator Data'!BB5&lt;$AS$40,10,IF('Indicator Data'!BB5&gt;$AS$41,0,($AS$41-'Indicator Data'!BB5)/($AS$41-$AS$40)*10)),1))</f>
        <v>6.5</v>
      </c>
      <c r="AT3" s="68">
        <f t="shared" ref="AT3:AT39" si="6">ROUND(AVERAGE(AS3),1)</f>
        <v>6.5</v>
      </c>
      <c r="AU3" s="110">
        <f t="shared" ref="AU3:AU23" si="7">IF(AM3="x",ROUND((10-GEOMEAN(((10-Y3)/10*9+1),((10-AC3)/10*9+1),((10-AF3)/10*9+1),((10-AR3)/10*9+1),((10-AT3)/10*9+1))/9*10),1),ROUND((10-GEOMEAN(((10-Y3)/10*9+1),((10-AC3)/10*9+1),((10-AM3)/10*9+1),((10-AF3)/10*9+1),((10-AR3)/10*9+1),((10-AT3)/10*9+1)))/9*10,1))</f>
        <v>6.6</v>
      </c>
    </row>
    <row r="4" spans="1:47" ht="14.25">
      <c r="A4" s="25" t="s">
        <v>199</v>
      </c>
      <c r="B4" s="3" t="s">
        <v>162</v>
      </c>
      <c r="C4" s="26" t="s">
        <v>200</v>
      </c>
      <c r="D4" s="66">
        <f>IF('Indicator Data'!AC6="No data","x",ROUND(IF('Indicator Data'!AC6&gt;D$41,0,IF('Indicator Data'!AC6&lt;D$40,0,10-(D$41-'Indicator Data'!AC6)/(D$41-D$40)*10)),1))</f>
        <v>4.3</v>
      </c>
      <c r="E4" s="66">
        <f>IF('Indicator Data'!AD6="No data","x",ROUND(IF('Indicator Data'!AD6&gt;E$41,10,IF('Indicator Data'!AD6&lt;E$40,0,10-(E$41-'Indicator Data'!AD6)/(E$41-E$40)*10)),1))</f>
        <v>10</v>
      </c>
      <c r="F4" s="66">
        <f>IF('Indicator Data'!AE6="No data","x",ROUND(IF('Indicator Data'!AE6&gt;F$41,10,IF('Indicator Data'!AE6&lt;F$40,0,10-(F$41-'Indicator Data'!AE6)/(F$41-F$40)*10)),1))</f>
        <v>0.7</v>
      </c>
      <c r="G4" s="68">
        <f t="shared" ref="G4:G39" si="8">AVERAGE(D4, E4, F4)</f>
        <v>5</v>
      </c>
      <c r="H4" s="67">
        <f>IF('Indicator Data'!AG6="No data","x",ROUND(IF('Indicator Data'!AG6&gt;H$41,10,IF('Indicator Data'!AG6&lt;H$40,0,10-(H$41-'Indicator Data'!AG6)/(H$41-H$40)*10)),1))</f>
        <v>8.6</v>
      </c>
      <c r="I4" s="67">
        <f>IF('Indicator Data'!AF6="No data","x",ROUND(IF('Indicator Data'!AF6&gt;I$41,10,IF('Indicator Data'!AF6&lt;I$40,0,10-(I$41-'Indicator Data'!AF6)/(I$41-I$40)*10)),1))</f>
        <v>10</v>
      </c>
      <c r="J4" s="67">
        <f>IF('Indicator Data'!AH6="No data","x",ROUND(IF('Indicator Data'!AH6&gt;J$41,10,IF('Indicator Data'!AH6&lt;J$40,0,10-(J$41-'Indicator Data'!AH6)/(J$41-J$40)*10)),1))</f>
        <v>10</v>
      </c>
      <c r="K4" s="68">
        <f t="shared" ref="K4:K38" si="9">AVERAGE(H4, I4, J4)</f>
        <v>9.5333333333333332</v>
      </c>
      <c r="L4" s="148">
        <f>'Indicator Data'!AI6</f>
        <v>2617.4</v>
      </c>
      <c r="M4" s="148">
        <f>'Indicator Data'!AJ6</f>
        <v>21875.42</v>
      </c>
      <c r="N4" s="149">
        <f t="shared" ref="N4:N37" si="10">IF(M4="x","x",ROUND(IF(M4&gt;N$41,10,IF(M4&lt;N$40,0,10-(N$41-M4)/(N$41-N$40)*10)),1))</f>
        <v>10</v>
      </c>
      <c r="O4" s="150">
        <f>IF('Indicator Data'!AK6="No data","x",ROUND(IF('Indicator Data'!AK6&gt;O$41,10,IF('Indicator Data'!AK6&lt;O$40,0,10-(O$41-'Indicator Data'!AK6)/(O$41-O$40)*10)),1))</f>
        <v>4.3</v>
      </c>
      <c r="P4" s="68">
        <f t="shared" ref="P4:P24" si="11">ROUND(AVERAGE(N4,O4),1)</f>
        <v>7.2</v>
      </c>
      <c r="Q4" s="67">
        <f>IF('Indicator Data'!AL6="No data","x",ROUND(IF('Indicator Data'!AL6&gt;Q$41,10,IF('Indicator Data'!AL6&lt;Q$40,0,10-(Q$41-'Indicator Data'!AL6)/(Q$41-Q$40)*10)),1))</f>
        <v>4.7</v>
      </c>
      <c r="R4" s="67">
        <f>IF('Indicator Data'!AM6="No data","x",ROUND(IF('Indicator Data'!AM6&gt;R$41,0,IF('Indicator Data'!AM6&lt;R$40,0,10-(R$41-'Indicator Data'!AM6)/(R$41-R$40)*10)),1))</f>
        <v>5.8</v>
      </c>
      <c r="S4" s="67">
        <f>IF('Indicator Data'!AN6="No data","x",ROUND(IF('Indicator Data'!AN6&gt;S$41,0,IF('Indicator Data'!AN6&lt;S$40,0,10-(S$41-'Indicator Data'!AN6)/(S$41-S$40)*10)),1))</f>
        <v>10</v>
      </c>
      <c r="T4" s="67">
        <f>IF('Indicator Data'!AO6="No data","x",ROUND(IF('Indicator Data'!AO6&gt;T$41,0,IF('Indicator Data'!AO6&lt;T$40,0,10-(T$41-'Indicator Data'!AO6)/(T$41-T$40)*10)),1))</f>
        <v>1.6</v>
      </c>
      <c r="U4" s="68">
        <f t="shared" ref="U4:U39" si="12">AVERAGE(Q4, R4, S4, T4)</f>
        <v>5.5250000000000004</v>
      </c>
      <c r="V4" s="154">
        <f t="shared" si="0"/>
        <v>6.5</v>
      </c>
      <c r="W4" s="67">
        <f>IF('Indicator Data'!AP6="no data","x", 'Indicator Data'!AP6)</f>
        <v>0.743698934371116</v>
      </c>
      <c r="X4" s="67">
        <f t="shared" si="1"/>
        <v>3.8</v>
      </c>
      <c r="Y4" s="68">
        <f t="shared" ref="Y4:Y23" si="13">ROUND(AVERAGE(X4),1)</f>
        <v>3.8</v>
      </c>
      <c r="Z4" s="66">
        <f>IF('Indicator Data'!AR6="No data","x",ROUND(IF('Indicator Data'!AR6&gt;Z$41,10,IF('Indicator Data'!AR6&lt;Z$40,0,10-(Z$41-'Indicator Data'!AR6)/(Z$41-Z$40)*10)),1))</f>
        <v>9.4</v>
      </c>
      <c r="AA4" s="66">
        <f>IF('Indicator Data'!AS6="No data","x",ROUND(IF('Indicator Data'!AS6&gt;AA$41,10,IF('Indicator Data'!AS6&lt;AA$40,0,10-(AA$41-'Indicator Data'!AS6)/(AA$41-AA$40)*10)),1))</f>
        <v>10</v>
      </c>
      <c r="AB4" s="66">
        <f>IF('Indicator Data'!AT6="No data","x",ROUND(IF('Indicator Data'!AT6&gt;AB$41,10,IF('Indicator Data'!AT6&lt;AB$40,0,10-(AB$41-'Indicator Data'!AT6)/(AB$41-AB$40)*10)),1))</f>
        <v>4.8</v>
      </c>
      <c r="AC4" s="68">
        <f t="shared" si="2"/>
        <v>8.1</v>
      </c>
      <c r="AD4" s="66">
        <f>IF('Indicator Data'!AV6="No data","x",ROUND(IF('Indicator Data'!AV6&gt;AD$41,10,IF('Indicator Data'!AV6&lt;AD$40,0,10-(AD$41-'Indicator Data'!AV6)/(AD$41-AD$40)*10)),1))</f>
        <v>0.3</v>
      </c>
      <c r="AE4" s="66">
        <f>IF('Indicator Data'!AW6="No data","x",ROUND(IF('Indicator Data'!AW6&gt;AE$41,10,IF('Indicator Data'!AW6&lt;AE$40,0,10-(AE$41-'Indicator Data'!AW6)/(AE$41-AE$40)*10)),1))</f>
        <v>10</v>
      </c>
      <c r="AF4" s="68">
        <f t="shared" si="3"/>
        <v>5.2</v>
      </c>
      <c r="AG4" s="69">
        <f>IF('Indicator Data'!AX6="No data","x", 'Indicator Data'!AX6)</f>
        <v>0</v>
      </c>
      <c r="AH4" s="69">
        <f>IF('Indicator Data'!AY6="No data","x", 'Indicator Data'!AY6/'Indicator Data'!BX6*100000)</f>
        <v>0</v>
      </c>
      <c r="AI4" s="155">
        <f>IF('Indicator Data'!AZ6="No data","x", 'Indicator Data'!AZ6)</f>
        <v>6.0000000000000001E-3</v>
      </c>
      <c r="AJ4" s="67">
        <f t="shared" si="4"/>
        <v>0</v>
      </c>
      <c r="AK4" s="67">
        <f t="shared" ref="AK4:AK39" si="14">IF(AH4="x","x",ROUND(IF(AH4&gt;AK$41,10,IF(AH4&lt;AK$40,0,10-(AK$41-AH4)/(AK$41-AK$40)*10)),1))</f>
        <v>0</v>
      </c>
      <c r="AL4" s="67">
        <f t="shared" si="5"/>
        <v>0</v>
      </c>
      <c r="AM4" s="68">
        <f t="shared" ref="AM4:AM39" si="15">IF(AND(AK4="x",AL4="x"),"x",ROUND(AVERAGE(AK4,AL4),1))</f>
        <v>0</v>
      </c>
      <c r="AN4" s="67">
        <f>IF('Indicator Data'!BC6="No data","x",ROUND(IF('Indicator Data'!BC6&gt;AN$41,10,IF('Indicator Data'!BC6&lt;AN$40,0,10-(AN$41-'Indicator Data'!BC6)/(AN$41-AN$40)*10)),1))</f>
        <v>0</v>
      </c>
      <c r="AO4" s="67">
        <f>IF('Indicator Data'!BA6="No data","x",ROUND(IF('Indicator Data'!BA6&gt;AO$41,10,IF('Indicator Data'!BA6&lt;AO$40,0,10-(AO$41-'Indicator Data'!BA6)/(AO$41-AO$40)*10)),1))</f>
        <v>3.8</v>
      </c>
      <c r="AP4" s="67">
        <f>IF('Indicator Data'!BD6="No data","x",ROUND(IF('Indicator Data'!BD6&gt;AP$41,10,IF('Indicator Data'!BD6&lt;AP$40,0,10-(AP$41-'Indicator Data'!BD6)/(AP$41-AP$40)*10)),1))</f>
        <v>4.5999999999999996</v>
      </c>
      <c r="AQ4" s="67">
        <f>IF('Indicator Data'!BE6="No data","x",ROUND(IF('Indicator Data'!BE6&gt;AQ$41,10,IF('Indicator Data'!BE6&lt;AQ$40,0,10-(AQ$41-'Indicator Data'!BE6)/(AQ$41-AQ$40)*10)),1))</f>
        <v>3.3</v>
      </c>
      <c r="AR4" s="68">
        <f t="shared" ref="AR4:AR38" si="16">IF(AND(AO4="x",AP4="x",AQ4="x"),"x",ROUND(AVERAGE(AN4, AO4,AP4, AQ4),1))</f>
        <v>2.9</v>
      </c>
      <c r="AS4" s="66">
        <f>IF('Indicator Data'!BB6="No data","x",ROUND(IF('Indicator Data'!BB6&lt;$AS$40,10,IF('Indicator Data'!BB6&gt;$AS$41,0,($AS$41-'Indicator Data'!BB6)/($AS$41-$AS$40)*10)),1))</f>
        <v>0</v>
      </c>
      <c r="AT4" s="68">
        <f t="shared" si="6"/>
        <v>0</v>
      </c>
      <c r="AU4" s="110">
        <f t="shared" si="7"/>
        <v>4</v>
      </c>
    </row>
    <row r="5" spans="1:47" ht="14.25">
      <c r="A5" s="25" t="s">
        <v>199</v>
      </c>
      <c r="B5" s="3" t="s">
        <v>189</v>
      </c>
      <c r="C5" s="38" t="s">
        <v>227</v>
      </c>
      <c r="D5" s="66">
        <f>IF('Indicator Data'!AC7="No data","x",ROUND(IF('Indicator Data'!AC7&gt;D$41,0,IF('Indicator Data'!AC7&lt;D$40,0,10-(D$41-'Indicator Data'!AC7)/(D$41-D$40)*10)),1))</f>
        <v>7.2</v>
      </c>
      <c r="E5" s="66">
        <f>IF('Indicator Data'!AD7="No data","x",ROUND(IF('Indicator Data'!AD7&gt;E$41,10,IF('Indicator Data'!AD7&lt;E$40,0,10-(E$41-'Indicator Data'!AD7)/(E$41-E$40)*10)),1))</f>
        <v>0</v>
      </c>
      <c r="F5" s="66">
        <f>IF('Indicator Data'!AE7="No data","x",ROUND(IF('Indicator Data'!AE7&gt;F$41,10,IF('Indicator Data'!AE7&lt;F$40,0,10-(F$41-'Indicator Data'!AE7)/(F$41-F$40)*10)),1))</f>
        <v>10</v>
      </c>
      <c r="G5" s="68">
        <f t="shared" si="8"/>
        <v>5.7333333333333334</v>
      </c>
      <c r="H5" s="67">
        <f>IF('Indicator Data'!AG7="No data","x",ROUND(IF('Indicator Data'!AG7&gt;H$41,10,IF('Indicator Data'!AG7&lt;H$40,0,10-(H$41-'Indicator Data'!AG7)/(H$41-H$40)*10)),1))</f>
        <v>6</v>
      </c>
      <c r="I5" s="67">
        <f>IF('Indicator Data'!AF7="No data","x",ROUND(IF('Indicator Data'!AF7&gt;I$41,10,IF('Indicator Data'!AF7&lt;I$40,0,10-(I$41-'Indicator Data'!AF7)/(I$41-I$40)*10)),1))</f>
        <v>0</v>
      </c>
      <c r="J5" s="67">
        <f>IF('Indicator Data'!AH7="No data","x",ROUND(IF('Indicator Data'!AH7&gt;J$41,10,IF('Indicator Data'!AH7&lt;J$40,0,10-(J$41-'Indicator Data'!AH7)/(J$41-J$40)*10)),1))</f>
        <v>6.4</v>
      </c>
      <c r="K5" s="68">
        <f t="shared" si="9"/>
        <v>4.1333333333333337</v>
      </c>
      <c r="L5" s="148">
        <f>'Indicator Data'!AI7</f>
        <v>15404.84</v>
      </c>
      <c r="M5" s="148">
        <f>'Indicator Data'!AJ7</f>
        <v>3716.8</v>
      </c>
      <c r="N5" s="149">
        <f t="shared" si="10"/>
        <v>0</v>
      </c>
      <c r="O5" s="150">
        <f>IF('Indicator Data'!AK7="No data","x",ROUND(IF('Indicator Data'!AK7&gt;O$41,10,IF('Indicator Data'!AK7&lt;O$40,0,10-(O$41-'Indicator Data'!AK7)/(O$41-O$40)*10)),1))</f>
        <v>4.3</v>
      </c>
      <c r="P5" s="68">
        <f t="shared" si="11"/>
        <v>2.2000000000000002</v>
      </c>
      <c r="Q5" s="67">
        <f>IF('Indicator Data'!AL7="No data","x",ROUND(IF('Indicator Data'!AL7&gt;Q$41,10,IF('Indicator Data'!AL7&lt;Q$40,0,10-(Q$41-'Indicator Data'!AL7)/(Q$41-Q$40)*10)),1))</f>
        <v>4.7</v>
      </c>
      <c r="R5" s="67">
        <f>IF('Indicator Data'!AM7="No data","x",ROUND(IF('Indicator Data'!AM7&gt;R$41,0,IF('Indicator Data'!AM7&lt;R$40,0,10-(R$41-'Indicator Data'!AM7)/(R$41-R$40)*10)),1))</f>
        <v>2.5</v>
      </c>
      <c r="S5" s="67">
        <f>IF('Indicator Data'!AN7="No data","x",ROUND(IF('Indicator Data'!AN7&gt;S$41,0,IF('Indicator Data'!AN7&lt;S$40,0,10-(S$41-'Indicator Data'!AN7)/(S$41-S$40)*10)),1))</f>
        <v>0</v>
      </c>
      <c r="T5" s="67">
        <f>IF('Indicator Data'!AO7="No data","x",ROUND(IF('Indicator Data'!AO7&gt;T$41,0,IF('Indicator Data'!AO7&lt;T$40,0,10-(T$41-'Indicator Data'!AO7)/(T$41-T$40)*10)),1))</f>
        <v>1.6</v>
      </c>
      <c r="U5" s="68">
        <f t="shared" si="12"/>
        <v>2.2000000000000002</v>
      </c>
      <c r="V5" s="154">
        <f t="shared" si="0"/>
        <v>4</v>
      </c>
      <c r="W5" s="67">
        <f>IF('Indicator Data'!AP7="no data","x", 'Indicator Data'!AP7)</f>
        <v>0.86935810408479197</v>
      </c>
      <c r="X5" s="67">
        <f t="shared" si="1"/>
        <v>4.5</v>
      </c>
      <c r="Y5" s="68">
        <f t="shared" si="13"/>
        <v>4.5</v>
      </c>
      <c r="Z5" s="66">
        <f>IF('Indicator Data'!AR7="No data","x",ROUND(IF('Indicator Data'!AR7&gt;Z$41,10,IF('Indicator Data'!AR7&lt;Z$40,0,10-(Z$41-'Indicator Data'!AR7)/(Z$41-Z$40)*10)),1))</f>
        <v>10</v>
      </c>
      <c r="AA5" s="66">
        <f>IF('Indicator Data'!AS7="No data","x",ROUND(IF('Indicator Data'!AS7&gt;AA$41,10,IF('Indicator Data'!AS7&lt;AA$40,0,10-(AA$41-'Indicator Data'!AS7)/(AA$41-AA$40)*10)),1))</f>
        <v>10</v>
      </c>
      <c r="AB5" s="66">
        <f>IF('Indicator Data'!AT7="No data","x",ROUND(IF('Indicator Data'!AT7&gt;AB$41,10,IF('Indicator Data'!AT7&lt;AB$40,0,10-(AB$41-'Indicator Data'!AT7)/(AB$41-AB$40)*10)),1))</f>
        <v>0</v>
      </c>
      <c r="AC5" s="68">
        <f t="shared" si="2"/>
        <v>6.7</v>
      </c>
      <c r="AD5" s="66">
        <f>IF('Indicator Data'!AV7="No data","x",ROUND(IF('Indicator Data'!AV7&gt;AD$41,10,IF('Indicator Data'!AV7&lt;AD$40,0,10-(AD$41-'Indicator Data'!AV7)/(AD$41-AD$40)*10)),1))</f>
        <v>2.5</v>
      </c>
      <c r="AE5" s="66">
        <f>IF('Indicator Data'!AW7="No data","x",ROUND(IF('Indicator Data'!AW7&gt;AE$41,10,IF('Indicator Data'!AW7&lt;AE$40,0,10-(AE$41-'Indicator Data'!AW7)/(AE$41-AE$40)*10)),1))</f>
        <v>4</v>
      </c>
      <c r="AF5" s="68">
        <f t="shared" si="3"/>
        <v>3.3</v>
      </c>
      <c r="AG5" s="69">
        <f>IF('Indicator Data'!AX7="No data","x", 'Indicator Data'!AX7)</f>
        <v>0</v>
      </c>
      <c r="AH5" s="69">
        <f>IF('Indicator Data'!AY7="No data","x", 'Indicator Data'!AY7/'Indicator Data'!BX7*100000)</f>
        <v>0</v>
      </c>
      <c r="AI5" s="155">
        <f>IF('Indicator Data'!AZ7="No data","x", 'Indicator Data'!AZ7)</f>
        <v>1.2E-2</v>
      </c>
      <c r="AJ5" s="67">
        <f t="shared" si="4"/>
        <v>0</v>
      </c>
      <c r="AK5" s="67">
        <f t="shared" si="14"/>
        <v>0</v>
      </c>
      <c r="AL5" s="67">
        <f t="shared" si="5"/>
        <v>0.1</v>
      </c>
      <c r="AM5" s="68">
        <f t="shared" si="15"/>
        <v>0.1</v>
      </c>
      <c r="AN5" s="67">
        <f>IF('Indicator Data'!BC7="No data","x",ROUND(IF('Indicator Data'!BC7&gt;AN$41,10,IF('Indicator Data'!BC7&lt;AN$40,0,10-(AN$41-'Indicator Data'!BC7)/(AN$41-AN$40)*10)),1))</f>
        <v>0</v>
      </c>
      <c r="AO5" s="67">
        <f>IF('Indicator Data'!BA7="No data","x",ROUND(IF('Indicator Data'!BA7&gt;AO$41,10,IF('Indicator Data'!BA7&lt;AO$40,0,10-(AO$41-'Indicator Data'!BA7)/(AO$41-AO$40)*10)),1))</f>
        <v>3.8</v>
      </c>
      <c r="AP5" s="67">
        <f>IF('Indicator Data'!BD7="No data","x",ROUND(IF('Indicator Data'!BD7&gt;AP$41,10,IF('Indicator Data'!BD7&lt;AP$40,0,10-(AP$41-'Indicator Data'!BD7)/(AP$41-AP$40)*10)),1))</f>
        <v>10</v>
      </c>
      <c r="AQ5" s="67">
        <f>IF('Indicator Data'!BE7="No data","x",ROUND(IF('Indicator Data'!BE7&gt;AQ$41,10,IF('Indicator Data'!BE7&lt;AQ$40,0,10-(AQ$41-'Indicator Data'!BE7)/(AQ$41-AQ$40)*10)),1))</f>
        <v>10</v>
      </c>
      <c r="AR5" s="68">
        <f t="shared" si="16"/>
        <v>6</v>
      </c>
      <c r="AS5" s="66">
        <f>IF('Indicator Data'!BB7="No data","x",ROUND(IF('Indicator Data'!BB7&lt;$AS$40,10,IF('Indicator Data'!BB7&gt;$AS$41,0,($AS$41-'Indicator Data'!BB7)/($AS$41-$AS$40)*10)),1))</f>
        <v>0</v>
      </c>
      <c r="AT5" s="68">
        <f t="shared" si="6"/>
        <v>0</v>
      </c>
      <c r="AU5" s="110">
        <f t="shared" si="7"/>
        <v>3.9</v>
      </c>
    </row>
    <row r="6" spans="1:47" ht="14.25">
      <c r="A6" s="25" t="s">
        <v>199</v>
      </c>
      <c r="B6" s="3" t="s">
        <v>163</v>
      </c>
      <c r="C6" s="26" t="s">
        <v>201</v>
      </c>
      <c r="D6" s="66">
        <f>IF('Indicator Data'!AC8="No data","x",ROUND(IF('Indicator Data'!AC8&gt;D$41,0,IF('Indicator Data'!AC8&lt;D$40,0,10-(D$41-'Indicator Data'!AC8)/(D$41-D$40)*10)),1))</f>
        <v>4.3</v>
      </c>
      <c r="E6" s="66">
        <f>IF('Indicator Data'!AD8="No data","x",ROUND(IF('Indicator Data'!AD8&gt;E$41,10,IF('Indicator Data'!AD8&lt;E$40,0,10-(E$41-'Indicator Data'!AD8)/(E$41-E$40)*10)),1))</f>
        <v>10</v>
      </c>
      <c r="F6" s="66">
        <f>IF('Indicator Data'!AE8="No data","x",ROUND(IF('Indicator Data'!AE8&gt;F$41,10,IF('Indicator Data'!AE8&lt;F$40,0,10-(F$41-'Indicator Data'!AE8)/(F$41-F$40)*10)),1))</f>
        <v>0.7</v>
      </c>
      <c r="G6" s="68">
        <f t="shared" si="8"/>
        <v>5</v>
      </c>
      <c r="H6" s="67">
        <f>IF('Indicator Data'!AG8="No data","x",ROUND(IF('Indicator Data'!AG8&gt;H$41,10,IF('Indicator Data'!AG8&lt;H$40,0,10-(H$41-'Indicator Data'!AG8)/(H$41-H$40)*10)),1))</f>
        <v>6</v>
      </c>
      <c r="I6" s="67">
        <f>IF('Indicator Data'!AF8="No data","x",ROUND(IF('Indicator Data'!AF8&gt;I$41,10,IF('Indicator Data'!AF8&lt;I$40,0,10-(I$41-'Indicator Data'!AF8)/(I$41-I$40)*10)),1))</f>
        <v>10</v>
      </c>
      <c r="J6" s="67">
        <f>IF('Indicator Data'!AH8="No data","x",ROUND(IF('Indicator Data'!AH8&gt;J$41,10,IF('Indicator Data'!AH8&lt;J$40,0,10-(J$41-'Indicator Data'!AH8)/(J$41-J$40)*10)),1))</f>
        <v>4.0999999999999996</v>
      </c>
      <c r="K6" s="68">
        <f t="shared" si="9"/>
        <v>6.7</v>
      </c>
      <c r="L6" s="148">
        <f>'Indicator Data'!AI8</f>
        <v>4690.0200000000004</v>
      </c>
      <c r="M6" s="148">
        <f>'Indicator Data'!AJ8</f>
        <v>12208.2</v>
      </c>
      <c r="N6" s="149">
        <f t="shared" si="10"/>
        <v>4.2</v>
      </c>
      <c r="O6" s="150">
        <f>IF('Indicator Data'!AK8="No data","x",ROUND(IF('Indicator Data'!AK8&gt;O$41,10,IF('Indicator Data'!AK8&lt;O$40,0,10-(O$41-'Indicator Data'!AK8)/(O$41-O$40)*10)),1))</f>
        <v>4.3</v>
      </c>
      <c r="P6" s="68">
        <f t="shared" si="11"/>
        <v>4.3</v>
      </c>
      <c r="Q6" s="67">
        <f>IF('Indicator Data'!AL8="No data","x",ROUND(IF('Indicator Data'!AL8&gt;Q$41,10,IF('Indicator Data'!AL8&lt;Q$40,0,10-(Q$41-'Indicator Data'!AL8)/(Q$41-Q$40)*10)),1))</f>
        <v>4.7</v>
      </c>
      <c r="R6" s="67">
        <f>IF('Indicator Data'!AM8="No data","x",ROUND(IF('Indicator Data'!AM8&gt;R$41,0,IF('Indicator Data'!AM8&lt;R$40,0,10-(R$41-'Indicator Data'!AM8)/(R$41-R$40)*10)),1))</f>
        <v>5.8</v>
      </c>
      <c r="S6" s="67">
        <f>IF('Indicator Data'!AN8="No data","x",ROUND(IF('Indicator Data'!AN8&gt;S$41,0,IF('Indicator Data'!AN8&lt;S$40,0,10-(S$41-'Indicator Data'!AN8)/(S$41-S$40)*10)),1))</f>
        <v>10</v>
      </c>
      <c r="T6" s="67">
        <f>IF('Indicator Data'!AO8="No data","x",ROUND(IF('Indicator Data'!AO8&gt;T$41,0,IF('Indicator Data'!AO8&lt;T$40,0,10-(T$41-'Indicator Data'!AO8)/(T$41-T$40)*10)),1))</f>
        <v>1.6</v>
      </c>
      <c r="U6" s="68">
        <f t="shared" si="12"/>
        <v>5.5250000000000004</v>
      </c>
      <c r="V6" s="154">
        <f t="shared" si="0"/>
        <v>5.3</v>
      </c>
      <c r="W6" s="67">
        <f>IF('Indicator Data'!AP8="no data","x", 'Indicator Data'!AP8)</f>
        <v>0.11907160783308</v>
      </c>
      <c r="X6" s="67">
        <f t="shared" si="1"/>
        <v>0.1</v>
      </c>
      <c r="Y6" s="68">
        <f t="shared" si="13"/>
        <v>0.1</v>
      </c>
      <c r="Z6" s="66">
        <f>IF('Indicator Data'!AR8="No data","x",ROUND(IF('Indicator Data'!AR8&gt;Z$41,10,IF('Indicator Data'!AR8&lt;Z$40,0,10-(Z$41-'Indicator Data'!AR8)/(Z$41-Z$40)*10)),1))</f>
        <v>5.0999999999999996</v>
      </c>
      <c r="AA6" s="66">
        <f>IF('Indicator Data'!AS8="No data","x",ROUND(IF('Indicator Data'!AS8&gt;AA$41,10,IF('Indicator Data'!AS8&lt;AA$40,0,10-(AA$41-'Indicator Data'!AS8)/(AA$41-AA$40)*10)),1))</f>
        <v>0.4</v>
      </c>
      <c r="AB6" s="66">
        <f>IF('Indicator Data'!AT8="No data","x",ROUND(IF('Indicator Data'!AT8&gt;AB$41,10,IF('Indicator Data'!AT8&lt;AB$40,0,10-(AB$41-'Indicator Data'!AT8)/(AB$41-AB$40)*10)),1))</f>
        <v>0</v>
      </c>
      <c r="AC6" s="68">
        <f t="shared" si="2"/>
        <v>1.8</v>
      </c>
      <c r="AD6" s="66">
        <f>IF('Indicator Data'!AV8="No data","x",ROUND(IF('Indicator Data'!AV8&gt;AD$41,10,IF('Indicator Data'!AV8&lt;AD$40,0,10-(AD$41-'Indicator Data'!AV8)/(AD$41-AD$40)*10)),1))</f>
        <v>1.1000000000000001</v>
      </c>
      <c r="AE6" s="66">
        <f>IF('Indicator Data'!AW8="No data","x",ROUND(IF('Indicator Data'!AW8&gt;AE$41,10,IF('Indicator Data'!AW8&lt;AE$40,0,10-(AE$41-'Indicator Data'!AW8)/(AE$41-AE$40)*10)),1))</f>
        <v>10</v>
      </c>
      <c r="AF6" s="68">
        <f t="shared" si="3"/>
        <v>5.6</v>
      </c>
      <c r="AG6" s="69">
        <f>IF('Indicator Data'!AX8="No data","x", 'Indicator Data'!AX8)</f>
        <v>0</v>
      </c>
      <c r="AH6" s="69">
        <f>IF('Indicator Data'!AY8="No data","x", 'Indicator Data'!AY8/'Indicator Data'!BX8*100000)</f>
        <v>0</v>
      </c>
      <c r="AI6" s="155">
        <f>IF('Indicator Data'!AZ8="No data","x", 'Indicator Data'!AZ8)</f>
        <v>4.5999999999999999E-2</v>
      </c>
      <c r="AJ6" s="67">
        <f t="shared" si="4"/>
        <v>0</v>
      </c>
      <c r="AK6" s="67">
        <f t="shared" si="14"/>
        <v>0</v>
      </c>
      <c r="AL6" s="67">
        <f t="shared" si="5"/>
        <v>1</v>
      </c>
      <c r="AM6" s="68">
        <f t="shared" si="15"/>
        <v>0.5</v>
      </c>
      <c r="AN6" s="67">
        <f>IF('Indicator Data'!BC8="No data","x",ROUND(IF('Indicator Data'!BC8&gt;AN$41,10,IF('Indicator Data'!BC8&lt;AN$40,0,10-(AN$41-'Indicator Data'!BC8)/(AN$41-AN$40)*10)),1))</f>
        <v>6.5</v>
      </c>
      <c r="AO6" s="67">
        <f>IF('Indicator Data'!BA8="No data","x",ROUND(IF('Indicator Data'!BA8&gt;AO$41,10,IF('Indicator Data'!BA8&lt;AO$40,0,10-(AO$41-'Indicator Data'!BA8)/(AO$41-AO$40)*10)),1))</f>
        <v>0</v>
      </c>
      <c r="AP6" s="67">
        <f>IF('Indicator Data'!BD8="No data","x",ROUND(IF('Indicator Data'!BD8&gt;AP$41,10,IF('Indicator Data'!BD8&lt;AP$40,0,10-(AP$41-'Indicator Data'!BD8)/(AP$41-AP$40)*10)),1))</f>
        <v>8.4</v>
      </c>
      <c r="AQ6" s="67">
        <f>IF('Indicator Data'!BE8="No data","x",ROUND(IF('Indicator Data'!BE8&gt;AQ$41,10,IF('Indicator Data'!BE8&lt;AQ$40,0,10-(AQ$41-'Indicator Data'!BE8)/(AQ$41-AQ$40)*10)),1))</f>
        <v>0</v>
      </c>
      <c r="AR6" s="68">
        <f t="shared" si="16"/>
        <v>3.7</v>
      </c>
      <c r="AS6" s="66">
        <f>IF('Indicator Data'!BB8="No data","x",ROUND(IF('Indicator Data'!BB8&lt;$AS$40,10,IF('Indicator Data'!BB8&gt;$AS$41,0,($AS$41-'Indicator Data'!BB8)/($AS$41-$AS$40)*10)),1))</f>
        <v>0</v>
      </c>
      <c r="AT6" s="68">
        <f t="shared" si="6"/>
        <v>0</v>
      </c>
      <c r="AU6" s="110">
        <f t="shared" si="7"/>
        <v>2.2000000000000002</v>
      </c>
    </row>
    <row r="7" spans="1:47" ht="14.25">
      <c r="A7" s="25" t="s">
        <v>199</v>
      </c>
      <c r="B7" s="3" t="s">
        <v>190</v>
      </c>
      <c r="C7" s="38" t="s">
        <v>228</v>
      </c>
      <c r="D7" s="66">
        <f>IF('Indicator Data'!AC9="No data","x",ROUND(IF('Indicator Data'!AC9&gt;D$41,0,IF('Indicator Data'!AC9&lt;D$40,0,10-(D$41-'Indicator Data'!AC9)/(D$41-D$40)*10)),1))</f>
        <v>7.2</v>
      </c>
      <c r="E7" s="66">
        <f>IF('Indicator Data'!AD9="No data","x",ROUND(IF('Indicator Data'!AD9&gt;E$41,10,IF('Indicator Data'!AD9&lt;E$40,0,10-(E$41-'Indicator Data'!AD9)/(E$41-E$40)*10)),1))</f>
        <v>0</v>
      </c>
      <c r="F7" s="66">
        <f>IF('Indicator Data'!AE9="No data","x",ROUND(IF('Indicator Data'!AE9&gt;F$41,10,IF('Indicator Data'!AE9&lt;F$40,0,10-(F$41-'Indicator Data'!AE9)/(F$41-F$40)*10)),1))</f>
        <v>10</v>
      </c>
      <c r="G7" s="68">
        <f t="shared" si="8"/>
        <v>5.7333333333333334</v>
      </c>
      <c r="H7" s="67">
        <f>IF('Indicator Data'!AG9="No data","x",ROUND(IF('Indicator Data'!AG9&gt;H$41,10,IF('Indicator Data'!AG9&lt;H$40,0,10-(H$41-'Indicator Data'!AG9)/(H$41-H$40)*10)),1))</f>
        <v>6</v>
      </c>
      <c r="I7" s="67">
        <f>IF('Indicator Data'!AF9="No data","x",ROUND(IF('Indicator Data'!AF9&gt;I$41,10,IF('Indicator Data'!AF9&lt;I$40,0,10-(I$41-'Indicator Data'!AF9)/(I$41-I$40)*10)),1))</f>
        <v>0</v>
      </c>
      <c r="J7" s="67">
        <f>IF('Indicator Data'!AH9="No data","x",ROUND(IF('Indicator Data'!AH9&gt;J$41,10,IF('Indicator Data'!AH9&lt;J$40,0,10-(J$41-'Indicator Data'!AH9)/(J$41-J$40)*10)),1))</f>
        <v>8</v>
      </c>
      <c r="K7" s="68">
        <f t="shared" si="9"/>
        <v>4.666666666666667</v>
      </c>
      <c r="L7" s="148">
        <f>'Indicator Data'!AI9</f>
        <v>3117.76</v>
      </c>
      <c r="M7" s="148">
        <f>'Indicator Data'!AJ9</f>
        <v>18364.73</v>
      </c>
      <c r="N7" s="149">
        <f t="shared" si="10"/>
        <v>9.4</v>
      </c>
      <c r="O7" s="150">
        <f>IF('Indicator Data'!AK9="No data","x",ROUND(IF('Indicator Data'!AK9&gt;O$41,10,IF('Indicator Data'!AK9&lt;O$40,0,10-(O$41-'Indicator Data'!AK9)/(O$41-O$40)*10)),1))</f>
        <v>4.3</v>
      </c>
      <c r="P7" s="68">
        <f t="shared" si="11"/>
        <v>6.9</v>
      </c>
      <c r="Q7" s="67">
        <f>IF('Indicator Data'!AL9="No data","x",ROUND(IF('Indicator Data'!AL9&gt;Q$41,10,IF('Indicator Data'!AL9&lt;Q$40,0,10-(Q$41-'Indicator Data'!AL9)/(Q$41-Q$40)*10)),1))</f>
        <v>4.7</v>
      </c>
      <c r="R7" s="67">
        <f>IF('Indicator Data'!AM9="No data","x",ROUND(IF('Indicator Data'!AM9&gt;R$41,0,IF('Indicator Data'!AM9&lt;R$40,0,10-(R$41-'Indicator Data'!AM9)/(R$41-R$40)*10)),1))</f>
        <v>2.5</v>
      </c>
      <c r="S7" s="67">
        <f>IF('Indicator Data'!AN9="No data","x",ROUND(IF('Indicator Data'!AN9&gt;S$41,0,IF('Indicator Data'!AN9&lt;S$40,0,10-(S$41-'Indicator Data'!AN9)/(S$41-S$40)*10)),1))</f>
        <v>0</v>
      </c>
      <c r="T7" s="67">
        <f>IF('Indicator Data'!AO9="No data","x",ROUND(IF('Indicator Data'!AO9&gt;T$41,0,IF('Indicator Data'!AO9&lt;T$40,0,10-(T$41-'Indicator Data'!AO9)/(T$41-T$40)*10)),1))</f>
        <v>1.6</v>
      </c>
      <c r="U7" s="68">
        <f t="shared" si="12"/>
        <v>2.2000000000000002</v>
      </c>
      <c r="V7" s="154">
        <f t="shared" si="0"/>
        <v>5</v>
      </c>
      <c r="W7" s="67">
        <f>IF('Indicator Data'!AP9="no data","x", 'Indicator Data'!AP9)</f>
        <v>1.11986677446993</v>
      </c>
      <c r="X7" s="67">
        <f t="shared" si="1"/>
        <v>6</v>
      </c>
      <c r="Y7" s="68">
        <f t="shared" si="13"/>
        <v>6</v>
      </c>
      <c r="Z7" s="66">
        <f>IF('Indicator Data'!AR9="No data","x",ROUND(IF('Indicator Data'!AR9&gt;Z$41,10,IF('Indicator Data'!AR9&lt;Z$40,0,10-(Z$41-'Indicator Data'!AR9)/(Z$41-Z$40)*10)),1))</f>
        <v>2.5</v>
      </c>
      <c r="AA7" s="66">
        <f>IF('Indicator Data'!AS9="No data","x",ROUND(IF('Indicator Data'!AS9&gt;AA$41,10,IF('Indicator Data'!AS9&lt;AA$40,0,10-(AA$41-'Indicator Data'!AS9)/(AA$41-AA$40)*10)),1))</f>
        <v>4.5</v>
      </c>
      <c r="AB7" s="66">
        <f>IF('Indicator Data'!AT9="No data","x",ROUND(IF('Indicator Data'!AT9&gt;AB$41,10,IF('Indicator Data'!AT9&lt;AB$40,0,10-(AB$41-'Indicator Data'!AT9)/(AB$41-AB$40)*10)),1))</f>
        <v>2.1</v>
      </c>
      <c r="AC7" s="68">
        <f t="shared" si="2"/>
        <v>3</v>
      </c>
      <c r="AD7" s="66">
        <f>IF('Indicator Data'!AV9="No data","x",ROUND(IF('Indicator Data'!AV9&gt;AD$41,10,IF('Indicator Data'!AV9&lt;AD$40,0,10-(AD$41-'Indicator Data'!AV9)/(AD$41-AD$40)*10)),1))</f>
        <v>0.8</v>
      </c>
      <c r="AE7" s="66">
        <f>IF('Indicator Data'!AW9="No data","x",ROUND(IF('Indicator Data'!AW9&gt;AE$41,10,IF('Indicator Data'!AW9&lt;AE$40,0,10-(AE$41-'Indicator Data'!AW9)/(AE$41-AE$40)*10)),1))</f>
        <v>4</v>
      </c>
      <c r="AF7" s="68">
        <f t="shared" si="3"/>
        <v>2.4</v>
      </c>
      <c r="AG7" s="69">
        <f>IF('Indicator Data'!AX9="No data","x", 'Indicator Data'!AX9)</f>
        <v>0</v>
      </c>
      <c r="AH7" s="69">
        <f>IF('Indicator Data'!AY9="No data","x", 'Indicator Data'!AY9/'Indicator Data'!BX9*100000)</f>
        <v>0</v>
      </c>
      <c r="AI7" s="155">
        <f>IF('Indicator Data'!AZ9="No data","x", 'Indicator Data'!AZ9)</f>
        <v>1.0620000000000001</v>
      </c>
      <c r="AJ7" s="67">
        <f t="shared" si="4"/>
        <v>0</v>
      </c>
      <c r="AK7" s="67">
        <f t="shared" si="14"/>
        <v>0</v>
      </c>
      <c r="AL7" s="67">
        <f t="shared" si="5"/>
        <v>10</v>
      </c>
      <c r="AM7" s="68">
        <f t="shared" si="15"/>
        <v>5</v>
      </c>
      <c r="AN7" s="67">
        <f>IF('Indicator Data'!BC9="No data","x",ROUND(IF('Indicator Data'!BC9&gt;AN$41,10,IF('Indicator Data'!BC9&lt;AN$40,0,10-(AN$41-'Indicator Data'!BC9)/(AN$41-AN$40)*10)),1))</f>
        <v>1.7</v>
      </c>
      <c r="AO7" s="67">
        <f>IF('Indicator Data'!BA9="No data","x",ROUND(IF('Indicator Data'!BA9&gt;AO$41,10,IF('Indicator Data'!BA9&lt;AO$40,0,10-(AO$41-'Indicator Data'!BA9)/(AO$41-AO$40)*10)),1))</f>
        <v>2.5</v>
      </c>
      <c r="AP7" s="67">
        <f>IF('Indicator Data'!BD9="No data","x",ROUND(IF('Indicator Data'!BD9&gt;AP$41,10,IF('Indicator Data'!BD9&lt;AP$40,0,10-(AP$41-'Indicator Data'!BD9)/(AP$41-AP$40)*10)),1))</f>
        <v>4.9000000000000004</v>
      </c>
      <c r="AQ7" s="67">
        <f>IF('Indicator Data'!BE9="No data","x",ROUND(IF('Indicator Data'!BE9&gt;AQ$41,10,IF('Indicator Data'!BE9&lt;AQ$40,0,10-(AQ$41-'Indicator Data'!BE9)/(AQ$41-AQ$40)*10)),1))</f>
        <v>3.3</v>
      </c>
      <c r="AR7" s="68">
        <f t="shared" si="16"/>
        <v>3.1</v>
      </c>
      <c r="AS7" s="66">
        <f>IF('Indicator Data'!BB9="No data","x",ROUND(IF('Indicator Data'!BB9&lt;$AS$40,10,IF('Indicator Data'!BB9&gt;$AS$41,0,($AS$41-'Indicator Data'!BB9)/($AS$41-$AS$40)*10)),1))</f>
        <v>0</v>
      </c>
      <c r="AT7" s="68">
        <f t="shared" si="6"/>
        <v>0</v>
      </c>
      <c r="AU7" s="110">
        <f t="shared" si="7"/>
        <v>3.5</v>
      </c>
    </row>
    <row r="8" spans="1:47" ht="14.25">
      <c r="A8" s="25" t="s">
        <v>199</v>
      </c>
      <c r="B8" s="3" t="s">
        <v>176</v>
      </c>
      <c r="C8" s="38" t="s">
        <v>214</v>
      </c>
      <c r="D8" s="66">
        <f>IF('Indicator Data'!AC10="No data","x",ROUND(IF('Indicator Data'!AC10&gt;D$41,0,IF('Indicator Data'!AC10&lt;D$40,0,10-(D$41-'Indicator Data'!AC10)/(D$41-D$40)*10)),1))</f>
        <v>3.7</v>
      </c>
      <c r="E8" s="66">
        <f>IF('Indicator Data'!AD10="No data","x",ROUND(IF('Indicator Data'!AD10&gt;E$41,10,IF('Indicator Data'!AD10&lt;E$40,0,10-(E$41-'Indicator Data'!AD10)/(E$41-E$40)*10)),1))</f>
        <v>6</v>
      </c>
      <c r="F8" s="66">
        <f>IF('Indicator Data'!AE10="No data","x",ROUND(IF('Indicator Data'!AE10&gt;F$41,10,IF('Indicator Data'!AE10&lt;F$40,0,10-(F$41-'Indicator Data'!AE10)/(F$41-F$40)*10)),1))</f>
        <v>10</v>
      </c>
      <c r="G8" s="68">
        <f t="shared" si="8"/>
        <v>6.5666666666666664</v>
      </c>
      <c r="H8" s="67">
        <f>IF('Indicator Data'!AG10="No data","x",ROUND(IF('Indicator Data'!AG10&gt;H$41,10,IF('Indicator Data'!AG10&lt;H$40,0,10-(H$41-'Indicator Data'!AG10)/(H$41-H$40)*10)),1))</f>
        <v>6</v>
      </c>
      <c r="I8" s="67">
        <f>IF('Indicator Data'!AF10="No data","x",ROUND(IF('Indicator Data'!AF10&gt;I$41,10,IF('Indicator Data'!AF10&lt;I$40,0,10-(I$41-'Indicator Data'!AF10)/(I$41-I$40)*10)),1))</f>
        <v>10</v>
      </c>
      <c r="J8" s="67">
        <f>IF('Indicator Data'!AH10="No data","x",ROUND(IF('Indicator Data'!AH10&gt;J$41,10,IF('Indicator Data'!AH10&lt;J$40,0,10-(J$41-'Indicator Data'!AH10)/(J$41-J$40)*10)),1))</f>
        <v>1.6</v>
      </c>
      <c r="K8" s="68">
        <f t="shared" si="9"/>
        <v>5.8666666666666671</v>
      </c>
      <c r="L8" s="148">
        <f>'Indicator Data'!AI10</f>
        <v>5306.83</v>
      </c>
      <c r="M8" s="148">
        <f>'Indicator Data'!AJ10</f>
        <v>10789.26</v>
      </c>
      <c r="N8" s="149">
        <f t="shared" si="10"/>
        <v>3</v>
      </c>
      <c r="O8" s="150">
        <f>IF('Indicator Data'!AK10="No data","x",ROUND(IF('Indicator Data'!AK10&gt;O$41,10,IF('Indicator Data'!AK10&lt;O$40,0,10-(O$41-'Indicator Data'!AK10)/(O$41-O$40)*10)),1))</f>
        <v>4.3</v>
      </c>
      <c r="P8" s="68">
        <f t="shared" si="11"/>
        <v>3.7</v>
      </c>
      <c r="Q8" s="67">
        <f>IF('Indicator Data'!AL10="No data","x",ROUND(IF('Indicator Data'!AL10&gt;Q$41,10,IF('Indicator Data'!AL10&lt;Q$40,0,10-(Q$41-'Indicator Data'!AL10)/(Q$41-Q$40)*10)),1))</f>
        <v>4.7</v>
      </c>
      <c r="R8" s="67">
        <f>IF('Indicator Data'!AM10="No data","x",ROUND(IF('Indicator Data'!AM10&gt;R$41,0,IF('Indicator Data'!AM10&lt;R$40,0,10-(R$41-'Indicator Data'!AM10)/(R$41-R$40)*10)),1))</f>
        <v>0</v>
      </c>
      <c r="S8" s="67">
        <f>IF('Indicator Data'!AN10="No data","x",ROUND(IF('Indicator Data'!AN10&gt;S$41,0,IF('Indicator Data'!AN10&lt;S$40,0,10-(S$41-'Indicator Data'!AN10)/(S$41-S$40)*10)),1))</f>
        <v>6</v>
      </c>
      <c r="T8" s="67">
        <f>IF('Indicator Data'!AO10="No data","x",ROUND(IF('Indicator Data'!AO10&gt;T$41,0,IF('Indicator Data'!AO10&lt;T$40,0,10-(T$41-'Indicator Data'!AO10)/(T$41-T$40)*10)),1))</f>
        <v>1.6</v>
      </c>
      <c r="U8" s="68">
        <f t="shared" si="12"/>
        <v>3.0749999999999997</v>
      </c>
      <c r="V8" s="154">
        <f t="shared" si="0"/>
        <v>5.2</v>
      </c>
      <c r="W8" s="67">
        <f>IF('Indicator Data'!AP10="no data","x", 'Indicator Data'!AP10)</f>
        <v>0.27644405645278602</v>
      </c>
      <c r="X8" s="67">
        <f t="shared" si="1"/>
        <v>1</v>
      </c>
      <c r="Y8" s="68">
        <f t="shared" si="13"/>
        <v>1</v>
      </c>
      <c r="Z8" s="66">
        <f>IF('Indicator Data'!AR10="No data","x",ROUND(IF('Indicator Data'!AR10&gt;Z$41,10,IF('Indicator Data'!AR10&lt;Z$40,0,10-(Z$41-'Indicator Data'!AR10)/(Z$41-Z$40)*10)),1))</f>
        <v>5.6</v>
      </c>
      <c r="AA8" s="66">
        <f>IF('Indicator Data'!AS10="No data","x",ROUND(IF('Indicator Data'!AS10&gt;AA$41,10,IF('Indicator Data'!AS10&lt;AA$40,0,10-(AA$41-'Indicator Data'!AS10)/(AA$41-AA$40)*10)),1))</f>
        <v>5.5</v>
      </c>
      <c r="AB8" s="66">
        <f>IF('Indicator Data'!AT10="No data","x",ROUND(IF('Indicator Data'!AT10&gt;AB$41,10,IF('Indicator Data'!AT10&lt;AB$40,0,10-(AB$41-'Indicator Data'!AT10)/(AB$41-AB$40)*10)),1))</f>
        <v>3.7</v>
      </c>
      <c r="AC8" s="68">
        <f t="shared" si="2"/>
        <v>4.9000000000000004</v>
      </c>
      <c r="AD8" s="66">
        <f>IF('Indicator Data'!AV10="No data","x",ROUND(IF('Indicator Data'!AV10&gt;AD$41,10,IF('Indicator Data'!AV10&lt;AD$40,0,10-(AD$41-'Indicator Data'!AV10)/(AD$41-AD$40)*10)),1))</f>
        <v>0.1</v>
      </c>
      <c r="AE8" s="66">
        <f>IF('Indicator Data'!AW10="No data","x",ROUND(IF('Indicator Data'!AW10&gt;AE$41,10,IF('Indicator Data'!AW10&lt;AE$40,0,10-(AE$41-'Indicator Data'!AW10)/(AE$41-AE$40)*10)),1))</f>
        <v>6.9</v>
      </c>
      <c r="AF8" s="68">
        <f t="shared" si="3"/>
        <v>3.5</v>
      </c>
      <c r="AG8" s="69">
        <f>IF('Indicator Data'!AX10="No data","x", 'Indicator Data'!AX10)</f>
        <v>0</v>
      </c>
      <c r="AH8" s="69">
        <f>IF('Indicator Data'!AY10="No data","x", 'Indicator Data'!AY10/'Indicator Data'!BX10*100000)</f>
        <v>0</v>
      </c>
      <c r="AI8" s="155">
        <f>IF('Indicator Data'!AZ10="No data","x", 'Indicator Data'!AZ10)</f>
        <v>1.2E-2</v>
      </c>
      <c r="AJ8" s="67">
        <f t="shared" si="4"/>
        <v>0</v>
      </c>
      <c r="AK8" s="67">
        <f t="shared" si="14"/>
        <v>0</v>
      </c>
      <c r="AL8" s="67">
        <f t="shared" si="5"/>
        <v>0.1</v>
      </c>
      <c r="AM8" s="68">
        <f t="shared" si="15"/>
        <v>0.1</v>
      </c>
      <c r="AN8" s="67">
        <f>IF('Indicator Data'!BC10="No data","x",ROUND(IF('Indicator Data'!BC10&gt;AN$41,10,IF('Indicator Data'!BC10&lt;AN$40,0,10-(AN$41-'Indicator Data'!BC10)/(AN$41-AN$40)*10)),1))</f>
        <v>7.1</v>
      </c>
      <c r="AO8" s="67">
        <f>IF('Indicator Data'!BA10="No data","x",ROUND(IF('Indicator Data'!BA10&gt;AO$41,10,IF('Indicator Data'!BA10&lt;AO$40,0,10-(AO$41-'Indicator Data'!BA10)/(AO$41-AO$40)*10)),1))</f>
        <v>10</v>
      </c>
      <c r="AP8" s="67">
        <f>IF('Indicator Data'!BD10="No data","x",ROUND(IF('Indicator Data'!BD10&gt;AP$41,10,IF('Indicator Data'!BD10&lt;AP$40,0,10-(AP$41-'Indicator Data'!BD10)/(AP$41-AP$40)*10)),1))</f>
        <v>5.8</v>
      </c>
      <c r="AQ8" s="67">
        <f>IF('Indicator Data'!BE10="No data","x",ROUND(IF('Indicator Data'!BE10&gt;AQ$41,10,IF('Indicator Data'!BE10&lt;AQ$40,0,10-(AQ$41-'Indicator Data'!BE10)/(AQ$41-AQ$40)*10)),1))</f>
        <v>6.7</v>
      </c>
      <c r="AR8" s="68">
        <f t="shared" si="16"/>
        <v>7.4</v>
      </c>
      <c r="AS8" s="66">
        <f>IF('Indicator Data'!BB10="No data","x",ROUND(IF('Indicator Data'!BB10&lt;$AS$40,10,IF('Indicator Data'!BB10&gt;$AS$41,0,($AS$41-'Indicator Data'!BB10)/($AS$41-$AS$40)*10)),1))</f>
        <v>6.5</v>
      </c>
      <c r="AT8" s="68">
        <f t="shared" si="6"/>
        <v>6.5</v>
      </c>
      <c r="AU8" s="110">
        <f t="shared" si="7"/>
        <v>4.4000000000000004</v>
      </c>
    </row>
    <row r="9" spans="1:47" ht="14.25">
      <c r="A9" s="25" t="s">
        <v>199</v>
      </c>
      <c r="B9" s="3" t="s">
        <v>191</v>
      </c>
      <c r="C9" s="38" t="s">
        <v>229</v>
      </c>
      <c r="D9" s="66">
        <f>IF('Indicator Data'!AC11="No data","x",ROUND(IF('Indicator Data'!AC11&gt;D$41,0,IF('Indicator Data'!AC11&lt;D$40,0,10-(D$41-'Indicator Data'!AC11)/(D$41-D$40)*10)),1))</f>
        <v>7.2</v>
      </c>
      <c r="E9" s="66">
        <f>IF('Indicator Data'!AD11="No data","x",ROUND(IF('Indicator Data'!AD11&gt;E$41,10,IF('Indicator Data'!AD11&lt;E$40,0,10-(E$41-'Indicator Data'!AD11)/(E$41-E$40)*10)),1))</f>
        <v>0</v>
      </c>
      <c r="F9" s="66">
        <f>IF('Indicator Data'!AE11="No data","x",ROUND(IF('Indicator Data'!AE11&gt;F$41,10,IF('Indicator Data'!AE11&lt;F$40,0,10-(F$41-'Indicator Data'!AE11)/(F$41-F$40)*10)),1))</f>
        <v>10</v>
      </c>
      <c r="G9" s="68">
        <f t="shared" si="8"/>
        <v>5.7333333333333334</v>
      </c>
      <c r="H9" s="67">
        <f>IF('Indicator Data'!AG11="No data","x",ROUND(IF('Indicator Data'!AG11&gt;H$41,10,IF('Indicator Data'!AG11&lt;H$40,0,10-(H$41-'Indicator Data'!AG11)/(H$41-H$40)*10)),1))</f>
        <v>6</v>
      </c>
      <c r="I9" s="67">
        <f>IF('Indicator Data'!AF11="No data","x",ROUND(IF('Indicator Data'!AF11&gt;I$41,10,IF('Indicator Data'!AF11&lt;I$40,0,10-(I$41-'Indicator Data'!AF11)/(I$41-I$40)*10)),1))</f>
        <v>0</v>
      </c>
      <c r="J9" s="67">
        <f>IF('Indicator Data'!AH11="No data","x",ROUND(IF('Indicator Data'!AH11&gt;J$41,10,IF('Indicator Data'!AH11&lt;J$40,0,10-(J$41-'Indicator Data'!AH11)/(J$41-J$40)*10)),1))</f>
        <v>2.9</v>
      </c>
      <c r="K9" s="68">
        <f t="shared" si="9"/>
        <v>2.9666666666666668</v>
      </c>
      <c r="L9" s="148">
        <f>'Indicator Data'!AI11</f>
        <v>6834.82</v>
      </c>
      <c r="M9" s="148">
        <f>'Indicator Data'!AJ11</f>
        <v>8377.2199999999993</v>
      </c>
      <c r="N9" s="149">
        <f t="shared" si="10"/>
        <v>0.9</v>
      </c>
      <c r="O9" s="150">
        <f>IF('Indicator Data'!AK11="No data","x",ROUND(IF('Indicator Data'!AK11&gt;O$41,10,IF('Indicator Data'!AK11&lt;O$40,0,10-(O$41-'Indicator Data'!AK11)/(O$41-O$40)*10)),1))</f>
        <v>4.3</v>
      </c>
      <c r="P9" s="68">
        <f t="shared" si="11"/>
        <v>2.6</v>
      </c>
      <c r="Q9" s="67">
        <f>IF('Indicator Data'!AL11="No data","x",ROUND(IF('Indicator Data'!AL11&gt;Q$41,10,IF('Indicator Data'!AL11&lt;Q$40,0,10-(Q$41-'Indicator Data'!AL11)/(Q$41-Q$40)*10)),1))</f>
        <v>4.7</v>
      </c>
      <c r="R9" s="67">
        <f>IF('Indicator Data'!AM11="No data","x",ROUND(IF('Indicator Data'!AM11&gt;R$41,0,IF('Indicator Data'!AM11&lt;R$40,0,10-(R$41-'Indicator Data'!AM11)/(R$41-R$40)*10)),1))</f>
        <v>2.5</v>
      </c>
      <c r="S9" s="67">
        <f>IF('Indicator Data'!AN11="No data","x",ROUND(IF('Indicator Data'!AN11&gt;S$41,0,IF('Indicator Data'!AN11&lt;S$40,0,10-(S$41-'Indicator Data'!AN11)/(S$41-S$40)*10)),1))</f>
        <v>0</v>
      </c>
      <c r="T9" s="67">
        <f>IF('Indicator Data'!AO11="No data","x",ROUND(IF('Indicator Data'!AO11&gt;T$41,0,IF('Indicator Data'!AO11&lt;T$40,0,10-(T$41-'Indicator Data'!AO11)/(T$41-T$40)*10)),1))</f>
        <v>1.6</v>
      </c>
      <c r="U9" s="68">
        <f t="shared" si="12"/>
        <v>2.2000000000000002</v>
      </c>
      <c r="V9" s="154">
        <f t="shared" si="0"/>
        <v>3.8</v>
      </c>
      <c r="W9" s="67">
        <f>IF('Indicator Data'!AP11="no data","x", 'Indicator Data'!AP11)</f>
        <v>0.10582850490779699</v>
      </c>
      <c r="X9" s="67">
        <f t="shared" si="1"/>
        <v>0</v>
      </c>
      <c r="Y9" s="68">
        <f t="shared" si="13"/>
        <v>0</v>
      </c>
      <c r="Z9" s="66">
        <f>IF('Indicator Data'!AR11="No data","x",ROUND(IF('Indicator Data'!AR11&gt;Z$41,10,IF('Indicator Data'!AR11&lt;Z$40,0,10-(Z$41-'Indicator Data'!AR11)/(Z$41-Z$40)*10)),1))</f>
        <v>7.8</v>
      </c>
      <c r="AA9" s="66">
        <f>IF('Indicator Data'!AS11="No data","x",ROUND(IF('Indicator Data'!AS11&gt;AA$41,10,IF('Indicator Data'!AS11&lt;AA$40,0,10-(AA$41-'Indicator Data'!AS11)/(AA$41-AA$40)*10)),1))</f>
        <v>6.2</v>
      </c>
      <c r="AB9" s="66">
        <f>IF('Indicator Data'!AT11="No data","x",ROUND(IF('Indicator Data'!AT11&gt;AB$41,10,IF('Indicator Data'!AT11&lt;AB$40,0,10-(AB$41-'Indicator Data'!AT11)/(AB$41-AB$40)*10)),1))</f>
        <v>6.5</v>
      </c>
      <c r="AC9" s="68">
        <f t="shared" si="2"/>
        <v>6.8</v>
      </c>
      <c r="AD9" s="66">
        <f>IF('Indicator Data'!AV11="No data","x",ROUND(IF('Indicator Data'!AV11&gt;AD$41,10,IF('Indicator Data'!AV11&lt;AD$40,0,10-(AD$41-'Indicator Data'!AV11)/(AD$41-AD$40)*10)),1))</f>
        <v>3.2</v>
      </c>
      <c r="AE9" s="66">
        <f>IF('Indicator Data'!AW11="No data","x",ROUND(IF('Indicator Data'!AW11&gt;AE$41,10,IF('Indicator Data'!AW11&lt;AE$40,0,10-(AE$41-'Indicator Data'!AW11)/(AE$41-AE$40)*10)),1))</f>
        <v>4</v>
      </c>
      <c r="AF9" s="68">
        <f t="shared" si="3"/>
        <v>3.6</v>
      </c>
      <c r="AG9" s="69">
        <f>IF('Indicator Data'!AX11="No data","x", 'Indicator Data'!AX11)</f>
        <v>0</v>
      </c>
      <c r="AH9" s="69">
        <f>IF('Indicator Data'!AY11="No data","x", 'Indicator Data'!AY11/'Indicator Data'!BX11*100000)</f>
        <v>0</v>
      </c>
      <c r="AI9" s="155">
        <f>IF('Indicator Data'!AZ11="No data","x", 'Indicator Data'!AZ11)</f>
        <v>0.38400000000000001</v>
      </c>
      <c r="AJ9" s="67">
        <f t="shared" si="4"/>
        <v>0</v>
      </c>
      <c r="AK9" s="67">
        <f t="shared" si="14"/>
        <v>0</v>
      </c>
      <c r="AL9" s="67">
        <f t="shared" si="5"/>
        <v>10</v>
      </c>
      <c r="AM9" s="68">
        <f t="shared" si="15"/>
        <v>5</v>
      </c>
      <c r="AN9" s="67">
        <f>IF('Indicator Data'!BC11="No data","x",ROUND(IF('Indicator Data'!BC11&gt;AN$41,10,IF('Indicator Data'!BC11&lt;AN$40,0,10-(AN$41-'Indicator Data'!BC11)/(AN$41-AN$40)*10)),1))</f>
        <v>10</v>
      </c>
      <c r="AO9" s="67">
        <f>IF('Indicator Data'!BA11="No data","x",ROUND(IF('Indicator Data'!BA11&gt;AO$41,10,IF('Indicator Data'!BA11&lt;AO$40,0,10-(AO$41-'Indicator Data'!BA11)/(AO$41-AO$40)*10)),1))</f>
        <v>10</v>
      </c>
      <c r="AP9" s="67">
        <f>IF('Indicator Data'!BD11="No data","x",ROUND(IF('Indicator Data'!BD11&gt;AP$41,10,IF('Indicator Data'!BD11&lt;AP$40,0,10-(AP$41-'Indicator Data'!BD11)/(AP$41-AP$40)*10)),1))</f>
        <v>4.0999999999999996</v>
      </c>
      <c r="AQ9" s="67">
        <f>IF('Indicator Data'!BE11="No data","x",ROUND(IF('Indicator Data'!BE11&gt;AQ$41,10,IF('Indicator Data'!BE11&lt;AQ$40,0,10-(AQ$41-'Indicator Data'!BE11)/(AQ$41-AQ$40)*10)),1))</f>
        <v>6.7</v>
      </c>
      <c r="AR9" s="68">
        <f t="shared" si="16"/>
        <v>7.7</v>
      </c>
      <c r="AS9" s="66">
        <f>IF('Indicator Data'!BB11="No data","x",ROUND(IF('Indicator Data'!BB11&lt;$AS$40,10,IF('Indicator Data'!BB11&gt;$AS$41,0,($AS$41-'Indicator Data'!BB11)/($AS$41-$AS$40)*10)),1))</f>
        <v>0</v>
      </c>
      <c r="AT9" s="68">
        <f t="shared" si="6"/>
        <v>0</v>
      </c>
      <c r="AU9" s="110">
        <f t="shared" si="7"/>
        <v>4.5</v>
      </c>
    </row>
    <row r="10" spans="1:47" ht="14.25">
      <c r="A10" s="25" t="s">
        <v>199</v>
      </c>
      <c r="B10" s="3" t="s">
        <v>192</v>
      </c>
      <c r="C10" s="38" t="s">
        <v>230</v>
      </c>
      <c r="D10" s="66">
        <f>IF('Indicator Data'!AC12="No data","x",ROUND(IF('Indicator Data'!AC12&gt;D$41,0,IF('Indicator Data'!AC12&lt;D$40,0,10-(D$41-'Indicator Data'!AC12)/(D$41-D$40)*10)),1))</f>
        <v>7.2</v>
      </c>
      <c r="E10" s="66">
        <f>IF('Indicator Data'!AD12="No data","x",ROUND(IF('Indicator Data'!AD12&gt;E$41,10,IF('Indicator Data'!AD12&lt;E$40,0,10-(E$41-'Indicator Data'!AD12)/(E$41-E$40)*10)),1))</f>
        <v>0</v>
      </c>
      <c r="F10" s="66">
        <f>IF('Indicator Data'!AE12="No data","x",ROUND(IF('Indicator Data'!AE12&gt;F$41,10,IF('Indicator Data'!AE12&lt;F$40,0,10-(F$41-'Indicator Data'!AE12)/(F$41-F$40)*10)),1))</f>
        <v>10</v>
      </c>
      <c r="G10" s="68">
        <f t="shared" si="8"/>
        <v>5.7333333333333334</v>
      </c>
      <c r="H10" s="67">
        <f>IF('Indicator Data'!AG12="No data","x",ROUND(IF('Indicator Data'!AG12&gt;H$41,10,IF('Indicator Data'!AG12&lt;H$40,0,10-(H$41-'Indicator Data'!AG12)/(H$41-H$40)*10)),1))</f>
        <v>6</v>
      </c>
      <c r="I10" s="67">
        <f>IF('Indicator Data'!AF12="No data","x",ROUND(IF('Indicator Data'!AF12&gt;I$41,10,IF('Indicator Data'!AF12&lt;I$40,0,10-(I$41-'Indicator Data'!AF12)/(I$41-I$40)*10)),1))</f>
        <v>0</v>
      </c>
      <c r="J10" s="67">
        <f>IF('Indicator Data'!AH12="No data","x",ROUND(IF('Indicator Data'!AH12&gt;J$41,10,IF('Indicator Data'!AH12&lt;J$40,0,10-(J$41-'Indicator Data'!AH12)/(J$41-J$40)*10)),1))</f>
        <v>7.6</v>
      </c>
      <c r="K10" s="68">
        <f t="shared" si="9"/>
        <v>4.5333333333333332</v>
      </c>
      <c r="L10" s="148">
        <f>'Indicator Data'!AI12</f>
        <v>3828.24</v>
      </c>
      <c r="M10" s="148">
        <f>'Indicator Data'!AJ12</f>
        <v>14956.41</v>
      </c>
      <c r="N10" s="149">
        <f t="shared" si="10"/>
        <v>6.5</v>
      </c>
      <c r="O10" s="150">
        <f>IF('Indicator Data'!AK12="No data","x",ROUND(IF('Indicator Data'!AK12&gt;O$41,10,IF('Indicator Data'!AK12&lt;O$40,0,10-(O$41-'Indicator Data'!AK12)/(O$41-O$40)*10)),1))</f>
        <v>4.3</v>
      </c>
      <c r="P10" s="68">
        <f t="shared" si="11"/>
        <v>5.4</v>
      </c>
      <c r="Q10" s="67">
        <f>IF('Indicator Data'!AL12="No data","x",ROUND(IF('Indicator Data'!AL12&gt;Q$41,10,IF('Indicator Data'!AL12&lt;Q$40,0,10-(Q$41-'Indicator Data'!AL12)/(Q$41-Q$40)*10)),1))</f>
        <v>4.7</v>
      </c>
      <c r="R10" s="67">
        <f>IF('Indicator Data'!AM12="No data","x",ROUND(IF('Indicator Data'!AM12&gt;R$41,0,IF('Indicator Data'!AM12&lt;R$40,0,10-(R$41-'Indicator Data'!AM12)/(R$41-R$40)*10)),1))</f>
        <v>2.5</v>
      </c>
      <c r="S10" s="67">
        <f>IF('Indicator Data'!AN12="No data","x",ROUND(IF('Indicator Data'!AN12&gt;S$41,0,IF('Indicator Data'!AN12&lt;S$40,0,10-(S$41-'Indicator Data'!AN12)/(S$41-S$40)*10)),1))</f>
        <v>0</v>
      </c>
      <c r="T10" s="67">
        <f>IF('Indicator Data'!AO12="No data","x",ROUND(IF('Indicator Data'!AO12&gt;T$41,0,IF('Indicator Data'!AO12&lt;T$40,0,10-(T$41-'Indicator Data'!AO12)/(T$41-T$40)*10)),1))</f>
        <v>1.6</v>
      </c>
      <c r="U10" s="68">
        <f t="shared" si="12"/>
        <v>2.2000000000000002</v>
      </c>
      <c r="V10" s="154">
        <f t="shared" si="0"/>
        <v>4.7</v>
      </c>
      <c r="W10" s="67">
        <f>IF('Indicator Data'!AP12="no data","x", 'Indicator Data'!AP12)</f>
        <v>0.89524978666706601</v>
      </c>
      <c r="X10" s="67">
        <f t="shared" si="1"/>
        <v>4.7</v>
      </c>
      <c r="Y10" s="68">
        <f t="shared" si="13"/>
        <v>4.7</v>
      </c>
      <c r="Z10" s="66">
        <f>IF('Indicator Data'!AR12="No data","x",ROUND(IF('Indicator Data'!AR12&gt;Z$41,10,IF('Indicator Data'!AR12&lt;Z$40,0,10-(Z$41-'Indicator Data'!AR12)/(Z$41-Z$40)*10)),1))</f>
        <v>6.5</v>
      </c>
      <c r="AA10" s="66">
        <f>IF('Indicator Data'!AS12="No data","x",ROUND(IF('Indicator Data'!AS12&gt;AA$41,10,IF('Indicator Data'!AS12&lt;AA$40,0,10-(AA$41-'Indicator Data'!AS12)/(AA$41-AA$40)*10)),1))</f>
        <v>8.3000000000000007</v>
      </c>
      <c r="AB10" s="66">
        <f>IF('Indicator Data'!AT12="No data","x",ROUND(IF('Indicator Data'!AT12&gt;AB$41,10,IF('Indicator Data'!AT12&lt;AB$40,0,10-(AB$41-'Indicator Data'!AT12)/(AB$41-AB$40)*10)),1))</f>
        <v>6.2</v>
      </c>
      <c r="AC10" s="68">
        <f t="shared" si="2"/>
        <v>7</v>
      </c>
      <c r="AD10" s="66">
        <f>IF('Indicator Data'!AV12="No data","x",ROUND(IF('Indicator Data'!AV12&gt;AD$41,10,IF('Indicator Data'!AV12&lt;AD$40,0,10-(AD$41-'Indicator Data'!AV12)/(AD$41-AD$40)*10)),1))</f>
        <v>0.7</v>
      </c>
      <c r="AE10" s="66">
        <f>IF('Indicator Data'!AW12="No data","x",ROUND(IF('Indicator Data'!AW12&gt;AE$41,10,IF('Indicator Data'!AW12&lt;AE$40,0,10-(AE$41-'Indicator Data'!AW12)/(AE$41-AE$40)*10)),1))</f>
        <v>4</v>
      </c>
      <c r="AF10" s="68">
        <f t="shared" si="3"/>
        <v>2.4</v>
      </c>
      <c r="AG10" s="69">
        <f>IF('Indicator Data'!AX12="No data","x", 'Indicator Data'!AX12)</f>
        <v>0</v>
      </c>
      <c r="AH10" s="69">
        <f>IF('Indicator Data'!AY12="No data","x", 'Indicator Data'!AY12/'Indicator Data'!BX12*100000)</f>
        <v>0</v>
      </c>
      <c r="AI10" s="155">
        <f>IF('Indicator Data'!AZ12="No data","x", 'Indicator Data'!AZ12)</f>
        <v>1.0980000000000001</v>
      </c>
      <c r="AJ10" s="67">
        <f t="shared" si="4"/>
        <v>0</v>
      </c>
      <c r="AK10" s="67">
        <f t="shared" si="14"/>
        <v>0</v>
      </c>
      <c r="AL10" s="67">
        <f t="shared" si="5"/>
        <v>10</v>
      </c>
      <c r="AM10" s="68">
        <f t="shared" si="15"/>
        <v>5</v>
      </c>
      <c r="AN10" s="67">
        <f>IF('Indicator Data'!BC12="No data","x",ROUND(IF('Indicator Data'!BC12&gt;AN$41,10,IF('Indicator Data'!BC12&lt;AN$40,0,10-(AN$41-'Indicator Data'!BC12)/(AN$41-AN$40)*10)),1))</f>
        <v>3.7</v>
      </c>
      <c r="AO10" s="67">
        <f>IF('Indicator Data'!BA12="No data","x",ROUND(IF('Indicator Data'!BA12&gt;AO$41,10,IF('Indicator Data'!BA12&lt;AO$40,0,10-(AO$41-'Indicator Data'!BA12)/(AO$41-AO$40)*10)),1))</f>
        <v>3.8</v>
      </c>
      <c r="AP10" s="67">
        <f>IF('Indicator Data'!BD12="No data","x",ROUND(IF('Indicator Data'!BD12&gt;AP$41,10,IF('Indicator Data'!BD12&lt;AP$40,0,10-(AP$41-'Indicator Data'!BD12)/(AP$41-AP$40)*10)),1))</f>
        <v>1.1000000000000001</v>
      </c>
      <c r="AQ10" s="67">
        <f>IF('Indicator Data'!BE12="No data","x",ROUND(IF('Indicator Data'!BE12&gt;AQ$41,10,IF('Indicator Data'!BE12&lt;AQ$40,0,10-(AQ$41-'Indicator Data'!BE12)/(AQ$41-AQ$40)*10)),1))</f>
        <v>3.3</v>
      </c>
      <c r="AR10" s="68">
        <f t="shared" si="16"/>
        <v>3</v>
      </c>
      <c r="AS10" s="66">
        <f>IF('Indicator Data'!BB12="No data","x",ROUND(IF('Indicator Data'!BB12&lt;$AS$40,10,IF('Indicator Data'!BB12&gt;$AS$41,0,($AS$41-'Indicator Data'!BB12)/($AS$41-$AS$40)*10)),1))</f>
        <v>0</v>
      </c>
      <c r="AT10" s="68">
        <f t="shared" si="6"/>
        <v>0</v>
      </c>
      <c r="AU10" s="110">
        <f t="shared" si="7"/>
        <v>4</v>
      </c>
    </row>
    <row r="11" spans="1:47" ht="14.25">
      <c r="A11" s="25" t="s">
        <v>199</v>
      </c>
      <c r="B11" s="3" t="s">
        <v>174</v>
      </c>
      <c r="C11" s="38" t="s">
        <v>212</v>
      </c>
      <c r="D11" s="66">
        <f>IF('Indicator Data'!AC13="No data","x",ROUND(IF('Indicator Data'!AC13&gt;D$41,0,IF('Indicator Data'!AC13&lt;D$40,0,10-(D$41-'Indicator Data'!AC13)/(D$41-D$40)*10)),1))</f>
        <v>0</v>
      </c>
      <c r="E11" s="66">
        <f>IF('Indicator Data'!AD13="No data","x",ROUND(IF('Indicator Data'!AD13&gt;E$41,10,IF('Indicator Data'!AD13&lt;E$40,0,10-(E$41-'Indicator Data'!AD13)/(E$41-E$40)*10)),1))</f>
        <v>0</v>
      </c>
      <c r="F11" s="66">
        <f>IF('Indicator Data'!AE13="No data","x",ROUND(IF('Indicator Data'!AE13&gt;F$41,10,IF('Indicator Data'!AE13&lt;F$40,0,10-(F$41-'Indicator Data'!AE13)/(F$41-F$40)*10)),1))</f>
        <v>0</v>
      </c>
      <c r="G11" s="68">
        <f t="shared" si="8"/>
        <v>0</v>
      </c>
      <c r="H11" s="67">
        <f>IF('Indicator Data'!AG13="No data","x",ROUND(IF('Indicator Data'!AG13&gt;H$41,10,IF('Indicator Data'!AG13&lt;H$40,0,10-(H$41-'Indicator Data'!AG13)/(H$41-H$40)*10)),1))</f>
        <v>8.6</v>
      </c>
      <c r="I11" s="67">
        <f>IF('Indicator Data'!AF13="No data","x",ROUND(IF('Indicator Data'!AF13&gt;I$41,10,IF('Indicator Data'!AF13&lt;I$40,0,10-(I$41-'Indicator Data'!AF13)/(I$41-I$40)*10)),1))</f>
        <v>0</v>
      </c>
      <c r="J11" s="67">
        <f>IF('Indicator Data'!AH13="No data","x",ROUND(IF('Indicator Data'!AH13&gt;J$41,10,IF('Indicator Data'!AH13&lt;J$40,0,10-(J$41-'Indicator Data'!AH13)/(J$41-J$40)*10)),1))</f>
        <v>10</v>
      </c>
      <c r="K11" s="68">
        <f t="shared" si="9"/>
        <v>6.2</v>
      </c>
      <c r="L11" s="148">
        <f>'Indicator Data'!AI13</f>
        <v>375.54</v>
      </c>
      <c r="M11" s="148">
        <f>'Indicator Data'!AJ13</f>
        <v>152464.45000000001</v>
      </c>
      <c r="N11" s="149">
        <f t="shared" si="10"/>
        <v>10</v>
      </c>
      <c r="O11" s="150">
        <f>IF('Indicator Data'!AK13="No data","x",ROUND(IF('Indicator Data'!AK13&gt;O$41,10,IF('Indicator Data'!AK13&lt;O$40,0,10-(O$41-'Indicator Data'!AK13)/(O$41-O$40)*10)),1))</f>
        <v>4.3</v>
      </c>
      <c r="P11" s="68">
        <f t="shared" si="11"/>
        <v>7.2</v>
      </c>
      <c r="Q11" s="67">
        <f>IF('Indicator Data'!AL13="No data","x",ROUND(IF('Indicator Data'!AL13&gt;Q$41,10,IF('Indicator Data'!AL13&lt;Q$40,0,10-(Q$41-'Indicator Data'!AL13)/(Q$41-Q$40)*10)),1))</f>
        <v>4.7</v>
      </c>
      <c r="R11" s="67">
        <f>IF('Indicator Data'!AM13="No data","x",ROUND(IF('Indicator Data'!AM13&gt;R$41,0,IF('Indicator Data'!AM13&lt;R$40,0,10-(R$41-'Indicator Data'!AM13)/(R$41-R$40)*10)),1))</f>
        <v>10</v>
      </c>
      <c r="S11" s="67">
        <f>IF('Indicator Data'!AN13="No data","x",ROUND(IF('Indicator Data'!AN13&gt;S$41,0,IF('Indicator Data'!AN13&lt;S$40,0,10-(S$41-'Indicator Data'!AN13)/(S$41-S$40)*10)),1))</f>
        <v>0</v>
      </c>
      <c r="T11" s="67">
        <f>IF('Indicator Data'!AO13="No data","x",ROUND(IF('Indicator Data'!AO13&gt;T$41,0,IF('Indicator Data'!AO13&lt;T$40,0,10-(T$41-'Indicator Data'!AO13)/(T$41-T$40)*10)),1))</f>
        <v>1.6</v>
      </c>
      <c r="U11" s="68">
        <f t="shared" si="12"/>
        <v>4.0750000000000002</v>
      </c>
      <c r="V11" s="154">
        <f t="shared" si="0"/>
        <v>3.5</v>
      </c>
      <c r="W11" s="67">
        <f>IF('Indicator Data'!AP13="no data","x", 'Indicator Data'!AP13)</f>
        <v>14.559091184185499</v>
      </c>
      <c r="X11" s="67">
        <f t="shared" si="1"/>
        <v>10</v>
      </c>
      <c r="Y11" s="68">
        <f t="shared" si="13"/>
        <v>10</v>
      </c>
      <c r="Z11" s="66">
        <f>IF('Indicator Data'!AR13="No data","x",ROUND(IF('Indicator Data'!AR13&gt;Z$41,10,IF('Indicator Data'!AR13&lt;Z$40,0,10-(Z$41-'Indicator Data'!AR13)/(Z$41-Z$40)*10)),1))</f>
        <v>3.1</v>
      </c>
      <c r="AA11" s="66">
        <f>IF('Indicator Data'!AS13="No data","x",ROUND(IF('Indicator Data'!AS13&gt;AA$41,10,IF('Indicator Data'!AS13&lt;AA$40,0,10-(AA$41-'Indicator Data'!AS13)/(AA$41-AA$40)*10)),1))</f>
        <v>3.2</v>
      </c>
      <c r="AB11" s="66">
        <f>IF('Indicator Data'!AT13="No data","x",ROUND(IF('Indicator Data'!AT13&gt;AB$41,10,IF('Indicator Data'!AT13&lt;AB$40,0,10-(AB$41-'Indicator Data'!AT13)/(AB$41-AB$40)*10)),1))</f>
        <v>1.9</v>
      </c>
      <c r="AC11" s="68">
        <f t="shared" si="2"/>
        <v>2.7</v>
      </c>
      <c r="AD11" s="66">
        <f>IF('Indicator Data'!AV13="No data","x",ROUND(IF('Indicator Data'!AV13&gt;AD$41,10,IF('Indicator Data'!AV13&lt;AD$40,0,10-(AD$41-'Indicator Data'!AV13)/(AD$41-AD$40)*10)),1))</f>
        <v>0.9</v>
      </c>
      <c r="AE11" s="66">
        <f>IF('Indicator Data'!AW13="No data","x",ROUND(IF('Indicator Data'!AW13&gt;AE$41,10,IF('Indicator Data'!AW13&lt;AE$40,0,10-(AE$41-'Indicator Data'!AW13)/(AE$41-AE$40)*10)),1))</f>
        <v>0</v>
      </c>
      <c r="AF11" s="68">
        <f t="shared" si="3"/>
        <v>0.5</v>
      </c>
      <c r="AG11" s="69">
        <f>IF('Indicator Data'!AX13="No data","x", 'Indicator Data'!AX13)</f>
        <v>0</v>
      </c>
      <c r="AH11" s="69">
        <f>IF('Indicator Data'!AY13="No data","x", 'Indicator Data'!AY13/'Indicator Data'!BX13*100000)</f>
        <v>0</v>
      </c>
      <c r="AI11" s="155">
        <f>IF('Indicator Data'!AZ13="No data","x", 'Indicator Data'!AZ13)</f>
        <v>1.2E-2</v>
      </c>
      <c r="AJ11" s="67">
        <f t="shared" si="4"/>
        <v>0</v>
      </c>
      <c r="AK11" s="67">
        <f t="shared" si="14"/>
        <v>0</v>
      </c>
      <c r="AL11" s="67">
        <f t="shared" si="5"/>
        <v>0.1</v>
      </c>
      <c r="AM11" s="68">
        <f t="shared" si="15"/>
        <v>0.1</v>
      </c>
      <c r="AN11" s="67">
        <f>IF('Indicator Data'!BC13="No data","x",ROUND(IF('Indicator Data'!BC13&gt;AN$41,10,IF('Indicator Data'!BC13&lt;AN$40,0,10-(AN$41-'Indicator Data'!BC13)/(AN$41-AN$40)*10)),1))</f>
        <v>0</v>
      </c>
      <c r="AO11" s="67">
        <f>IF('Indicator Data'!BA13="No data","x",ROUND(IF('Indicator Data'!BA13&gt;AO$41,10,IF('Indicator Data'!BA13&lt;AO$40,0,10-(AO$41-'Indicator Data'!BA13)/(AO$41-AO$40)*10)),1))</f>
        <v>0</v>
      </c>
      <c r="AP11" s="67">
        <f>IF('Indicator Data'!BD13="No data","x",ROUND(IF('Indicator Data'!BD13&gt;AP$41,10,IF('Indicator Data'!BD13&lt;AP$40,0,10-(AP$41-'Indicator Data'!BD13)/(AP$41-AP$40)*10)),1))</f>
        <v>0</v>
      </c>
      <c r="AQ11" s="67">
        <f>IF('Indicator Data'!BE13="No data","x",ROUND(IF('Indicator Data'!BE13&gt;AQ$41,10,IF('Indicator Data'!BE13&lt;AQ$40,0,10-(AQ$41-'Indicator Data'!BE13)/(AQ$41-AQ$40)*10)),1))</f>
        <v>0</v>
      </c>
      <c r="AR11" s="68">
        <f t="shared" si="16"/>
        <v>0</v>
      </c>
      <c r="AS11" s="66">
        <f>IF('Indicator Data'!BB13="No data","x",ROUND(IF('Indicator Data'!BB13&lt;$AS$40,10,IF('Indicator Data'!BB13&gt;$AS$41,0,($AS$41-'Indicator Data'!BB13)/($AS$41-$AS$40)*10)),1))</f>
        <v>10</v>
      </c>
      <c r="AT11" s="68">
        <f t="shared" si="6"/>
        <v>10</v>
      </c>
      <c r="AU11" s="110">
        <f t="shared" si="7"/>
        <v>6.2</v>
      </c>
    </row>
    <row r="12" spans="1:47" ht="14.25">
      <c r="A12" s="25" t="s">
        <v>199</v>
      </c>
      <c r="B12" s="3" t="s">
        <v>193</v>
      </c>
      <c r="C12" s="38" t="s">
        <v>231</v>
      </c>
      <c r="D12" s="66">
        <f>IF('Indicator Data'!AC14="No data","x",ROUND(IF('Indicator Data'!AC14&gt;D$41,0,IF('Indicator Data'!AC14&lt;D$40,0,10-(D$41-'Indicator Data'!AC14)/(D$41-D$40)*10)),1))</f>
        <v>7.2</v>
      </c>
      <c r="E12" s="66">
        <f>IF('Indicator Data'!AD14="No data","x",ROUND(IF('Indicator Data'!AD14&gt;E$41,10,IF('Indicator Data'!AD14&lt;E$40,0,10-(E$41-'Indicator Data'!AD14)/(E$41-E$40)*10)),1))</f>
        <v>0</v>
      </c>
      <c r="F12" s="66">
        <f>IF('Indicator Data'!AE14="No data","x",ROUND(IF('Indicator Data'!AE14&gt;F$41,10,IF('Indicator Data'!AE14&lt;F$40,0,10-(F$41-'Indicator Data'!AE14)/(F$41-F$40)*10)),1))</f>
        <v>10</v>
      </c>
      <c r="G12" s="68">
        <f t="shared" si="8"/>
        <v>5.7333333333333334</v>
      </c>
      <c r="H12" s="67">
        <f>IF('Indicator Data'!AG14="No data","x",ROUND(IF('Indicator Data'!AG14&gt;H$41,10,IF('Indicator Data'!AG14&lt;H$40,0,10-(H$41-'Indicator Data'!AG14)/(H$41-H$40)*10)),1))</f>
        <v>6</v>
      </c>
      <c r="I12" s="67">
        <f>IF('Indicator Data'!AF14="No data","x",ROUND(IF('Indicator Data'!AF14&gt;I$41,10,IF('Indicator Data'!AF14&lt;I$40,0,10-(I$41-'Indicator Data'!AF14)/(I$41-I$40)*10)),1))</f>
        <v>0</v>
      </c>
      <c r="J12" s="67">
        <f>IF('Indicator Data'!AH14="No data","x",ROUND(IF('Indicator Data'!AH14&gt;J$41,10,IF('Indicator Data'!AH14&lt;J$40,0,10-(J$41-'Indicator Data'!AH14)/(J$41-J$40)*10)),1))</f>
        <v>7</v>
      </c>
      <c r="K12" s="68">
        <f t="shared" si="9"/>
        <v>4.333333333333333</v>
      </c>
      <c r="L12" s="148">
        <f>'Indicator Data'!AI14</f>
        <v>7550.48</v>
      </c>
      <c r="M12" s="148">
        <f>'Indicator Data'!AJ14</f>
        <v>7583.19</v>
      </c>
      <c r="N12" s="149">
        <f t="shared" si="10"/>
        <v>0.3</v>
      </c>
      <c r="O12" s="150">
        <f>IF('Indicator Data'!AK14="No data","x",ROUND(IF('Indicator Data'!AK14&gt;O$41,10,IF('Indicator Data'!AK14&lt;O$40,0,10-(O$41-'Indicator Data'!AK14)/(O$41-O$40)*10)),1))</f>
        <v>4.3</v>
      </c>
      <c r="P12" s="68">
        <f t="shared" si="11"/>
        <v>2.2999999999999998</v>
      </c>
      <c r="Q12" s="67">
        <f>IF('Indicator Data'!AL14="No data","x",ROUND(IF('Indicator Data'!AL14&gt;Q$41,10,IF('Indicator Data'!AL14&lt;Q$40,0,10-(Q$41-'Indicator Data'!AL14)/(Q$41-Q$40)*10)),1))</f>
        <v>4.7</v>
      </c>
      <c r="R12" s="67">
        <f>IF('Indicator Data'!AM14="No data","x",ROUND(IF('Indicator Data'!AM14&gt;R$41,0,IF('Indicator Data'!AM14&lt;R$40,0,10-(R$41-'Indicator Data'!AM14)/(R$41-R$40)*10)),1))</f>
        <v>2.5</v>
      </c>
      <c r="S12" s="67">
        <f>IF('Indicator Data'!AN14="No data","x",ROUND(IF('Indicator Data'!AN14&gt;S$41,0,IF('Indicator Data'!AN14&lt;S$40,0,10-(S$41-'Indicator Data'!AN14)/(S$41-S$40)*10)),1))</f>
        <v>0</v>
      </c>
      <c r="T12" s="67">
        <f>IF('Indicator Data'!AO14="No data","x",ROUND(IF('Indicator Data'!AO14&gt;T$41,0,IF('Indicator Data'!AO14&lt;T$40,0,10-(T$41-'Indicator Data'!AO14)/(T$41-T$40)*10)),1))</f>
        <v>1.6</v>
      </c>
      <c r="U12" s="68">
        <f t="shared" si="12"/>
        <v>2.2000000000000002</v>
      </c>
      <c r="V12" s="154">
        <f t="shared" si="0"/>
        <v>4.0999999999999996</v>
      </c>
      <c r="W12" s="67">
        <f>IF('Indicator Data'!AP14="no data","x", 'Indicator Data'!AP14)</f>
        <v>0.35711123572292902</v>
      </c>
      <c r="X12" s="67">
        <f t="shared" si="1"/>
        <v>1.5</v>
      </c>
      <c r="Y12" s="68">
        <f t="shared" si="13"/>
        <v>1.5</v>
      </c>
      <c r="Z12" s="66">
        <f>IF('Indicator Data'!AR14="No data","x",ROUND(IF('Indicator Data'!AR14&gt;Z$41,10,IF('Indicator Data'!AR14&lt;Z$40,0,10-(Z$41-'Indicator Data'!AR14)/(Z$41-Z$40)*10)),1))</f>
        <v>10</v>
      </c>
      <c r="AA12" s="66">
        <f>IF('Indicator Data'!AS14="No data","x",ROUND(IF('Indicator Data'!AS14&gt;AA$41,10,IF('Indicator Data'!AS14&lt;AA$40,0,10-(AA$41-'Indicator Data'!AS14)/(AA$41-AA$40)*10)),1))</f>
        <v>10</v>
      </c>
      <c r="AB12" s="66">
        <f>IF('Indicator Data'!AT14="No data","x",ROUND(IF('Indicator Data'!AT14&gt;AB$41,10,IF('Indicator Data'!AT14&lt;AB$40,0,10-(AB$41-'Indicator Data'!AT14)/(AB$41-AB$40)*10)),1))</f>
        <v>4.4000000000000004</v>
      </c>
      <c r="AC12" s="68">
        <f t="shared" si="2"/>
        <v>8.1</v>
      </c>
      <c r="AD12" s="66">
        <f>IF('Indicator Data'!AV14="No data","x",ROUND(IF('Indicator Data'!AV14&gt;AD$41,10,IF('Indicator Data'!AV14&lt;AD$40,0,10-(AD$41-'Indicator Data'!AV14)/(AD$41-AD$40)*10)),1))</f>
        <v>3</v>
      </c>
      <c r="AE12" s="66">
        <f>IF('Indicator Data'!AW14="No data","x",ROUND(IF('Indicator Data'!AW14&gt;AE$41,10,IF('Indicator Data'!AW14&lt;AE$40,0,10-(AE$41-'Indicator Data'!AW14)/(AE$41-AE$40)*10)),1))</f>
        <v>4</v>
      </c>
      <c r="AF12" s="68">
        <f t="shared" si="3"/>
        <v>3.5</v>
      </c>
      <c r="AG12" s="69">
        <f>IF('Indicator Data'!AX14="No data","x", 'Indicator Data'!AX14)</f>
        <v>0</v>
      </c>
      <c r="AH12" s="69">
        <f>IF('Indicator Data'!AY14="No data","x", 'Indicator Data'!AY14/'Indicator Data'!BX14*100000)</f>
        <v>0</v>
      </c>
      <c r="AI12" s="155">
        <f>IF('Indicator Data'!AZ14="No data","x", 'Indicator Data'!AZ14)</f>
        <v>0.38800000000000001</v>
      </c>
      <c r="AJ12" s="67">
        <f t="shared" si="4"/>
        <v>0</v>
      </c>
      <c r="AK12" s="67">
        <f t="shared" si="14"/>
        <v>0</v>
      </c>
      <c r="AL12" s="67">
        <f t="shared" si="5"/>
        <v>10</v>
      </c>
      <c r="AM12" s="68">
        <f t="shared" si="15"/>
        <v>5</v>
      </c>
      <c r="AN12" s="67">
        <f>IF('Indicator Data'!BC14="No data","x",ROUND(IF('Indicator Data'!BC14&gt;AN$41,10,IF('Indicator Data'!BC14&lt;AN$40,0,10-(AN$41-'Indicator Data'!BC14)/(AN$41-AN$40)*10)),1))</f>
        <v>4.3</v>
      </c>
      <c r="AO12" s="67">
        <f>IF('Indicator Data'!BA14="No data","x",ROUND(IF('Indicator Data'!BA14&gt;AO$41,10,IF('Indicator Data'!BA14&lt;AO$40,0,10-(AO$41-'Indicator Data'!BA14)/(AO$41-AO$40)*10)),1))</f>
        <v>10</v>
      </c>
      <c r="AP12" s="67">
        <f>IF('Indicator Data'!BD14="No data","x",ROUND(IF('Indicator Data'!BD14&gt;AP$41,10,IF('Indicator Data'!BD14&lt;AP$40,0,10-(AP$41-'Indicator Data'!BD14)/(AP$41-AP$40)*10)),1))</f>
        <v>10</v>
      </c>
      <c r="AQ12" s="67">
        <f>IF('Indicator Data'!BE14="No data","x",ROUND(IF('Indicator Data'!BE14&gt;AQ$41,10,IF('Indicator Data'!BE14&lt;AQ$40,0,10-(AQ$41-'Indicator Data'!BE14)/(AQ$41-AQ$40)*10)),1))</f>
        <v>3.3</v>
      </c>
      <c r="AR12" s="68">
        <f t="shared" si="16"/>
        <v>6.9</v>
      </c>
      <c r="AS12" s="66">
        <f>IF('Indicator Data'!BB14="No data","x",ROUND(IF('Indicator Data'!BB14&lt;$AS$40,10,IF('Indicator Data'!BB14&gt;$AS$41,0,($AS$41-'Indicator Data'!BB14)/($AS$41-$AS$40)*10)),1))</f>
        <v>0</v>
      </c>
      <c r="AT12" s="68">
        <f t="shared" si="6"/>
        <v>0</v>
      </c>
      <c r="AU12" s="110">
        <f t="shared" si="7"/>
        <v>4.8</v>
      </c>
    </row>
    <row r="13" spans="1:47" ht="14.25">
      <c r="A13" s="25" t="s">
        <v>199</v>
      </c>
      <c r="B13" s="3" t="s">
        <v>177</v>
      </c>
      <c r="C13" s="38" t="s">
        <v>215</v>
      </c>
      <c r="D13" s="66">
        <f>IF('Indicator Data'!AC15="No data","x",ROUND(IF('Indicator Data'!AC15&gt;D$41,0,IF('Indicator Data'!AC15&lt;D$40,0,10-(D$41-'Indicator Data'!AC15)/(D$41-D$40)*10)),1))</f>
        <v>3.7</v>
      </c>
      <c r="E13" s="66">
        <f>IF('Indicator Data'!AD15="No data","x",ROUND(IF('Indicator Data'!AD15&gt;E$41,10,IF('Indicator Data'!AD15&lt;E$40,0,10-(E$41-'Indicator Data'!AD15)/(E$41-E$40)*10)),1))</f>
        <v>6</v>
      </c>
      <c r="F13" s="66">
        <f>IF('Indicator Data'!AE15="No data","x",ROUND(IF('Indicator Data'!AE15&gt;F$41,10,IF('Indicator Data'!AE15&lt;F$40,0,10-(F$41-'Indicator Data'!AE15)/(F$41-F$40)*10)),1))</f>
        <v>10</v>
      </c>
      <c r="G13" s="68">
        <f t="shared" si="8"/>
        <v>6.5666666666666664</v>
      </c>
      <c r="H13" s="67">
        <f>IF('Indicator Data'!AG15="No data","x",ROUND(IF('Indicator Data'!AG15&gt;H$41,10,IF('Indicator Data'!AG15&lt;H$40,0,10-(H$41-'Indicator Data'!AG15)/(H$41-H$40)*10)),1))</f>
        <v>6</v>
      </c>
      <c r="I13" s="67">
        <f>IF('Indicator Data'!AF15="No data","x",ROUND(IF('Indicator Data'!AF15&gt;I$41,10,IF('Indicator Data'!AF15&lt;I$40,0,10-(I$41-'Indicator Data'!AF15)/(I$41-I$40)*10)),1))</f>
        <v>10</v>
      </c>
      <c r="J13" s="67">
        <f>IF('Indicator Data'!AH15="No data","x",ROUND(IF('Indicator Data'!AH15&gt;J$41,10,IF('Indicator Data'!AH15&lt;J$40,0,10-(J$41-'Indicator Data'!AH15)/(J$41-J$40)*10)),1))</f>
        <v>5.9</v>
      </c>
      <c r="K13" s="68">
        <f t="shared" si="9"/>
        <v>7.3</v>
      </c>
      <c r="L13" s="148">
        <f>'Indicator Data'!AI15</f>
        <v>4361.8100000000004</v>
      </c>
      <c r="M13" s="148">
        <f>'Indicator Data'!AJ15</f>
        <v>13126.84</v>
      </c>
      <c r="N13" s="149">
        <f t="shared" si="10"/>
        <v>4.9000000000000004</v>
      </c>
      <c r="O13" s="150">
        <f>IF('Indicator Data'!AK15="No data","x",ROUND(IF('Indicator Data'!AK15&gt;O$41,10,IF('Indicator Data'!AK15&lt;O$40,0,10-(O$41-'Indicator Data'!AK15)/(O$41-O$40)*10)),1))</f>
        <v>4.3</v>
      </c>
      <c r="P13" s="68">
        <f t="shared" si="11"/>
        <v>4.5999999999999996</v>
      </c>
      <c r="Q13" s="67">
        <f>IF('Indicator Data'!AL15="No data","x",ROUND(IF('Indicator Data'!AL15&gt;Q$41,10,IF('Indicator Data'!AL15&lt;Q$40,0,10-(Q$41-'Indicator Data'!AL15)/(Q$41-Q$40)*10)),1))</f>
        <v>4.7</v>
      </c>
      <c r="R13" s="67">
        <f>IF('Indicator Data'!AM15="No data","x",ROUND(IF('Indicator Data'!AM15&gt;R$41,0,IF('Indicator Data'!AM15&lt;R$40,0,10-(R$41-'Indicator Data'!AM15)/(R$41-R$40)*10)),1))</f>
        <v>0</v>
      </c>
      <c r="S13" s="67">
        <f>IF('Indicator Data'!AN15="No data","x",ROUND(IF('Indicator Data'!AN15&gt;S$41,0,IF('Indicator Data'!AN15&lt;S$40,0,10-(S$41-'Indicator Data'!AN15)/(S$41-S$40)*10)),1))</f>
        <v>6</v>
      </c>
      <c r="T13" s="67">
        <f>IF('Indicator Data'!AO15="No data","x",ROUND(IF('Indicator Data'!AO15&gt;T$41,0,IF('Indicator Data'!AO15&lt;T$40,0,10-(T$41-'Indicator Data'!AO15)/(T$41-T$40)*10)),1))</f>
        <v>1.6</v>
      </c>
      <c r="U13" s="68">
        <f t="shared" si="12"/>
        <v>3.0749999999999997</v>
      </c>
      <c r="V13" s="154">
        <f t="shared" si="0"/>
        <v>5.6</v>
      </c>
      <c r="W13" s="67">
        <f>IF('Indicator Data'!AP15="no data","x", 'Indicator Data'!AP15)</f>
        <v>0.42239010989011</v>
      </c>
      <c r="X13" s="67">
        <f t="shared" si="1"/>
        <v>1.9</v>
      </c>
      <c r="Y13" s="68">
        <f t="shared" si="13"/>
        <v>1.9</v>
      </c>
      <c r="Z13" s="66">
        <f>IF('Indicator Data'!AR15="No data","x",ROUND(IF('Indicator Data'!AR15&gt;Z$41,10,IF('Indicator Data'!AR15&lt;Z$40,0,10-(Z$41-'Indicator Data'!AR15)/(Z$41-Z$40)*10)),1))</f>
        <v>6.9</v>
      </c>
      <c r="AA13" s="66">
        <f>IF('Indicator Data'!AS15="No data","x",ROUND(IF('Indicator Data'!AS15&gt;AA$41,10,IF('Indicator Data'!AS15&lt;AA$40,0,10-(AA$41-'Indicator Data'!AS15)/(AA$41-AA$40)*10)),1))</f>
        <v>2.6</v>
      </c>
      <c r="AB13" s="66">
        <f>IF('Indicator Data'!AT15="No data","x",ROUND(IF('Indicator Data'!AT15&gt;AB$41,10,IF('Indicator Data'!AT15&lt;AB$40,0,10-(AB$41-'Indicator Data'!AT15)/(AB$41-AB$40)*10)),1))</f>
        <v>10</v>
      </c>
      <c r="AC13" s="68">
        <f t="shared" si="2"/>
        <v>6.5</v>
      </c>
      <c r="AD13" s="66">
        <f>IF('Indicator Data'!AV15="No data","x",ROUND(IF('Indicator Data'!AV15&gt;AD$41,10,IF('Indicator Data'!AV15&lt;AD$40,0,10-(AD$41-'Indicator Data'!AV15)/(AD$41-AD$40)*10)),1))</f>
        <v>3.3</v>
      </c>
      <c r="AE13" s="66">
        <f>IF('Indicator Data'!AW15="No data","x",ROUND(IF('Indicator Data'!AW15&gt;AE$41,10,IF('Indicator Data'!AW15&lt;AE$40,0,10-(AE$41-'Indicator Data'!AW15)/(AE$41-AE$40)*10)),1))</f>
        <v>6.9</v>
      </c>
      <c r="AF13" s="68">
        <f t="shared" si="3"/>
        <v>5.0999999999999996</v>
      </c>
      <c r="AG13" s="69">
        <f>IF('Indicator Data'!AX15="No data","x", 'Indicator Data'!AX15)</f>
        <v>0</v>
      </c>
      <c r="AH13" s="69">
        <f>IF('Indicator Data'!AY15="No data","x", 'Indicator Data'!AY15/'Indicator Data'!BX15*100000)</f>
        <v>0</v>
      </c>
      <c r="AI13" s="155">
        <f>IF('Indicator Data'!AZ15="No data","x", 'Indicator Data'!AZ15)</f>
        <v>6.4000000000000001E-2</v>
      </c>
      <c r="AJ13" s="67">
        <f t="shared" si="4"/>
        <v>0</v>
      </c>
      <c r="AK13" s="67">
        <f t="shared" si="14"/>
        <v>0</v>
      </c>
      <c r="AL13" s="67">
        <f t="shared" si="5"/>
        <v>1.5</v>
      </c>
      <c r="AM13" s="68">
        <f t="shared" si="15"/>
        <v>0.8</v>
      </c>
      <c r="AN13" s="67">
        <f>IF('Indicator Data'!BC15="No data","x",ROUND(IF('Indicator Data'!BC15&gt;AN$41,10,IF('Indicator Data'!BC15&lt;AN$40,0,10-(AN$41-'Indicator Data'!BC15)/(AN$41-AN$40)*10)),1))</f>
        <v>10</v>
      </c>
      <c r="AO13" s="67">
        <f>IF('Indicator Data'!BA15="No data","x",ROUND(IF('Indicator Data'!BA15&gt;AO$41,10,IF('Indicator Data'!BA15&lt;AO$40,0,10-(AO$41-'Indicator Data'!BA15)/(AO$41-AO$40)*10)),1))</f>
        <v>0</v>
      </c>
      <c r="AP13" s="67">
        <f>IF('Indicator Data'!BD15="No data","x",ROUND(IF('Indicator Data'!BD15&gt;AP$41,10,IF('Indicator Data'!BD15&lt;AP$40,0,10-(AP$41-'Indicator Data'!BD15)/(AP$41-AP$40)*10)),1))</f>
        <v>0</v>
      </c>
      <c r="AQ13" s="67">
        <f>IF('Indicator Data'!BE15="No data","x",ROUND(IF('Indicator Data'!BE15&gt;AQ$41,10,IF('Indicator Data'!BE15&lt;AQ$40,0,10-(AQ$41-'Indicator Data'!BE15)/(AQ$41-AQ$40)*10)),1))</f>
        <v>3.3</v>
      </c>
      <c r="AR13" s="68">
        <f t="shared" si="16"/>
        <v>3.3</v>
      </c>
      <c r="AS13" s="66">
        <f>IF('Indicator Data'!BB15="No data","x",ROUND(IF('Indicator Data'!BB15&lt;$AS$40,10,IF('Indicator Data'!BB15&gt;$AS$41,0,($AS$41-'Indicator Data'!BB15)/($AS$41-$AS$40)*10)),1))</f>
        <v>6.5</v>
      </c>
      <c r="AT13" s="68">
        <f t="shared" si="6"/>
        <v>6.5</v>
      </c>
      <c r="AU13" s="110">
        <f t="shared" si="7"/>
        <v>4.4000000000000004</v>
      </c>
    </row>
    <row r="14" spans="1:47" ht="14.25">
      <c r="A14" s="25" t="s">
        <v>199</v>
      </c>
      <c r="B14" s="101" t="s">
        <v>164</v>
      </c>
      <c r="C14" s="108" t="s">
        <v>202</v>
      </c>
      <c r="D14" s="66">
        <f>IF('Indicator Data'!AC16="No data","x",ROUND(IF('Indicator Data'!AC16&gt;D$41,0,IF('Indicator Data'!AC16&lt;D$40,0,10-(D$41-'Indicator Data'!AC16)/(D$41-D$40)*10)),1))</f>
        <v>4.3</v>
      </c>
      <c r="E14" s="66">
        <f>IF('Indicator Data'!AD16="No data","x",ROUND(IF('Indicator Data'!AD16&gt;E$41,10,IF('Indicator Data'!AD16&lt;E$40,0,10-(E$41-'Indicator Data'!AD16)/(E$41-E$40)*10)),1))</f>
        <v>10</v>
      </c>
      <c r="F14" s="66">
        <f>IF('Indicator Data'!AE16="No data","x",ROUND(IF('Indicator Data'!AE16&gt;F$41,10,IF('Indicator Data'!AE16&lt;F$40,0,10-(F$41-'Indicator Data'!AE16)/(F$41-F$40)*10)),1))</f>
        <v>0.7</v>
      </c>
      <c r="G14" s="68">
        <f t="shared" si="8"/>
        <v>5</v>
      </c>
      <c r="H14" s="67">
        <f>IF('Indicator Data'!AG16="No data","x",ROUND(IF('Indicator Data'!AG16&gt;H$41,10,IF('Indicator Data'!AG16&lt;H$40,0,10-(H$41-'Indicator Data'!AG16)/(H$41-H$40)*10)),1))</f>
        <v>6</v>
      </c>
      <c r="I14" s="67">
        <f>IF('Indicator Data'!AF16="No data","x",ROUND(IF('Indicator Data'!AF16&gt;I$41,10,IF('Indicator Data'!AF16&lt;I$40,0,10-(I$41-'Indicator Data'!AF16)/(I$41-I$40)*10)),1))</f>
        <v>10</v>
      </c>
      <c r="J14" s="67">
        <f>IF('Indicator Data'!AH16="No data","x",ROUND(IF('Indicator Data'!AH16&gt;J$41,10,IF('Indicator Data'!AH16&lt;J$40,0,10-(J$41-'Indicator Data'!AH16)/(J$41-J$40)*10)),1))</f>
        <v>1.7</v>
      </c>
      <c r="K14" s="68">
        <f t="shared" si="9"/>
        <v>5.8999999999999995</v>
      </c>
      <c r="L14" s="148">
        <f>'Indicator Data'!AI16</f>
        <v>7777.95</v>
      </c>
      <c r="M14" s="148">
        <f>'Indicator Data'!AJ16</f>
        <v>7361.42</v>
      </c>
      <c r="N14" s="149">
        <f t="shared" si="10"/>
        <v>0.1</v>
      </c>
      <c r="O14" s="150">
        <f>IF('Indicator Data'!AK16="No data","x",ROUND(IF('Indicator Data'!AK16&gt;O$41,10,IF('Indicator Data'!AK16&lt;O$40,0,10-(O$41-'Indicator Data'!AK16)/(O$41-O$40)*10)),1))</f>
        <v>4.3</v>
      </c>
      <c r="P14" s="68">
        <f t="shared" si="11"/>
        <v>2.2000000000000002</v>
      </c>
      <c r="Q14" s="67">
        <f>IF('Indicator Data'!AL16="No data","x",ROUND(IF('Indicator Data'!AL16&gt;Q$41,10,IF('Indicator Data'!AL16&lt;Q$40,0,10-(Q$41-'Indicator Data'!AL16)/(Q$41-Q$40)*10)),1))</f>
        <v>4.7</v>
      </c>
      <c r="R14" s="67">
        <f>IF('Indicator Data'!AM16="No data","x",ROUND(IF('Indicator Data'!AM16&gt;R$41,0,IF('Indicator Data'!AM16&lt;R$40,0,10-(R$41-'Indicator Data'!AM16)/(R$41-R$40)*10)),1))</f>
        <v>5.8</v>
      </c>
      <c r="S14" s="67">
        <f>IF('Indicator Data'!AN16="No data","x",ROUND(IF('Indicator Data'!AN16&gt;S$41,0,IF('Indicator Data'!AN16&lt;S$40,0,10-(S$41-'Indicator Data'!AN16)/(S$41-S$40)*10)),1))</f>
        <v>10</v>
      </c>
      <c r="T14" s="67">
        <f>IF('Indicator Data'!AO16="No data","x",ROUND(IF('Indicator Data'!AO16&gt;T$41,0,IF('Indicator Data'!AO16&lt;T$40,0,10-(T$41-'Indicator Data'!AO16)/(T$41-T$40)*10)),1))</f>
        <v>1.6</v>
      </c>
      <c r="U14" s="68">
        <f t="shared" si="12"/>
        <v>5.5250000000000004</v>
      </c>
      <c r="V14" s="154">
        <f t="shared" si="0"/>
        <v>4.7</v>
      </c>
      <c r="W14" s="67">
        <f>IF('Indicator Data'!AP16="no data","x", 'Indicator Data'!AP16)</f>
        <v>1.3739346698613899</v>
      </c>
      <c r="X14" s="67">
        <f t="shared" si="1"/>
        <v>7.5</v>
      </c>
      <c r="Y14" s="68">
        <f t="shared" si="13"/>
        <v>7.5</v>
      </c>
      <c r="Z14" s="66">
        <f>IF('Indicator Data'!AR16="No data","x",ROUND(IF('Indicator Data'!AR16&gt;Z$41,10,IF('Indicator Data'!AR16&lt;Z$40,0,10-(Z$41-'Indicator Data'!AR16)/(Z$41-Z$40)*10)),1))</f>
        <v>8.1</v>
      </c>
      <c r="AA14" s="66">
        <f>IF('Indicator Data'!AS16="No data","x",ROUND(IF('Indicator Data'!AS16&gt;AA$41,10,IF('Indicator Data'!AS16&lt;AA$40,0,10-(AA$41-'Indicator Data'!AS16)/(AA$41-AA$40)*10)),1))</f>
        <v>2.1</v>
      </c>
      <c r="AB14" s="66">
        <f>IF('Indicator Data'!AT16="No data","x",ROUND(IF('Indicator Data'!AT16&gt;AB$41,10,IF('Indicator Data'!AT16&lt;AB$40,0,10-(AB$41-'Indicator Data'!AT16)/(AB$41-AB$40)*10)),1))</f>
        <v>10</v>
      </c>
      <c r="AC14" s="68">
        <f t="shared" si="2"/>
        <v>6.7</v>
      </c>
      <c r="AD14" s="66">
        <f>IF('Indicator Data'!AV16="No data","x",ROUND(IF('Indicator Data'!AV16&gt;AD$41,10,IF('Indicator Data'!AV16&lt;AD$40,0,10-(AD$41-'Indicator Data'!AV16)/(AD$41-AD$40)*10)),1))</f>
        <v>0</v>
      </c>
      <c r="AE14" s="66">
        <f>IF('Indicator Data'!AW16="No data","x",ROUND(IF('Indicator Data'!AW16&gt;AE$41,10,IF('Indicator Data'!AW16&lt;AE$40,0,10-(AE$41-'Indicator Data'!AW16)/(AE$41-AE$40)*10)),1))</f>
        <v>10</v>
      </c>
      <c r="AF14" s="68">
        <f t="shared" si="3"/>
        <v>5</v>
      </c>
      <c r="AG14" s="69">
        <f>IF('Indicator Data'!AX16="No data","x", 'Indicator Data'!AX16)</f>
        <v>0</v>
      </c>
      <c r="AH14" s="69">
        <f>IF('Indicator Data'!AY16="No data","x", 'Indicator Data'!AY16/'Indicator Data'!BX16*100000)</f>
        <v>0</v>
      </c>
      <c r="AI14" s="155">
        <f>IF('Indicator Data'!AZ16="No data","x", 'Indicator Data'!AZ16)</f>
        <v>4.7E-2</v>
      </c>
      <c r="AJ14" s="67">
        <f t="shared" si="4"/>
        <v>0</v>
      </c>
      <c r="AK14" s="67">
        <f t="shared" si="14"/>
        <v>0</v>
      </c>
      <c r="AL14" s="67">
        <f t="shared" si="5"/>
        <v>1</v>
      </c>
      <c r="AM14" s="68">
        <f t="shared" si="15"/>
        <v>0.5</v>
      </c>
      <c r="AN14" s="67">
        <f>IF('Indicator Data'!BC16="No data","x",ROUND(IF('Indicator Data'!BC16&gt;AN$41,10,IF('Indicator Data'!BC16&lt;AN$40,0,10-(AN$41-'Indicator Data'!BC16)/(AN$41-AN$40)*10)),1))</f>
        <v>6.5</v>
      </c>
      <c r="AO14" s="67">
        <f>IF('Indicator Data'!BA16="No data","x",ROUND(IF('Indicator Data'!BA16&gt;AO$41,10,IF('Indicator Data'!BA16&lt;AO$40,0,10-(AO$41-'Indicator Data'!BA16)/(AO$41-AO$40)*10)),1))</f>
        <v>5</v>
      </c>
      <c r="AP14" s="67">
        <f>IF('Indicator Data'!BD16="No data","x",ROUND(IF('Indicator Data'!BD16&gt;AP$41,10,IF('Indicator Data'!BD16&lt;AP$40,0,10-(AP$41-'Indicator Data'!BD16)/(AP$41-AP$40)*10)),1))</f>
        <v>6.7</v>
      </c>
      <c r="AQ14" s="67">
        <f>IF('Indicator Data'!BE16="No data","x",ROUND(IF('Indicator Data'!BE16&gt;AQ$41,10,IF('Indicator Data'!BE16&lt;AQ$40,0,10-(AQ$41-'Indicator Data'!BE16)/(AQ$41-AQ$40)*10)),1))</f>
        <v>3.3</v>
      </c>
      <c r="AR14" s="68">
        <f t="shared" si="16"/>
        <v>5.4</v>
      </c>
      <c r="AS14" s="66">
        <f>IF('Indicator Data'!BB16="No data","x",ROUND(IF('Indicator Data'!BB16&lt;$AS$40,10,IF('Indicator Data'!BB16&gt;$AS$41,0,($AS$41-'Indicator Data'!BB16)/($AS$41-$AS$40)*10)),1))</f>
        <v>0</v>
      </c>
      <c r="AT14" s="68">
        <f t="shared" si="6"/>
        <v>0</v>
      </c>
      <c r="AU14" s="112">
        <f t="shared" si="7"/>
        <v>4.8</v>
      </c>
    </row>
    <row r="15" spans="1:47" ht="14.25">
      <c r="A15" s="25" t="s">
        <v>199</v>
      </c>
      <c r="B15" s="3" t="s">
        <v>165</v>
      </c>
      <c r="C15" s="26" t="s">
        <v>203</v>
      </c>
      <c r="D15" s="66">
        <f>IF('Indicator Data'!AC17="No data","x",ROUND(IF('Indicator Data'!AC17&gt;D$41,0,IF('Indicator Data'!AC17&lt;D$40,0,10-(D$41-'Indicator Data'!AC17)/(D$41-D$40)*10)),1))</f>
        <v>4.3</v>
      </c>
      <c r="E15" s="66">
        <f>IF('Indicator Data'!AD17="No data","x",ROUND(IF('Indicator Data'!AD17&gt;E$41,10,IF('Indicator Data'!AD17&lt;E$40,0,10-(E$41-'Indicator Data'!AD17)/(E$41-E$40)*10)),1))</f>
        <v>10</v>
      </c>
      <c r="F15" s="66">
        <f>IF('Indicator Data'!AE17="No data","x",ROUND(IF('Indicator Data'!AE17&gt;F$41,10,IF('Indicator Data'!AE17&lt;F$40,0,10-(F$41-'Indicator Data'!AE17)/(F$41-F$40)*10)),1))</f>
        <v>0.7</v>
      </c>
      <c r="G15" s="68">
        <f t="shared" si="8"/>
        <v>5</v>
      </c>
      <c r="H15" s="67">
        <f>IF('Indicator Data'!AG17="No data","x",ROUND(IF('Indicator Data'!AG17&gt;H$41,10,IF('Indicator Data'!AG17&lt;H$40,0,10-(H$41-'Indicator Data'!AG17)/(H$41-H$40)*10)),1))</f>
        <v>6</v>
      </c>
      <c r="I15" s="67">
        <f>IF('Indicator Data'!AF17="No data","x",ROUND(IF('Indicator Data'!AF17&gt;I$41,10,IF('Indicator Data'!AF17&lt;I$40,0,10-(I$41-'Indicator Data'!AF17)/(I$41-I$40)*10)),1))</f>
        <v>10</v>
      </c>
      <c r="J15" s="67">
        <f>IF('Indicator Data'!AH17="No data","x",ROUND(IF('Indicator Data'!AH17&gt;J$41,10,IF('Indicator Data'!AH17&lt;J$40,0,10-(J$41-'Indicator Data'!AH17)/(J$41-J$40)*10)),1))</f>
        <v>5.3</v>
      </c>
      <c r="K15" s="68">
        <f t="shared" si="9"/>
        <v>7.1000000000000005</v>
      </c>
      <c r="L15" s="148">
        <f>'Indicator Data'!AI17</f>
        <v>4029.18</v>
      </c>
      <c r="M15" s="148">
        <f>'Indicator Data'!AJ17</f>
        <v>14210.51</v>
      </c>
      <c r="N15" s="149">
        <f t="shared" si="10"/>
        <v>5.9</v>
      </c>
      <c r="O15" s="150">
        <f>IF('Indicator Data'!AK17="No data","x",ROUND(IF('Indicator Data'!AK17&gt;O$41,10,IF('Indicator Data'!AK17&lt;O$40,0,10-(O$41-'Indicator Data'!AK17)/(O$41-O$40)*10)),1))</f>
        <v>4.3</v>
      </c>
      <c r="P15" s="68">
        <f t="shared" si="11"/>
        <v>5.0999999999999996</v>
      </c>
      <c r="Q15" s="67">
        <f>IF('Indicator Data'!AL17="No data","x",ROUND(IF('Indicator Data'!AL17&gt;Q$41,10,IF('Indicator Data'!AL17&lt;Q$40,0,10-(Q$41-'Indicator Data'!AL17)/(Q$41-Q$40)*10)),1))</f>
        <v>4.7</v>
      </c>
      <c r="R15" s="67">
        <f>IF('Indicator Data'!AM17="No data","x",ROUND(IF('Indicator Data'!AM17&gt;R$41,0,IF('Indicator Data'!AM17&lt;R$40,0,10-(R$41-'Indicator Data'!AM17)/(R$41-R$40)*10)),1))</f>
        <v>5.8</v>
      </c>
      <c r="S15" s="67">
        <f>IF('Indicator Data'!AN17="No data","x",ROUND(IF('Indicator Data'!AN17&gt;S$41,0,IF('Indicator Data'!AN17&lt;S$40,0,10-(S$41-'Indicator Data'!AN17)/(S$41-S$40)*10)),1))</f>
        <v>10</v>
      </c>
      <c r="T15" s="67">
        <f>IF('Indicator Data'!AO17="No data","x",ROUND(IF('Indicator Data'!AO17&gt;T$41,0,IF('Indicator Data'!AO17&lt;T$40,0,10-(T$41-'Indicator Data'!AO17)/(T$41-T$40)*10)),1))</f>
        <v>1.6</v>
      </c>
      <c r="U15" s="68">
        <f t="shared" si="12"/>
        <v>5.5250000000000004</v>
      </c>
      <c r="V15" s="154">
        <f t="shared" si="0"/>
        <v>5.5</v>
      </c>
      <c r="W15" s="67">
        <f>IF('Indicator Data'!AP17="no data","x", 'Indicator Data'!AP17)</f>
        <v>1.7202821262687101E-2</v>
      </c>
      <c r="X15" s="67">
        <f t="shared" si="1"/>
        <v>0</v>
      </c>
      <c r="Y15" s="68">
        <f t="shared" si="13"/>
        <v>0</v>
      </c>
      <c r="Z15" s="66">
        <f>IF('Indicator Data'!AR17="No data","x",ROUND(IF('Indicator Data'!AR17&gt;Z$41,10,IF('Indicator Data'!AR17&lt;Z$40,0,10-(Z$41-'Indicator Data'!AR17)/(Z$41-Z$40)*10)),1))</f>
        <v>2.5</v>
      </c>
      <c r="AA15" s="66">
        <f>IF('Indicator Data'!AS17="No data","x",ROUND(IF('Indicator Data'!AS17&gt;AA$41,10,IF('Indicator Data'!AS17&lt;AA$40,0,10-(AA$41-'Indicator Data'!AS17)/(AA$41-AA$40)*10)),1))</f>
        <v>3.6</v>
      </c>
      <c r="AB15" s="66">
        <f>IF('Indicator Data'!AT17="No data","x",ROUND(IF('Indicator Data'!AT17&gt;AB$41,10,IF('Indicator Data'!AT17&lt;AB$40,0,10-(AB$41-'Indicator Data'!AT17)/(AB$41-AB$40)*10)),1))</f>
        <v>2.2999999999999998</v>
      </c>
      <c r="AC15" s="68">
        <f t="shared" si="2"/>
        <v>2.8</v>
      </c>
      <c r="AD15" s="66">
        <f>IF('Indicator Data'!AV17="No data","x",ROUND(IF('Indicator Data'!AV17&gt;AD$41,10,IF('Indicator Data'!AV17&lt;AD$40,0,10-(AD$41-'Indicator Data'!AV17)/(AD$41-AD$40)*10)),1))</f>
        <v>1.7</v>
      </c>
      <c r="AE15" s="66">
        <f>IF('Indicator Data'!AW17="No data","x",ROUND(IF('Indicator Data'!AW17&gt;AE$41,10,IF('Indicator Data'!AW17&lt;AE$40,0,10-(AE$41-'Indicator Data'!AW17)/(AE$41-AE$40)*10)),1))</f>
        <v>10</v>
      </c>
      <c r="AF15" s="68">
        <f t="shared" si="3"/>
        <v>5.9</v>
      </c>
      <c r="AG15" s="69">
        <f>IF('Indicator Data'!AX17="No data","x", 'Indicator Data'!AX17)</f>
        <v>0</v>
      </c>
      <c r="AH15" s="69">
        <f>IF('Indicator Data'!AY17="No data","x", 'Indicator Data'!AY17/'Indicator Data'!BX17*100000)</f>
        <v>0</v>
      </c>
      <c r="AI15" s="155">
        <f>IF('Indicator Data'!AZ17="No data","x", 'Indicator Data'!AZ17)</f>
        <v>0.155</v>
      </c>
      <c r="AJ15" s="67">
        <f t="shared" si="4"/>
        <v>0</v>
      </c>
      <c r="AK15" s="67">
        <f t="shared" si="14"/>
        <v>0</v>
      </c>
      <c r="AL15" s="67">
        <f t="shared" si="5"/>
        <v>3.9</v>
      </c>
      <c r="AM15" s="68">
        <f t="shared" si="15"/>
        <v>2</v>
      </c>
      <c r="AN15" s="67">
        <f>IF('Indicator Data'!BC17="No data","x",ROUND(IF('Indicator Data'!BC17&gt;AN$41,10,IF('Indicator Data'!BC17&lt;AN$40,0,10-(AN$41-'Indicator Data'!BC17)/(AN$41-AN$40)*10)),1))</f>
        <v>6.4</v>
      </c>
      <c r="AO15" s="67">
        <f>IF('Indicator Data'!BA17="No data","x",ROUND(IF('Indicator Data'!BA17&gt;AO$41,10,IF('Indicator Data'!BA17&lt;AO$40,0,10-(AO$41-'Indicator Data'!BA17)/(AO$41-AO$40)*10)),1))</f>
        <v>2.5</v>
      </c>
      <c r="AP15" s="67">
        <f>IF('Indicator Data'!BD17="No data","x",ROUND(IF('Indicator Data'!BD17&gt;AP$41,10,IF('Indicator Data'!BD17&lt;AP$40,0,10-(AP$41-'Indicator Data'!BD17)/(AP$41-AP$40)*10)),1))</f>
        <v>8.1</v>
      </c>
      <c r="AQ15" s="67">
        <f>IF('Indicator Data'!BE17="No data","x",ROUND(IF('Indicator Data'!BE17&gt;AQ$41,10,IF('Indicator Data'!BE17&lt;AQ$40,0,10-(AQ$41-'Indicator Data'!BE17)/(AQ$41-AQ$40)*10)),1))</f>
        <v>3.3</v>
      </c>
      <c r="AR15" s="68">
        <f t="shared" si="16"/>
        <v>5.0999999999999996</v>
      </c>
      <c r="AS15" s="66">
        <f>IF('Indicator Data'!BB17="No data","x",ROUND(IF('Indicator Data'!BB17&lt;$AS$40,10,IF('Indicator Data'!BB17&gt;$AS$41,0,($AS$41-'Indicator Data'!BB17)/($AS$41-$AS$40)*10)),1))</f>
        <v>0</v>
      </c>
      <c r="AT15" s="68">
        <f t="shared" si="6"/>
        <v>0</v>
      </c>
      <c r="AU15" s="110">
        <f t="shared" si="7"/>
        <v>3</v>
      </c>
    </row>
    <row r="16" spans="1:47" ht="14.25">
      <c r="A16" s="25" t="s">
        <v>199</v>
      </c>
      <c r="B16" s="3" t="s">
        <v>178</v>
      </c>
      <c r="C16" s="38" t="s">
        <v>216</v>
      </c>
      <c r="D16" s="66">
        <f>IF('Indicator Data'!AC18="No data","x",ROUND(IF('Indicator Data'!AC18&gt;D$41,0,IF('Indicator Data'!AC18&lt;D$40,0,10-(D$41-'Indicator Data'!AC18)/(D$41-D$40)*10)),1))</f>
        <v>3.7</v>
      </c>
      <c r="E16" s="66">
        <f>IF('Indicator Data'!AD18="No data","x",ROUND(IF('Indicator Data'!AD18&gt;E$41,10,IF('Indicator Data'!AD18&lt;E$40,0,10-(E$41-'Indicator Data'!AD18)/(E$41-E$40)*10)),1))</f>
        <v>6</v>
      </c>
      <c r="F16" s="66">
        <f>IF('Indicator Data'!AE18="No data","x",ROUND(IF('Indicator Data'!AE18&gt;F$41,10,IF('Indicator Data'!AE18&lt;F$40,0,10-(F$41-'Indicator Data'!AE18)/(F$41-F$40)*10)),1))</f>
        <v>10</v>
      </c>
      <c r="G16" s="68">
        <f t="shared" si="8"/>
        <v>6.5666666666666664</v>
      </c>
      <c r="H16" s="67">
        <f>IF('Indicator Data'!AG18="No data","x",ROUND(IF('Indicator Data'!AG18&gt;H$41,10,IF('Indicator Data'!AG18&lt;H$40,0,10-(H$41-'Indicator Data'!AG18)/(H$41-H$40)*10)),1))</f>
        <v>6</v>
      </c>
      <c r="I16" s="67">
        <f>IF('Indicator Data'!AF18="No data","x",ROUND(IF('Indicator Data'!AF18&gt;I$41,10,IF('Indicator Data'!AF18&lt;I$40,0,10-(I$41-'Indicator Data'!AF18)/(I$41-I$40)*10)),1))</f>
        <v>10</v>
      </c>
      <c r="J16" s="67">
        <f>IF('Indicator Data'!AH18="No data","x",ROUND(IF('Indicator Data'!AH18&gt;J$41,10,IF('Indicator Data'!AH18&lt;J$40,0,10-(J$41-'Indicator Data'!AH18)/(J$41-J$40)*10)),1))</f>
        <v>9.1</v>
      </c>
      <c r="K16" s="68">
        <f t="shared" si="9"/>
        <v>8.3666666666666671</v>
      </c>
      <c r="L16" s="148">
        <f>'Indicator Data'!AI18</f>
        <v>9969.92</v>
      </c>
      <c r="M16" s="148">
        <f>'Indicator Data'!AJ18</f>
        <v>5742.95</v>
      </c>
      <c r="N16" s="149">
        <f t="shared" si="10"/>
        <v>0</v>
      </c>
      <c r="O16" s="150">
        <f>IF('Indicator Data'!AK18="No data","x",ROUND(IF('Indicator Data'!AK18&gt;O$41,10,IF('Indicator Data'!AK18&lt;O$40,0,10-(O$41-'Indicator Data'!AK18)/(O$41-O$40)*10)),1))</f>
        <v>4.3</v>
      </c>
      <c r="P16" s="68">
        <f t="shared" si="11"/>
        <v>2.2000000000000002</v>
      </c>
      <c r="Q16" s="67">
        <f>IF('Indicator Data'!AL18="No data","x",ROUND(IF('Indicator Data'!AL18&gt;Q$41,10,IF('Indicator Data'!AL18&lt;Q$40,0,10-(Q$41-'Indicator Data'!AL18)/(Q$41-Q$40)*10)),1))</f>
        <v>4.7</v>
      </c>
      <c r="R16" s="67">
        <f>IF('Indicator Data'!AM18="No data","x",ROUND(IF('Indicator Data'!AM18&gt;R$41,0,IF('Indicator Data'!AM18&lt;R$40,0,10-(R$41-'Indicator Data'!AM18)/(R$41-R$40)*10)),1))</f>
        <v>0</v>
      </c>
      <c r="S16" s="67">
        <f>IF('Indicator Data'!AN18="No data","x",ROUND(IF('Indicator Data'!AN18&gt;S$41,0,IF('Indicator Data'!AN18&lt;S$40,0,10-(S$41-'Indicator Data'!AN18)/(S$41-S$40)*10)),1))</f>
        <v>6</v>
      </c>
      <c r="T16" s="67">
        <f>IF('Indicator Data'!AO18="No data","x",ROUND(IF('Indicator Data'!AO18&gt;T$41,0,IF('Indicator Data'!AO18&lt;T$40,0,10-(T$41-'Indicator Data'!AO18)/(T$41-T$40)*10)),1))</f>
        <v>1.6</v>
      </c>
      <c r="U16" s="68">
        <f t="shared" si="12"/>
        <v>3.0749999999999997</v>
      </c>
      <c r="V16" s="154">
        <f t="shared" si="0"/>
        <v>5.4</v>
      </c>
      <c r="W16" s="67">
        <f>IF('Indicator Data'!AP18="no data","x", 'Indicator Data'!AP18)</f>
        <v>8.29875518672199E-2</v>
      </c>
      <c r="X16" s="67">
        <f t="shared" si="1"/>
        <v>0</v>
      </c>
      <c r="Y16" s="68">
        <f t="shared" si="13"/>
        <v>0</v>
      </c>
      <c r="Z16" s="66">
        <f>IF('Indicator Data'!AR18="No data","x",ROUND(IF('Indicator Data'!AR18&gt;Z$41,10,IF('Indicator Data'!AR18&lt;Z$40,0,10-(Z$41-'Indicator Data'!AR18)/(Z$41-Z$40)*10)),1))</f>
        <v>1.4</v>
      </c>
      <c r="AA16" s="66">
        <f>IF('Indicator Data'!AS18="No data","x",ROUND(IF('Indicator Data'!AS18&gt;AA$41,10,IF('Indicator Data'!AS18&lt;AA$40,0,10-(AA$41-'Indicator Data'!AS18)/(AA$41-AA$40)*10)),1))</f>
        <v>0</v>
      </c>
      <c r="AB16" s="66">
        <f>IF('Indicator Data'!AT18="No data","x",ROUND(IF('Indicator Data'!AT18&gt;AB$41,10,IF('Indicator Data'!AT18&lt;AB$40,0,10-(AB$41-'Indicator Data'!AT18)/(AB$41-AB$40)*10)),1))</f>
        <v>7.7</v>
      </c>
      <c r="AC16" s="68">
        <f t="shared" si="2"/>
        <v>3</v>
      </c>
      <c r="AD16" s="66">
        <f>IF('Indicator Data'!AV18="No data","x",ROUND(IF('Indicator Data'!AV18&gt;AD$41,10,IF('Indicator Data'!AV18&lt;AD$40,0,10-(AD$41-'Indicator Data'!AV18)/(AD$41-AD$40)*10)),1))</f>
        <v>10</v>
      </c>
      <c r="AE16" s="66">
        <f>IF('Indicator Data'!AW18="No data","x",ROUND(IF('Indicator Data'!AW18&gt;AE$41,10,IF('Indicator Data'!AW18&lt;AE$40,0,10-(AE$41-'Indicator Data'!AW18)/(AE$41-AE$40)*10)),1))</f>
        <v>6.9</v>
      </c>
      <c r="AF16" s="68">
        <f t="shared" si="3"/>
        <v>8.5</v>
      </c>
      <c r="AG16" s="69">
        <f>IF('Indicator Data'!AX18="No data","x", 'Indicator Data'!AX18)</f>
        <v>0</v>
      </c>
      <c r="AH16" s="69">
        <f>IF('Indicator Data'!AY18="No data","x", 'Indicator Data'!AY18/'Indicator Data'!BX18*100000)</f>
        <v>3.9517881841533296</v>
      </c>
      <c r="AI16" s="155">
        <f>IF('Indicator Data'!AZ18="No data","x", 'Indicator Data'!AZ18)</f>
        <v>0.01</v>
      </c>
      <c r="AJ16" s="67">
        <f t="shared" si="4"/>
        <v>0</v>
      </c>
      <c r="AK16" s="67">
        <f t="shared" si="14"/>
        <v>4</v>
      </c>
      <c r="AL16" s="67">
        <f t="shared" si="5"/>
        <v>0</v>
      </c>
      <c r="AM16" s="68">
        <f t="shared" si="15"/>
        <v>2</v>
      </c>
      <c r="AN16" s="67">
        <f>IF('Indicator Data'!BC18="No data","x",ROUND(IF('Indicator Data'!BC18&gt;AN$41,10,IF('Indicator Data'!BC18&lt;AN$40,0,10-(AN$41-'Indicator Data'!BC18)/(AN$41-AN$40)*10)),1))</f>
        <v>10</v>
      </c>
      <c r="AO16" s="67">
        <f>IF('Indicator Data'!BA18="No data","x",ROUND(IF('Indicator Data'!BA18&gt;AO$41,10,IF('Indicator Data'!BA18&lt;AO$40,0,10-(AO$41-'Indicator Data'!BA18)/(AO$41-AO$40)*10)),1))</f>
        <v>3.8</v>
      </c>
      <c r="AP16" s="67">
        <f>IF('Indicator Data'!BD18="No data","x",ROUND(IF('Indicator Data'!BD18&gt;AP$41,10,IF('Indicator Data'!BD18&lt;AP$40,0,10-(AP$41-'Indicator Data'!BD18)/(AP$41-AP$40)*10)),1))</f>
        <v>0</v>
      </c>
      <c r="AQ16" s="67">
        <f>IF('Indicator Data'!BE18="No data","x",ROUND(IF('Indicator Data'!BE18&gt;AQ$41,10,IF('Indicator Data'!BE18&lt;AQ$40,0,10-(AQ$41-'Indicator Data'!BE18)/(AQ$41-AQ$40)*10)),1))</f>
        <v>3.3</v>
      </c>
      <c r="AR16" s="68">
        <f t="shared" si="16"/>
        <v>4.3</v>
      </c>
      <c r="AS16" s="66">
        <f>IF('Indicator Data'!BB18="No data","x",ROUND(IF('Indicator Data'!BB18&lt;$AS$40,10,IF('Indicator Data'!BB18&gt;$AS$41,0,($AS$41-'Indicator Data'!BB18)/($AS$41-$AS$40)*10)),1))</f>
        <v>6.5</v>
      </c>
      <c r="AT16" s="68">
        <f t="shared" si="6"/>
        <v>6.5</v>
      </c>
      <c r="AU16" s="110">
        <f t="shared" si="7"/>
        <v>4.7</v>
      </c>
    </row>
    <row r="17" spans="1:47" ht="14.25">
      <c r="A17" s="25" t="s">
        <v>199</v>
      </c>
      <c r="B17" s="3" t="s">
        <v>166</v>
      </c>
      <c r="C17" s="26" t="s">
        <v>204</v>
      </c>
      <c r="D17" s="66">
        <f>IF('Indicator Data'!AC19="No data","x",ROUND(IF('Indicator Data'!AC19&gt;D$41,0,IF('Indicator Data'!AC19&lt;D$40,0,10-(D$41-'Indicator Data'!AC19)/(D$41-D$40)*10)),1))</f>
        <v>4.3</v>
      </c>
      <c r="E17" s="66">
        <f>IF('Indicator Data'!AD19="No data","x",ROUND(IF('Indicator Data'!AD19&gt;E$41,10,IF('Indicator Data'!AD19&lt;E$40,0,10-(E$41-'Indicator Data'!AD19)/(E$41-E$40)*10)),1))</f>
        <v>10</v>
      </c>
      <c r="F17" s="66">
        <f>IF('Indicator Data'!AE19="No data","x",ROUND(IF('Indicator Data'!AE19&gt;F$41,10,IF('Indicator Data'!AE19&lt;F$40,0,10-(F$41-'Indicator Data'!AE19)/(F$41-F$40)*10)),1))</f>
        <v>0.7</v>
      </c>
      <c r="G17" s="68">
        <f t="shared" si="8"/>
        <v>5</v>
      </c>
      <c r="H17" s="67">
        <f>IF('Indicator Data'!AG19="No data","x",ROUND(IF('Indicator Data'!AG19&gt;H$41,10,IF('Indicator Data'!AG19&lt;H$40,0,10-(H$41-'Indicator Data'!AG19)/(H$41-H$40)*10)),1))</f>
        <v>6</v>
      </c>
      <c r="I17" s="67">
        <f>IF('Indicator Data'!AF19="No data","x",ROUND(IF('Indicator Data'!AF19&gt;I$41,10,IF('Indicator Data'!AF19&lt;I$40,0,10-(I$41-'Indicator Data'!AF19)/(I$41-I$40)*10)),1))</f>
        <v>10</v>
      </c>
      <c r="J17" s="67">
        <f>IF('Indicator Data'!AH19="No data","x",ROUND(IF('Indicator Data'!AH19&gt;J$41,10,IF('Indicator Data'!AH19&lt;J$40,0,10-(J$41-'Indicator Data'!AH19)/(J$41-J$40)*10)),1))</f>
        <v>2.8</v>
      </c>
      <c r="K17" s="68">
        <f t="shared" si="9"/>
        <v>6.2666666666666666</v>
      </c>
      <c r="L17" s="148">
        <f>'Indicator Data'!AI19</f>
        <v>4337.8</v>
      </c>
      <c r="M17" s="148">
        <f>'Indicator Data'!AJ19</f>
        <v>13199.48</v>
      </c>
      <c r="N17" s="149">
        <f t="shared" si="10"/>
        <v>5</v>
      </c>
      <c r="O17" s="150">
        <f>IF('Indicator Data'!AK19="No data","x",ROUND(IF('Indicator Data'!AK19&gt;O$41,10,IF('Indicator Data'!AK19&lt;O$40,0,10-(O$41-'Indicator Data'!AK19)/(O$41-O$40)*10)),1))</f>
        <v>4.3</v>
      </c>
      <c r="P17" s="68">
        <f t="shared" si="11"/>
        <v>4.7</v>
      </c>
      <c r="Q17" s="67">
        <f>IF('Indicator Data'!AL19="No data","x",ROUND(IF('Indicator Data'!AL19&gt;Q$41,10,IF('Indicator Data'!AL19&lt;Q$40,0,10-(Q$41-'Indicator Data'!AL19)/(Q$41-Q$40)*10)),1))</f>
        <v>4.7</v>
      </c>
      <c r="R17" s="67">
        <f>IF('Indicator Data'!AM19="No data","x",ROUND(IF('Indicator Data'!AM19&gt;R$41,0,IF('Indicator Data'!AM19&lt;R$40,0,10-(R$41-'Indicator Data'!AM19)/(R$41-R$40)*10)),1))</f>
        <v>5.8</v>
      </c>
      <c r="S17" s="67">
        <f>IF('Indicator Data'!AN19="No data","x",ROUND(IF('Indicator Data'!AN19&gt;S$41,0,IF('Indicator Data'!AN19&lt;S$40,0,10-(S$41-'Indicator Data'!AN19)/(S$41-S$40)*10)),1))</f>
        <v>10</v>
      </c>
      <c r="T17" s="67">
        <f>IF('Indicator Data'!AO19="No data","x",ROUND(IF('Indicator Data'!AO19&gt;T$41,0,IF('Indicator Data'!AO19&lt;T$40,0,10-(T$41-'Indicator Data'!AO19)/(T$41-T$40)*10)),1))</f>
        <v>1.6</v>
      </c>
      <c r="U17" s="68">
        <f t="shared" si="12"/>
        <v>5.5250000000000004</v>
      </c>
      <c r="V17" s="154">
        <f t="shared" si="0"/>
        <v>5.3</v>
      </c>
      <c r="W17" s="67">
        <f>IF('Indicator Data'!AP19="no data","x", 'Indicator Data'!AP19)</f>
        <v>0.114166750612807</v>
      </c>
      <c r="X17" s="67">
        <f t="shared" si="1"/>
        <v>0.1</v>
      </c>
      <c r="Y17" s="68">
        <f t="shared" si="13"/>
        <v>0.1</v>
      </c>
      <c r="Z17" s="66">
        <f>IF('Indicator Data'!AR19="No data","x",ROUND(IF('Indicator Data'!AR19&gt;Z$41,10,IF('Indicator Data'!AR19&lt;Z$40,0,10-(Z$41-'Indicator Data'!AR19)/(Z$41-Z$40)*10)),1))</f>
        <v>0.5</v>
      </c>
      <c r="AA17" s="66">
        <f>IF('Indicator Data'!AS19="No data","x",ROUND(IF('Indicator Data'!AS19&gt;AA$41,10,IF('Indicator Data'!AS19&lt;AA$40,0,10-(AA$41-'Indicator Data'!AS19)/(AA$41-AA$40)*10)),1))</f>
        <v>0.6</v>
      </c>
      <c r="AB17" s="66">
        <f>IF('Indicator Data'!AT19="No data","x",ROUND(IF('Indicator Data'!AT19&gt;AB$41,10,IF('Indicator Data'!AT19&lt;AB$40,0,10-(AB$41-'Indicator Data'!AT19)/(AB$41-AB$40)*10)),1))</f>
        <v>0</v>
      </c>
      <c r="AC17" s="68">
        <f t="shared" si="2"/>
        <v>0.4</v>
      </c>
      <c r="AD17" s="66">
        <f>IF('Indicator Data'!AV19="No data","x",ROUND(IF('Indicator Data'!AV19&gt;AD$41,10,IF('Indicator Data'!AV19&lt;AD$40,0,10-(AD$41-'Indicator Data'!AV19)/(AD$41-AD$40)*10)),1))</f>
        <v>1.5</v>
      </c>
      <c r="AE17" s="66">
        <f>IF('Indicator Data'!AW19="No data","x",ROUND(IF('Indicator Data'!AW19&gt;AE$41,10,IF('Indicator Data'!AW19&lt;AE$40,0,10-(AE$41-'Indicator Data'!AW19)/(AE$41-AE$40)*10)),1))</f>
        <v>10</v>
      </c>
      <c r="AF17" s="68">
        <f t="shared" si="3"/>
        <v>5.8</v>
      </c>
      <c r="AG17" s="69">
        <f>IF('Indicator Data'!AX19="No data","x", 'Indicator Data'!AX19)</f>
        <v>0</v>
      </c>
      <c r="AH17" s="69">
        <f>IF('Indicator Data'!AY19="No data","x", 'Indicator Data'!AY19/'Indicator Data'!BX19*100000)</f>
        <v>0</v>
      </c>
      <c r="AI17" s="155">
        <f>IF('Indicator Data'!AZ19="No data","x", 'Indicator Data'!AZ19)</f>
        <v>4.4999999999999998E-2</v>
      </c>
      <c r="AJ17" s="67">
        <f t="shared" si="4"/>
        <v>0</v>
      </c>
      <c r="AK17" s="67">
        <f t="shared" si="14"/>
        <v>0</v>
      </c>
      <c r="AL17" s="67">
        <f t="shared" si="5"/>
        <v>0.9</v>
      </c>
      <c r="AM17" s="68">
        <f t="shared" si="15"/>
        <v>0.5</v>
      </c>
      <c r="AN17" s="67">
        <f>IF('Indicator Data'!BC19="No data","x",ROUND(IF('Indicator Data'!BC19&gt;AN$41,10,IF('Indicator Data'!BC19&lt;AN$40,0,10-(AN$41-'Indicator Data'!BC19)/(AN$41-AN$40)*10)),1))</f>
        <v>1.7</v>
      </c>
      <c r="AO17" s="67">
        <f>IF('Indicator Data'!BA19="No data","x",ROUND(IF('Indicator Data'!BA19&gt;AO$41,10,IF('Indicator Data'!BA19&lt;AO$40,0,10-(AO$41-'Indicator Data'!BA19)/(AO$41-AO$40)*10)),1))</f>
        <v>0</v>
      </c>
      <c r="AP17" s="67">
        <f>IF('Indicator Data'!BD19="No data","x",ROUND(IF('Indicator Data'!BD19&gt;AP$41,10,IF('Indicator Data'!BD19&lt;AP$40,0,10-(AP$41-'Indicator Data'!BD19)/(AP$41-AP$40)*10)),1))</f>
        <v>9</v>
      </c>
      <c r="AQ17" s="67">
        <f>IF('Indicator Data'!BE19="No data","x",ROUND(IF('Indicator Data'!BE19&gt;AQ$41,10,IF('Indicator Data'!BE19&lt;AQ$40,0,10-(AQ$41-'Indicator Data'!BE19)/(AQ$41-AQ$40)*10)),1))</f>
        <v>3.3</v>
      </c>
      <c r="AR17" s="68">
        <f t="shared" si="16"/>
        <v>3.5</v>
      </c>
      <c r="AS17" s="66">
        <f>IF('Indicator Data'!BB19="No data","x",ROUND(IF('Indicator Data'!BB19&lt;$AS$40,10,IF('Indicator Data'!BB19&gt;$AS$41,0,($AS$41-'Indicator Data'!BB19)/($AS$41-$AS$40)*10)),1))</f>
        <v>0</v>
      </c>
      <c r="AT17" s="68">
        <f t="shared" si="6"/>
        <v>0</v>
      </c>
      <c r="AU17" s="110">
        <f t="shared" si="7"/>
        <v>2</v>
      </c>
    </row>
    <row r="18" spans="1:47" ht="14.25">
      <c r="A18" s="25" t="s">
        <v>199</v>
      </c>
      <c r="B18" s="3" t="s">
        <v>167</v>
      </c>
      <c r="C18" s="26" t="s">
        <v>205</v>
      </c>
      <c r="D18" s="66">
        <f>IF('Indicator Data'!AC20="No data","x",ROUND(IF('Indicator Data'!AC20&gt;D$41,0,IF('Indicator Data'!AC20&lt;D$40,0,10-(D$41-'Indicator Data'!AC20)/(D$41-D$40)*10)),1))</f>
        <v>4.3</v>
      </c>
      <c r="E18" s="66">
        <f>IF('Indicator Data'!AD20="No data","x",ROUND(IF('Indicator Data'!AD20&gt;E$41,10,IF('Indicator Data'!AD20&lt;E$40,0,10-(E$41-'Indicator Data'!AD20)/(E$41-E$40)*10)),1))</f>
        <v>10</v>
      </c>
      <c r="F18" s="66">
        <f>IF('Indicator Data'!AE20="No data","x",ROUND(IF('Indicator Data'!AE20&gt;F$41,10,IF('Indicator Data'!AE20&lt;F$40,0,10-(F$41-'Indicator Data'!AE20)/(F$41-F$40)*10)),1))</f>
        <v>0.7</v>
      </c>
      <c r="G18" s="68">
        <f t="shared" si="8"/>
        <v>5</v>
      </c>
      <c r="H18" s="67">
        <f>IF('Indicator Data'!AG20="No data","x",ROUND(IF('Indicator Data'!AG20&gt;H$41,10,IF('Indicator Data'!AG20&lt;H$40,0,10-(H$41-'Indicator Data'!AG20)/(H$41-H$40)*10)),1))</f>
        <v>6</v>
      </c>
      <c r="I18" s="67">
        <f>IF('Indicator Data'!AF20="No data","x",ROUND(IF('Indicator Data'!AF20&gt;I$41,10,IF('Indicator Data'!AF20&lt;I$40,0,10-(I$41-'Indicator Data'!AF20)/(I$41-I$40)*10)),1))</f>
        <v>10</v>
      </c>
      <c r="J18" s="67">
        <f>IF('Indicator Data'!AH20="No data","x",ROUND(IF('Indicator Data'!AH20&gt;J$41,10,IF('Indicator Data'!AH20&lt;J$40,0,10-(J$41-'Indicator Data'!AH20)/(J$41-J$40)*10)),1))</f>
        <v>1.9</v>
      </c>
      <c r="K18" s="68">
        <f t="shared" si="9"/>
        <v>5.9666666666666659</v>
      </c>
      <c r="L18" s="148">
        <f>'Indicator Data'!AI20</f>
        <v>3728.97</v>
      </c>
      <c r="M18" s="148">
        <f>'Indicator Data'!AJ20</f>
        <v>15354.56</v>
      </c>
      <c r="N18" s="149">
        <f t="shared" si="10"/>
        <v>6.8</v>
      </c>
      <c r="O18" s="150">
        <f>IF('Indicator Data'!AK20="No data","x",ROUND(IF('Indicator Data'!AK20&gt;O$41,10,IF('Indicator Data'!AK20&lt;O$40,0,10-(O$41-'Indicator Data'!AK20)/(O$41-O$40)*10)),1))</f>
        <v>4.3</v>
      </c>
      <c r="P18" s="68">
        <f t="shared" si="11"/>
        <v>5.6</v>
      </c>
      <c r="Q18" s="67">
        <f>IF('Indicator Data'!AL20="No data","x",ROUND(IF('Indicator Data'!AL20&gt;Q$41,10,IF('Indicator Data'!AL20&lt;Q$40,0,10-(Q$41-'Indicator Data'!AL20)/(Q$41-Q$40)*10)),1))</f>
        <v>4.7</v>
      </c>
      <c r="R18" s="67">
        <f>IF('Indicator Data'!AM20="No data","x",ROUND(IF('Indicator Data'!AM20&gt;R$41,0,IF('Indicator Data'!AM20&lt;R$40,0,10-(R$41-'Indicator Data'!AM20)/(R$41-R$40)*10)),1))</f>
        <v>5.8</v>
      </c>
      <c r="S18" s="67">
        <f>IF('Indicator Data'!AN20="No data","x",ROUND(IF('Indicator Data'!AN20&gt;S$41,0,IF('Indicator Data'!AN20&lt;S$40,0,10-(S$41-'Indicator Data'!AN20)/(S$41-S$40)*10)),1))</f>
        <v>10</v>
      </c>
      <c r="T18" s="67">
        <f>IF('Indicator Data'!AO20="No data","x",ROUND(IF('Indicator Data'!AO20&gt;T$41,0,IF('Indicator Data'!AO20&lt;T$40,0,10-(T$41-'Indicator Data'!AO20)/(T$41-T$40)*10)),1))</f>
        <v>1.6</v>
      </c>
      <c r="U18" s="68">
        <f t="shared" si="12"/>
        <v>5.5250000000000004</v>
      </c>
      <c r="V18" s="154">
        <f t="shared" si="0"/>
        <v>5.4</v>
      </c>
      <c r="W18" s="67">
        <f>IF('Indicator Data'!AP20="no data","x", 'Indicator Data'!AP20)</f>
        <v>8.6606330922790499E-3</v>
      </c>
      <c r="X18" s="67">
        <f t="shared" si="1"/>
        <v>0</v>
      </c>
      <c r="Y18" s="68">
        <f t="shared" si="13"/>
        <v>0</v>
      </c>
      <c r="Z18" s="66">
        <f>IF('Indicator Data'!AR20="No data","x",ROUND(IF('Indicator Data'!AR20&gt;Z$41,10,IF('Indicator Data'!AR20&lt;Z$40,0,10-(Z$41-'Indicator Data'!AR20)/(Z$41-Z$40)*10)),1))</f>
        <v>3.9</v>
      </c>
      <c r="AA18" s="66">
        <f>IF('Indicator Data'!AS20="No data","x",ROUND(IF('Indicator Data'!AS20&gt;AA$41,10,IF('Indicator Data'!AS20&lt;AA$40,0,10-(AA$41-'Indicator Data'!AS20)/(AA$41-AA$40)*10)),1))</f>
        <v>4.5</v>
      </c>
      <c r="AB18" s="66">
        <f>IF('Indicator Data'!AT20="No data","x",ROUND(IF('Indicator Data'!AT20&gt;AB$41,10,IF('Indicator Data'!AT20&lt;AB$40,0,10-(AB$41-'Indicator Data'!AT20)/(AB$41-AB$40)*10)),1))</f>
        <v>2.2999999999999998</v>
      </c>
      <c r="AC18" s="68">
        <f t="shared" si="2"/>
        <v>3.6</v>
      </c>
      <c r="AD18" s="66">
        <f>IF('Indicator Data'!AV20="No data","x",ROUND(IF('Indicator Data'!AV20&gt;AD$41,10,IF('Indicator Data'!AV20&lt;AD$40,0,10-(AD$41-'Indicator Data'!AV20)/(AD$41-AD$40)*10)),1))</f>
        <v>1</v>
      </c>
      <c r="AE18" s="66">
        <f>IF('Indicator Data'!AW20="No data","x",ROUND(IF('Indicator Data'!AW20&gt;AE$41,10,IF('Indicator Data'!AW20&lt;AE$40,0,10-(AE$41-'Indicator Data'!AW20)/(AE$41-AE$40)*10)),1))</f>
        <v>10</v>
      </c>
      <c r="AF18" s="68">
        <f t="shared" si="3"/>
        <v>5.5</v>
      </c>
      <c r="AG18" s="69">
        <f>IF('Indicator Data'!AX20="No data","x", 'Indicator Data'!AX20)</f>
        <v>0</v>
      </c>
      <c r="AH18" s="69">
        <f>IF('Indicator Data'!AY20="No data","x", 'Indicator Data'!AY20/'Indicator Data'!BX20*100000)</f>
        <v>0</v>
      </c>
      <c r="AI18" s="155">
        <f>IF('Indicator Data'!AZ20="No data","x", 'Indicator Data'!AZ20)</f>
        <v>0.16</v>
      </c>
      <c r="AJ18" s="67">
        <f t="shared" si="4"/>
        <v>0</v>
      </c>
      <c r="AK18" s="67">
        <f t="shared" si="14"/>
        <v>0</v>
      </c>
      <c r="AL18" s="67">
        <f t="shared" si="5"/>
        <v>4.0999999999999996</v>
      </c>
      <c r="AM18" s="68">
        <f t="shared" si="15"/>
        <v>2.1</v>
      </c>
      <c r="AN18" s="67">
        <f>IF('Indicator Data'!BC20="No data","x",ROUND(IF('Indicator Data'!BC20&gt;AN$41,10,IF('Indicator Data'!BC20&lt;AN$40,0,10-(AN$41-'Indicator Data'!BC20)/(AN$41-AN$40)*10)),1))</f>
        <v>7.9</v>
      </c>
      <c r="AO18" s="67">
        <f>IF('Indicator Data'!BA20="No data","x",ROUND(IF('Indicator Data'!BA20&gt;AO$41,10,IF('Indicator Data'!BA20&lt;AO$40,0,10-(AO$41-'Indicator Data'!BA20)/(AO$41-AO$40)*10)),1))</f>
        <v>1.3</v>
      </c>
      <c r="AP18" s="67">
        <f>IF('Indicator Data'!BD20="No data","x",ROUND(IF('Indicator Data'!BD20&gt;AP$41,10,IF('Indicator Data'!BD20&lt;AP$40,0,10-(AP$41-'Indicator Data'!BD20)/(AP$41-AP$40)*10)),1))</f>
        <v>1.6</v>
      </c>
      <c r="AQ18" s="67">
        <f>IF('Indicator Data'!BE20="No data","x",ROUND(IF('Indicator Data'!BE20&gt;AQ$41,10,IF('Indicator Data'!BE20&lt;AQ$40,0,10-(AQ$41-'Indicator Data'!BE20)/(AQ$41-AQ$40)*10)),1))</f>
        <v>3.3</v>
      </c>
      <c r="AR18" s="68">
        <f t="shared" si="16"/>
        <v>3.5</v>
      </c>
      <c r="AS18" s="66">
        <f>IF('Indicator Data'!BB20="No data","x",ROUND(IF('Indicator Data'!BB20&lt;$AS$40,10,IF('Indicator Data'!BB20&gt;$AS$41,0,($AS$41-'Indicator Data'!BB20)/($AS$41-$AS$40)*10)),1))</f>
        <v>0</v>
      </c>
      <c r="AT18" s="68">
        <f t="shared" si="6"/>
        <v>0</v>
      </c>
      <c r="AU18" s="110">
        <f t="shared" si="7"/>
        <v>2.7</v>
      </c>
    </row>
    <row r="19" spans="1:47" ht="14.25">
      <c r="A19" s="25" t="s">
        <v>199</v>
      </c>
      <c r="B19" s="3" t="s">
        <v>168</v>
      </c>
      <c r="C19" s="26" t="s">
        <v>206</v>
      </c>
      <c r="D19" s="66">
        <f>IF('Indicator Data'!AC21="No data","x",ROUND(IF('Indicator Data'!AC21&gt;D$41,0,IF('Indicator Data'!AC21&lt;D$40,0,10-(D$41-'Indicator Data'!AC21)/(D$41-D$40)*10)),1))</f>
        <v>4.3</v>
      </c>
      <c r="E19" s="66">
        <f>IF('Indicator Data'!AD21="No data","x",ROUND(IF('Indicator Data'!AD21&gt;E$41,10,IF('Indicator Data'!AD21&lt;E$40,0,10-(E$41-'Indicator Data'!AD21)/(E$41-E$40)*10)),1))</f>
        <v>10</v>
      </c>
      <c r="F19" s="66">
        <f>IF('Indicator Data'!AE21="No data","x",ROUND(IF('Indicator Data'!AE21&gt;F$41,10,IF('Indicator Data'!AE21&lt;F$40,0,10-(F$41-'Indicator Data'!AE21)/(F$41-F$40)*10)),1))</f>
        <v>0.7</v>
      </c>
      <c r="G19" s="68">
        <f t="shared" si="8"/>
        <v>5</v>
      </c>
      <c r="H19" s="67">
        <f>IF('Indicator Data'!AG21="No data","x",ROUND(IF('Indicator Data'!AG21&gt;H$41,10,IF('Indicator Data'!AG21&lt;H$40,0,10-(H$41-'Indicator Data'!AG21)/(H$41-H$40)*10)),1))</f>
        <v>6</v>
      </c>
      <c r="I19" s="67">
        <f>IF('Indicator Data'!AF21="No data","x",ROUND(IF('Indicator Data'!AF21&gt;I$41,10,IF('Indicator Data'!AF21&lt;I$40,0,10-(I$41-'Indicator Data'!AF21)/(I$41-I$40)*10)),1))</f>
        <v>10</v>
      </c>
      <c r="J19" s="67">
        <f>IF('Indicator Data'!AH21="No data","x",ROUND(IF('Indicator Data'!AH21&gt;J$41,10,IF('Indicator Data'!AH21&lt;J$40,0,10-(J$41-'Indicator Data'!AH21)/(J$41-J$40)*10)),1))</f>
        <v>0.2</v>
      </c>
      <c r="K19" s="68">
        <f t="shared" si="9"/>
        <v>5.3999999999999995</v>
      </c>
      <c r="L19" s="148">
        <f>'Indicator Data'!AI21</f>
        <v>3923.7</v>
      </c>
      <c r="M19" s="148">
        <f>'Indicator Data'!AJ21</f>
        <v>14592.54</v>
      </c>
      <c r="N19" s="149">
        <f t="shared" si="10"/>
        <v>6.2</v>
      </c>
      <c r="O19" s="150">
        <f>IF('Indicator Data'!AK21="No data","x",ROUND(IF('Indicator Data'!AK21&gt;O$41,10,IF('Indicator Data'!AK21&lt;O$40,0,10-(O$41-'Indicator Data'!AK21)/(O$41-O$40)*10)),1))</f>
        <v>4.3</v>
      </c>
      <c r="P19" s="68">
        <f t="shared" si="11"/>
        <v>5.3</v>
      </c>
      <c r="Q19" s="67">
        <f>IF('Indicator Data'!AL21="No data","x",ROUND(IF('Indicator Data'!AL21&gt;Q$41,10,IF('Indicator Data'!AL21&lt;Q$40,0,10-(Q$41-'Indicator Data'!AL21)/(Q$41-Q$40)*10)),1))</f>
        <v>4.7</v>
      </c>
      <c r="R19" s="67">
        <f>IF('Indicator Data'!AM21="No data","x",ROUND(IF('Indicator Data'!AM21&gt;R$41,0,IF('Indicator Data'!AM21&lt;R$40,0,10-(R$41-'Indicator Data'!AM21)/(R$41-R$40)*10)),1))</f>
        <v>5.8</v>
      </c>
      <c r="S19" s="67">
        <f>IF('Indicator Data'!AN21="No data","x",ROUND(IF('Indicator Data'!AN21&gt;S$41,0,IF('Indicator Data'!AN21&lt;S$40,0,10-(S$41-'Indicator Data'!AN21)/(S$41-S$40)*10)),1))</f>
        <v>10</v>
      </c>
      <c r="T19" s="67">
        <f>IF('Indicator Data'!AO21="No data","x",ROUND(IF('Indicator Data'!AO21&gt;T$41,0,IF('Indicator Data'!AO21&lt;T$40,0,10-(T$41-'Indicator Data'!AO21)/(T$41-T$40)*10)),1))</f>
        <v>1.6</v>
      </c>
      <c r="U19" s="68">
        <f t="shared" si="12"/>
        <v>5.5250000000000004</v>
      </c>
      <c r="V19" s="154">
        <f t="shared" si="0"/>
        <v>5.2</v>
      </c>
      <c r="W19" s="67">
        <f>IF('Indicator Data'!AP21="no data","x", 'Indicator Data'!AP21)</f>
        <v>3.49980218509389E-2</v>
      </c>
      <c r="X19" s="67">
        <f t="shared" si="1"/>
        <v>0</v>
      </c>
      <c r="Y19" s="68">
        <f t="shared" si="13"/>
        <v>0</v>
      </c>
      <c r="Z19" s="66">
        <f>IF('Indicator Data'!AR21="No data","x",ROUND(IF('Indicator Data'!AR21&gt;Z$41,10,IF('Indicator Data'!AR21&lt;Z$40,0,10-(Z$41-'Indicator Data'!AR21)/(Z$41-Z$40)*10)),1))</f>
        <v>1.1000000000000001</v>
      </c>
      <c r="AA19" s="66">
        <f>IF('Indicator Data'!AS21="No data","x",ROUND(IF('Indicator Data'!AS21&gt;AA$41,10,IF('Indicator Data'!AS21&lt;AA$40,0,10-(AA$41-'Indicator Data'!AS21)/(AA$41-AA$40)*10)),1))</f>
        <v>6</v>
      </c>
      <c r="AB19" s="66">
        <f>IF('Indicator Data'!AT21="No data","x",ROUND(IF('Indicator Data'!AT21&gt;AB$41,10,IF('Indicator Data'!AT21&lt;AB$40,0,10-(AB$41-'Indicator Data'!AT21)/(AB$41-AB$40)*10)),1))</f>
        <v>4.9000000000000004</v>
      </c>
      <c r="AC19" s="68">
        <f t="shared" si="2"/>
        <v>4</v>
      </c>
      <c r="AD19" s="66">
        <f>IF('Indicator Data'!AV21="No data","x",ROUND(IF('Indicator Data'!AV21&gt;AD$41,10,IF('Indicator Data'!AV21&lt;AD$40,0,10-(AD$41-'Indicator Data'!AV21)/(AD$41-AD$40)*10)),1))</f>
        <v>1</v>
      </c>
      <c r="AE19" s="66">
        <f>IF('Indicator Data'!AW21="No data","x",ROUND(IF('Indicator Data'!AW21&gt;AE$41,10,IF('Indicator Data'!AW21&lt;AE$40,0,10-(AE$41-'Indicator Data'!AW21)/(AE$41-AE$40)*10)),1))</f>
        <v>10</v>
      </c>
      <c r="AF19" s="68">
        <f t="shared" si="3"/>
        <v>5.5</v>
      </c>
      <c r="AG19" s="69">
        <f>IF('Indicator Data'!AX21="No data","x", 'Indicator Data'!AX21)</f>
        <v>0</v>
      </c>
      <c r="AH19" s="69">
        <f>IF('Indicator Data'!AY21="No data","x", 'Indicator Data'!AY21/'Indicator Data'!BX21*100000)</f>
        <v>0</v>
      </c>
      <c r="AI19" s="155">
        <f>IF('Indicator Data'!AZ21="No data","x", 'Indicator Data'!AZ21)</f>
        <v>0.13300000000000001</v>
      </c>
      <c r="AJ19" s="67">
        <f t="shared" si="4"/>
        <v>0</v>
      </c>
      <c r="AK19" s="67">
        <f t="shared" si="14"/>
        <v>0</v>
      </c>
      <c r="AL19" s="67">
        <f t="shared" si="5"/>
        <v>3.3</v>
      </c>
      <c r="AM19" s="68">
        <f t="shared" si="15"/>
        <v>1.7</v>
      </c>
      <c r="AN19" s="67">
        <f>IF('Indicator Data'!BC21="No data","x",ROUND(IF('Indicator Data'!BC21&gt;AN$41,10,IF('Indicator Data'!BC21&lt;AN$40,0,10-(AN$41-'Indicator Data'!BC21)/(AN$41-AN$40)*10)),1))</f>
        <v>5.3</v>
      </c>
      <c r="AO19" s="67">
        <f>IF('Indicator Data'!BA21="No data","x",ROUND(IF('Indicator Data'!BA21&gt;AO$41,10,IF('Indicator Data'!BA21&lt;AO$40,0,10-(AO$41-'Indicator Data'!BA21)/(AO$41-AO$40)*10)),1))</f>
        <v>1.3</v>
      </c>
      <c r="AP19" s="67">
        <f>IF('Indicator Data'!BD21="No data","x",ROUND(IF('Indicator Data'!BD21&gt;AP$41,10,IF('Indicator Data'!BD21&lt;AP$40,0,10-(AP$41-'Indicator Data'!BD21)/(AP$41-AP$40)*10)),1))</f>
        <v>4.3</v>
      </c>
      <c r="AQ19" s="67">
        <f>IF('Indicator Data'!BE21="No data","x",ROUND(IF('Indicator Data'!BE21&gt;AQ$41,10,IF('Indicator Data'!BE21&lt;AQ$40,0,10-(AQ$41-'Indicator Data'!BE21)/(AQ$41-AQ$40)*10)),1))</f>
        <v>3.3</v>
      </c>
      <c r="AR19" s="68">
        <f t="shared" si="16"/>
        <v>3.6</v>
      </c>
      <c r="AS19" s="66">
        <f>IF('Indicator Data'!BB21="No data","x",ROUND(IF('Indicator Data'!BB21&lt;$AS$40,10,IF('Indicator Data'!BB21&gt;$AS$41,0,($AS$41-'Indicator Data'!BB21)/($AS$41-$AS$40)*10)),1))</f>
        <v>0</v>
      </c>
      <c r="AT19" s="68">
        <f t="shared" si="6"/>
        <v>0</v>
      </c>
      <c r="AU19" s="110">
        <f t="shared" si="7"/>
        <v>2.7</v>
      </c>
    </row>
    <row r="20" spans="1:47" ht="14.25">
      <c r="A20" s="25" t="s">
        <v>199</v>
      </c>
      <c r="B20" s="3" t="s">
        <v>197</v>
      </c>
      <c r="C20" s="38" t="s">
        <v>235</v>
      </c>
      <c r="D20" s="66">
        <f>IF('Indicator Data'!AC22="No data","x",ROUND(IF('Indicator Data'!AC22&gt;D$41,0,IF('Indicator Data'!AC22&lt;D$40,0,10-(D$41-'Indicator Data'!AC22)/(D$41-D$40)*10)),1))</f>
        <v>7.2</v>
      </c>
      <c r="E20" s="66">
        <f>IF('Indicator Data'!AD22="No data","x",ROUND(IF('Indicator Data'!AD22&gt;E$41,10,IF('Indicator Data'!AD22&lt;E$40,0,10-(E$41-'Indicator Data'!AD22)/(E$41-E$40)*10)),1))</f>
        <v>0</v>
      </c>
      <c r="F20" s="66">
        <f>IF('Indicator Data'!AE22="No data","x",ROUND(IF('Indicator Data'!AE22&gt;F$41,10,IF('Indicator Data'!AE22&lt;F$40,0,10-(F$41-'Indicator Data'!AE22)/(F$41-F$40)*10)),1))</f>
        <v>10</v>
      </c>
      <c r="G20" s="68">
        <f t="shared" si="8"/>
        <v>5.7333333333333334</v>
      </c>
      <c r="H20" s="67">
        <f>IF('Indicator Data'!AG22="No data","x",ROUND(IF('Indicator Data'!AG22&gt;H$41,10,IF('Indicator Data'!AG22&lt;H$40,0,10-(H$41-'Indicator Data'!AG22)/(H$41-H$40)*10)),1))</f>
        <v>6</v>
      </c>
      <c r="I20" s="67">
        <f>IF('Indicator Data'!AF22="No data","x",ROUND(IF('Indicator Data'!AF22&gt;I$41,10,IF('Indicator Data'!AF22&lt;I$40,0,10-(I$41-'Indicator Data'!AF22)/(I$41-I$40)*10)),1))</f>
        <v>0</v>
      </c>
      <c r="J20" s="67">
        <f>IF('Indicator Data'!AH22="No data","x",ROUND(IF('Indicator Data'!AH22&gt;J$41,10,IF('Indicator Data'!AH22&lt;J$40,0,10-(J$41-'Indicator Data'!AH22)/(J$41-J$40)*10)),1))</f>
        <v>10</v>
      </c>
      <c r="K20" s="68">
        <f t="shared" si="9"/>
        <v>5.333333333333333</v>
      </c>
      <c r="L20" s="148">
        <f>'Indicator Data'!AI22</f>
        <v>2108.56</v>
      </c>
      <c r="M20" s="148">
        <f>'Indicator Data'!AJ22</f>
        <v>9895.58</v>
      </c>
      <c r="N20" s="149">
        <f t="shared" si="10"/>
        <v>2.2000000000000002</v>
      </c>
      <c r="O20" s="150">
        <f>IF('Indicator Data'!AK22="No data","x",ROUND(IF('Indicator Data'!AK22&gt;O$41,10,IF('Indicator Data'!AK22&lt;O$40,0,10-(O$41-'Indicator Data'!AK22)/(O$41-O$40)*10)),1))</f>
        <v>4.3</v>
      </c>
      <c r="P20" s="68">
        <f t="shared" si="11"/>
        <v>3.3</v>
      </c>
      <c r="Q20" s="67">
        <f>IF('Indicator Data'!AL22="No data","x",ROUND(IF('Indicator Data'!AL22&gt;Q$41,10,IF('Indicator Data'!AL22&lt;Q$40,0,10-(Q$41-'Indicator Data'!AL22)/(Q$41-Q$40)*10)),1))</f>
        <v>4.7</v>
      </c>
      <c r="R20" s="67">
        <f>IF('Indicator Data'!AM22="No data","x",ROUND(IF('Indicator Data'!AM22&gt;R$41,0,IF('Indicator Data'!AM22&lt;R$40,0,10-(R$41-'Indicator Data'!AM22)/(R$41-R$40)*10)),1))</f>
        <v>2.5</v>
      </c>
      <c r="S20" s="67">
        <f>IF('Indicator Data'!AN22="No data","x",ROUND(IF('Indicator Data'!AN22&gt;S$41,0,IF('Indicator Data'!AN22&lt;S$40,0,10-(S$41-'Indicator Data'!AN22)/(S$41-S$40)*10)),1))</f>
        <v>0</v>
      </c>
      <c r="T20" s="67">
        <f>IF('Indicator Data'!AO22="No data","x",ROUND(IF('Indicator Data'!AO22&gt;T$41,0,IF('Indicator Data'!AO22&lt;T$40,0,10-(T$41-'Indicator Data'!AO22)/(T$41-T$40)*10)),1))</f>
        <v>1.6</v>
      </c>
      <c r="U20" s="68">
        <f t="shared" si="12"/>
        <v>2.2000000000000002</v>
      </c>
      <c r="V20" s="154">
        <f t="shared" si="0"/>
        <v>4.5</v>
      </c>
      <c r="W20" s="67">
        <f>IF('Indicator Data'!AP22="no data","x", 'Indicator Data'!AP22)</f>
        <v>0.30476284357697903</v>
      </c>
      <c r="X20" s="67">
        <f t="shared" si="1"/>
        <v>1.2</v>
      </c>
      <c r="Y20" s="68">
        <f t="shared" si="13"/>
        <v>1.2</v>
      </c>
      <c r="Z20" s="66">
        <f>IF('Indicator Data'!AR22="No data","x",ROUND(IF('Indicator Data'!AR22&gt;Z$41,10,IF('Indicator Data'!AR22&lt;Z$40,0,10-(Z$41-'Indicator Data'!AR22)/(Z$41-Z$40)*10)),1))</f>
        <v>0</v>
      </c>
      <c r="AA20" s="66">
        <f>IF('Indicator Data'!AS22="No data","x",ROUND(IF('Indicator Data'!AS22&gt;AA$41,10,IF('Indicator Data'!AS22&lt;AA$40,0,10-(AA$41-'Indicator Data'!AS22)/(AA$41-AA$40)*10)),1))</f>
        <v>0.2</v>
      </c>
      <c r="AB20" s="66">
        <f>IF('Indicator Data'!AT22="No data","x",ROUND(IF('Indicator Data'!AT22&gt;AB$41,10,IF('Indicator Data'!AT22&lt;AB$40,0,10-(AB$41-'Indicator Data'!AT22)/(AB$41-AB$40)*10)),1))</f>
        <v>0</v>
      </c>
      <c r="AC20" s="68">
        <f t="shared" si="2"/>
        <v>0.1</v>
      </c>
      <c r="AD20" s="66">
        <f>IF('Indicator Data'!AV22="No data","x",ROUND(IF('Indicator Data'!AV22&gt;AD$41,10,IF('Indicator Data'!AV22&lt;AD$40,0,10-(AD$41-'Indicator Data'!AV22)/(AD$41-AD$40)*10)),1))</f>
        <v>0.9</v>
      </c>
      <c r="AE20" s="66">
        <f>IF('Indicator Data'!AW22="No data","x",ROUND(IF('Indicator Data'!AW22&gt;AE$41,10,IF('Indicator Data'!AW22&lt;AE$40,0,10-(AE$41-'Indicator Data'!AW22)/(AE$41-AE$40)*10)),1))</f>
        <v>4</v>
      </c>
      <c r="AF20" s="68">
        <f t="shared" si="3"/>
        <v>2.5</v>
      </c>
      <c r="AG20" s="69">
        <f>IF('Indicator Data'!AX22="No data","x", 'Indicator Data'!AX22)</f>
        <v>0</v>
      </c>
      <c r="AH20" s="69">
        <f>IF('Indicator Data'!AY22="No data","x", 'Indicator Data'!AY22/'Indicator Data'!BX22*100000)</f>
        <v>0</v>
      </c>
      <c r="AI20" s="155">
        <f>IF('Indicator Data'!AZ22="No data","x", 'Indicator Data'!AZ22)</f>
        <v>25.596</v>
      </c>
      <c r="AJ20" s="67">
        <f t="shared" si="4"/>
        <v>0</v>
      </c>
      <c r="AK20" s="67">
        <f t="shared" si="14"/>
        <v>0</v>
      </c>
      <c r="AL20" s="67">
        <f t="shared" si="5"/>
        <v>10</v>
      </c>
      <c r="AM20" s="68">
        <f t="shared" si="15"/>
        <v>5</v>
      </c>
      <c r="AN20" s="67">
        <f>IF('Indicator Data'!BC22="No data","x",ROUND(IF('Indicator Data'!BC22&gt;AN$41,10,IF('Indicator Data'!BC22&lt;AN$40,0,10-(AN$41-'Indicator Data'!BC22)/(AN$41-AN$40)*10)),1))</f>
        <v>0</v>
      </c>
      <c r="AO20" s="67">
        <f>IF('Indicator Data'!BA22="No data","x",ROUND(IF('Indicator Data'!BA22&gt;AO$41,10,IF('Indicator Data'!BA22&lt;AO$40,0,10-(AO$41-'Indicator Data'!BA22)/(AO$41-AO$40)*10)),1))</f>
        <v>2.5</v>
      </c>
      <c r="AP20" s="67">
        <f>IF('Indicator Data'!BD22="No data","x",ROUND(IF('Indicator Data'!BD22&gt;AP$41,10,IF('Indicator Data'!BD22&lt;AP$40,0,10-(AP$41-'Indicator Data'!BD22)/(AP$41-AP$40)*10)),1))</f>
        <v>3.5</v>
      </c>
      <c r="AQ20" s="67">
        <f>IF('Indicator Data'!BE22="No data","x",ROUND(IF('Indicator Data'!BE22&gt;AQ$41,10,IF('Indicator Data'!BE22&lt;AQ$40,0,10-(AQ$41-'Indicator Data'!BE22)/(AQ$41-AQ$40)*10)),1))</f>
        <v>3.3</v>
      </c>
      <c r="AR20" s="68">
        <f t="shared" si="16"/>
        <v>2.2999999999999998</v>
      </c>
      <c r="AS20" s="66">
        <f>IF('Indicator Data'!BB22="No data","x",ROUND(IF('Indicator Data'!BB22&lt;$AS$40,10,IF('Indicator Data'!BB22&gt;$AS$41,0,($AS$41-'Indicator Data'!BB22)/($AS$41-$AS$40)*10)),1))</f>
        <v>0</v>
      </c>
      <c r="AT20" s="68">
        <f t="shared" si="6"/>
        <v>0</v>
      </c>
      <c r="AU20" s="110">
        <f t="shared" si="7"/>
        <v>2</v>
      </c>
    </row>
    <row r="21" spans="1:47" ht="15.75" customHeight="1">
      <c r="A21" s="25" t="s">
        <v>199</v>
      </c>
      <c r="B21" s="3" t="s">
        <v>169</v>
      </c>
      <c r="C21" s="26" t="s">
        <v>207</v>
      </c>
      <c r="D21" s="66">
        <f>IF('Indicator Data'!AC23="No data","x",ROUND(IF('Indicator Data'!AC23&gt;D$41,0,IF('Indicator Data'!AC23&lt;D$40,0,10-(D$41-'Indicator Data'!AC23)/(D$41-D$40)*10)),1))</f>
        <v>4.3</v>
      </c>
      <c r="E21" s="66">
        <f>IF('Indicator Data'!AD23="No data","x",ROUND(IF('Indicator Data'!AD23&gt;E$41,10,IF('Indicator Data'!AD23&lt;E$40,0,10-(E$41-'Indicator Data'!AD23)/(E$41-E$40)*10)),1))</f>
        <v>10</v>
      </c>
      <c r="F21" s="66">
        <f>IF('Indicator Data'!AE23="No data","x",ROUND(IF('Indicator Data'!AE23&gt;F$41,10,IF('Indicator Data'!AE23&lt;F$40,0,10-(F$41-'Indicator Data'!AE23)/(F$41-F$40)*10)),1))</f>
        <v>0.7</v>
      </c>
      <c r="G21" s="68">
        <f t="shared" si="8"/>
        <v>5</v>
      </c>
      <c r="H21" s="67">
        <f>IF('Indicator Data'!AG23="No data","x",ROUND(IF('Indicator Data'!AG23&gt;H$41,10,IF('Indicator Data'!AG23&lt;H$40,0,10-(H$41-'Indicator Data'!AG23)/(H$41-H$40)*10)),1))</f>
        <v>6</v>
      </c>
      <c r="I21" s="67">
        <f>IF('Indicator Data'!AF23="No data","x",ROUND(IF('Indicator Data'!AF23&gt;I$41,10,IF('Indicator Data'!AF23&lt;I$40,0,10-(I$41-'Indicator Data'!AF23)/(I$41-I$40)*10)),1))</f>
        <v>10</v>
      </c>
      <c r="J21" s="67">
        <f>IF('Indicator Data'!AH23="No data","x",ROUND(IF('Indicator Data'!AH23&gt;J$41,10,IF('Indicator Data'!AH23&lt;J$40,0,10-(J$41-'Indicator Data'!AH23)/(J$41-J$40)*10)),1))</f>
        <v>6</v>
      </c>
      <c r="K21" s="68">
        <f t="shared" si="9"/>
        <v>7.333333333333333</v>
      </c>
      <c r="L21" s="148">
        <f>'Indicator Data'!AI23</f>
        <v>5786.09</v>
      </c>
      <c r="M21" s="148">
        <f>'Indicator Data'!AJ23</f>
        <v>9895.58</v>
      </c>
      <c r="N21" s="149">
        <f t="shared" si="10"/>
        <v>2.2000000000000002</v>
      </c>
      <c r="O21" s="150">
        <f>IF('Indicator Data'!AK23="No data","x",ROUND(IF('Indicator Data'!AK23&gt;O$41,10,IF('Indicator Data'!AK23&lt;O$40,0,10-(O$41-'Indicator Data'!AK23)/(O$41-O$40)*10)),1))</f>
        <v>4.3</v>
      </c>
      <c r="P21" s="68">
        <f t="shared" si="11"/>
        <v>3.3</v>
      </c>
      <c r="Q21" s="67">
        <f>IF('Indicator Data'!AL23="No data","x",ROUND(IF('Indicator Data'!AL23&gt;Q$41,10,IF('Indicator Data'!AL23&lt;Q$40,0,10-(Q$41-'Indicator Data'!AL23)/(Q$41-Q$40)*10)),1))</f>
        <v>4.7</v>
      </c>
      <c r="R21" s="67">
        <f>IF('Indicator Data'!AM23="No data","x",ROUND(IF('Indicator Data'!AM23&gt;R$41,0,IF('Indicator Data'!AM23&lt;R$40,0,10-(R$41-'Indicator Data'!AM23)/(R$41-R$40)*10)),1))</f>
        <v>5.8</v>
      </c>
      <c r="S21" s="67">
        <f>IF('Indicator Data'!AN23="No data","x",ROUND(IF('Indicator Data'!AN23&gt;S$41,0,IF('Indicator Data'!AN23&lt;S$40,0,10-(S$41-'Indicator Data'!AN23)/(S$41-S$40)*10)),1))</f>
        <v>10</v>
      </c>
      <c r="T21" s="67">
        <f>IF('Indicator Data'!AO23="No data","x",ROUND(IF('Indicator Data'!AO23&gt;T$41,0,IF('Indicator Data'!AO23&lt;T$40,0,10-(T$41-'Indicator Data'!AO23)/(T$41-T$40)*10)),1))</f>
        <v>1.6</v>
      </c>
      <c r="U21" s="68">
        <f t="shared" si="12"/>
        <v>5.5250000000000004</v>
      </c>
      <c r="V21" s="154">
        <f t="shared" si="0"/>
        <v>5.2</v>
      </c>
      <c r="W21" s="67">
        <f>IF('Indicator Data'!AP23="no data","x", 'Indicator Data'!AP23)</f>
        <v>8.5289760739776496E-2</v>
      </c>
      <c r="X21" s="67">
        <f t="shared" si="1"/>
        <v>0</v>
      </c>
      <c r="Y21" s="68">
        <f t="shared" si="13"/>
        <v>0</v>
      </c>
      <c r="Z21" s="66">
        <f>IF('Indicator Data'!AR23="No data","x",ROUND(IF('Indicator Data'!AR23&gt;Z$41,10,IF('Indicator Data'!AR23&lt;Z$40,0,10-(Z$41-'Indicator Data'!AR23)/(Z$41-Z$40)*10)),1))</f>
        <v>2.9</v>
      </c>
      <c r="AA21" s="66">
        <f>IF('Indicator Data'!AS23="No data","x",ROUND(IF('Indicator Data'!AS23&gt;AA$41,10,IF('Indicator Data'!AS23&lt;AA$40,0,10-(AA$41-'Indicator Data'!AS23)/(AA$41-AA$40)*10)),1))</f>
        <v>7.9</v>
      </c>
      <c r="AB21" s="66">
        <f>IF('Indicator Data'!AT23="No data","x",ROUND(IF('Indicator Data'!AT23&gt;AB$41,10,IF('Indicator Data'!AT23&lt;AB$40,0,10-(AB$41-'Indicator Data'!AT23)/(AB$41-AB$40)*10)),1))</f>
        <v>7.6</v>
      </c>
      <c r="AC21" s="68">
        <f t="shared" si="2"/>
        <v>6.1</v>
      </c>
      <c r="AD21" s="66">
        <f>IF('Indicator Data'!AV23="No data","x",ROUND(IF('Indicator Data'!AV23&gt;AD$41,10,IF('Indicator Data'!AV23&lt;AD$40,0,10-(AD$41-'Indicator Data'!AV23)/(AD$41-AD$40)*10)),1))</f>
        <v>0.6</v>
      </c>
      <c r="AE21" s="66">
        <f>IF('Indicator Data'!AW23="No data","x",ROUND(IF('Indicator Data'!AW23&gt;AE$41,10,IF('Indicator Data'!AW23&lt;AE$40,0,10-(AE$41-'Indicator Data'!AW23)/(AE$41-AE$40)*10)),1))</f>
        <v>10</v>
      </c>
      <c r="AF21" s="68">
        <f t="shared" si="3"/>
        <v>5.3</v>
      </c>
      <c r="AG21" s="69">
        <f>IF('Indicator Data'!AX23="No data","x", 'Indicator Data'!AX23)</f>
        <v>0</v>
      </c>
      <c r="AH21" s="69">
        <f>IF('Indicator Data'!AY23="No data","x", 'Indicator Data'!AY23/'Indicator Data'!BX23*100000)</f>
        <v>0</v>
      </c>
      <c r="AI21" s="155">
        <f>IF('Indicator Data'!AZ23="No data","x", 'Indicator Data'!AZ23)</f>
        <v>3.7999999999999999E-2</v>
      </c>
      <c r="AJ21" s="67">
        <f t="shared" si="4"/>
        <v>0</v>
      </c>
      <c r="AK21" s="67">
        <f t="shared" si="14"/>
        <v>0</v>
      </c>
      <c r="AL21" s="67">
        <f t="shared" si="5"/>
        <v>0.8</v>
      </c>
      <c r="AM21" s="68">
        <f t="shared" si="15"/>
        <v>0.4</v>
      </c>
      <c r="AN21" s="67">
        <f>IF('Indicator Data'!BC23="No data","x",ROUND(IF('Indicator Data'!BC23&gt;AN$41,10,IF('Indicator Data'!BC23&lt;AN$40,0,10-(AN$41-'Indicator Data'!BC23)/(AN$41-AN$40)*10)),1))</f>
        <v>6.8</v>
      </c>
      <c r="AO21" s="67">
        <f>IF('Indicator Data'!BA23="No data","x",ROUND(IF('Indicator Data'!BA23&gt;AO$41,10,IF('Indicator Data'!BA23&lt;AO$40,0,10-(AO$41-'Indicator Data'!BA23)/(AO$41-AO$40)*10)),1))</f>
        <v>3.8</v>
      </c>
      <c r="AP21" s="67">
        <f>IF('Indicator Data'!BD23="No data","x",ROUND(IF('Indicator Data'!BD23&gt;AP$41,10,IF('Indicator Data'!BD23&lt;AP$40,0,10-(AP$41-'Indicator Data'!BD23)/(AP$41-AP$40)*10)),1))</f>
        <v>3.2</v>
      </c>
      <c r="AQ21" s="67">
        <f>IF('Indicator Data'!BE23="No data","x",ROUND(IF('Indicator Data'!BE23&gt;AQ$41,10,IF('Indicator Data'!BE23&lt;AQ$40,0,10-(AQ$41-'Indicator Data'!BE23)/(AQ$41-AQ$40)*10)),1))</f>
        <v>6.7</v>
      </c>
      <c r="AR21" s="68">
        <f t="shared" si="16"/>
        <v>5.0999999999999996</v>
      </c>
      <c r="AS21" s="66">
        <f>IF('Indicator Data'!BB23="No data","x",ROUND(IF('Indicator Data'!BB23&lt;$AS$40,10,IF('Indicator Data'!BB23&gt;$AS$41,0,($AS$41-'Indicator Data'!BB23)/($AS$41-$AS$40)*10)),1))</f>
        <v>0</v>
      </c>
      <c r="AT21" s="68">
        <f t="shared" si="6"/>
        <v>0</v>
      </c>
      <c r="AU21" s="110">
        <f t="shared" si="7"/>
        <v>3.3</v>
      </c>
    </row>
    <row r="22" spans="1:47" ht="15.75" customHeight="1">
      <c r="A22" s="25" t="s">
        <v>199</v>
      </c>
      <c r="B22" s="3" t="s">
        <v>179</v>
      </c>
      <c r="C22" s="38" t="s">
        <v>217</v>
      </c>
      <c r="D22" s="66">
        <f>IF('Indicator Data'!AC24="No data","x",ROUND(IF('Indicator Data'!AC24&gt;D$41,0,IF('Indicator Data'!AC24&lt;D$40,0,10-(D$41-'Indicator Data'!AC24)/(D$41-D$40)*10)),1))</f>
        <v>3.7</v>
      </c>
      <c r="E22" s="66">
        <f>IF('Indicator Data'!AD24="No data","x",ROUND(IF('Indicator Data'!AD24&gt;E$41,10,IF('Indicator Data'!AD24&lt;E$40,0,10-(E$41-'Indicator Data'!AD24)/(E$41-E$40)*10)),1))</f>
        <v>6</v>
      </c>
      <c r="F22" s="66">
        <f>IF('Indicator Data'!AE24="No data","x",ROUND(IF('Indicator Data'!AE24&gt;F$41,10,IF('Indicator Data'!AE24&lt;F$40,0,10-(F$41-'Indicator Data'!AE24)/(F$41-F$40)*10)),1))</f>
        <v>10</v>
      </c>
      <c r="G22" s="68">
        <f t="shared" si="8"/>
        <v>6.5666666666666664</v>
      </c>
      <c r="H22" s="67">
        <f>IF('Indicator Data'!AG24="No data","x",ROUND(IF('Indicator Data'!AG24&gt;H$41,10,IF('Indicator Data'!AG24&lt;H$40,0,10-(H$41-'Indicator Data'!AG24)/(H$41-H$40)*10)),1))</f>
        <v>6</v>
      </c>
      <c r="I22" s="67">
        <f>IF('Indicator Data'!AF24="No data","x",ROUND(IF('Indicator Data'!AF24&gt;I$41,10,IF('Indicator Data'!AF24&lt;I$40,0,10-(I$41-'Indicator Data'!AF24)/(I$41-I$40)*10)),1))</f>
        <v>10</v>
      </c>
      <c r="J22" s="67">
        <f>IF('Indicator Data'!AH24="No data","x",ROUND(IF('Indicator Data'!AH24&gt;J$41,10,IF('Indicator Data'!AH24&lt;J$40,0,10-(J$41-'Indicator Data'!AH24)/(J$41-J$40)*10)),1))</f>
        <v>2.7</v>
      </c>
      <c r="K22" s="68">
        <f t="shared" si="9"/>
        <v>6.2333333333333334</v>
      </c>
      <c r="L22" s="148">
        <f>'Indicator Data'!AI24</f>
        <v>3364.98</v>
      </c>
      <c r="M22" s="148">
        <f>'Indicator Data'!AJ24</f>
        <v>17015.48</v>
      </c>
      <c r="N22" s="149">
        <f t="shared" si="10"/>
        <v>8.1999999999999993</v>
      </c>
      <c r="O22" s="150">
        <f>IF('Indicator Data'!AK24="No data","x",ROUND(IF('Indicator Data'!AK24&gt;O$41,10,IF('Indicator Data'!AK24&lt;O$40,0,10-(O$41-'Indicator Data'!AK24)/(O$41-O$40)*10)),1))</f>
        <v>4.3</v>
      </c>
      <c r="P22" s="68">
        <f t="shared" si="11"/>
        <v>6.3</v>
      </c>
      <c r="Q22" s="67">
        <f>IF('Indicator Data'!AL24="No data","x",ROUND(IF('Indicator Data'!AL24&gt;Q$41,10,IF('Indicator Data'!AL24&lt;Q$40,0,10-(Q$41-'Indicator Data'!AL24)/(Q$41-Q$40)*10)),1))</f>
        <v>4.7</v>
      </c>
      <c r="R22" s="67">
        <f>IF('Indicator Data'!AM24="No data","x",ROUND(IF('Indicator Data'!AM24&gt;R$41,0,IF('Indicator Data'!AM24&lt;R$40,0,10-(R$41-'Indicator Data'!AM24)/(R$41-R$40)*10)),1))</f>
        <v>0</v>
      </c>
      <c r="S22" s="67">
        <f>IF('Indicator Data'!AN24="No data","x",ROUND(IF('Indicator Data'!AN24&gt;S$41,0,IF('Indicator Data'!AN24&lt;S$40,0,10-(S$41-'Indicator Data'!AN24)/(S$41-S$40)*10)),1))</f>
        <v>6</v>
      </c>
      <c r="T22" s="67">
        <f>IF('Indicator Data'!AO24="No data","x",ROUND(IF('Indicator Data'!AO24&gt;T$41,0,IF('Indicator Data'!AO24&lt;T$40,0,10-(T$41-'Indicator Data'!AO24)/(T$41-T$40)*10)),1))</f>
        <v>1.6</v>
      </c>
      <c r="U22" s="68">
        <f t="shared" si="12"/>
        <v>3.0749999999999997</v>
      </c>
      <c r="V22" s="154">
        <f t="shared" si="0"/>
        <v>5.7</v>
      </c>
      <c r="W22" s="67">
        <f>IF('Indicator Data'!AP24="no data","x", 'Indicator Data'!AP24)</f>
        <v>0.194177322202261</v>
      </c>
      <c r="X22" s="67">
        <f t="shared" si="1"/>
        <v>0.6</v>
      </c>
      <c r="Y22" s="68">
        <f t="shared" si="13"/>
        <v>0.6</v>
      </c>
      <c r="Z22" s="66">
        <f>IF('Indicator Data'!AR24="No data","x",ROUND(IF('Indicator Data'!AR24&gt;Z$41,10,IF('Indicator Data'!AR24&lt;Z$40,0,10-(Z$41-'Indicator Data'!AR24)/(Z$41-Z$40)*10)),1))</f>
        <v>8.9</v>
      </c>
      <c r="AA22" s="66">
        <f>IF('Indicator Data'!AS24="No data","x",ROUND(IF('Indicator Data'!AS24&gt;AA$41,10,IF('Indicator Data'!AS24&lt;AA$40,0,10-(AA$41-'Indicator Data'!AS24)/(AA$41-AA$40)*10)),1))</f>
        <v>4.3</v>
      </c>
      <c r="AB22" s="66">
        <f>IF('Indicator Data'!AT24="No data","x",ROUND(IF('Indicator Data'!AT24&gt;AB$41,10,IF('Indicator Data'!AT24&lt;AB$40,0,10-(AB$41-'Indicator Data'!AT24)/(AB$41-AB$40)*10)),1))</f>
        <v>3.5</v>
      </c>
      <c r="AC22" s="68">
        <f t="shared" si="2"/>
        <v>5.6</v>
      </c>
      <c r="AD22" s="66">
        <f>IF('Indicator Data'!AV24="No data","x",ROUND(IF('Indicator Data'!AV24&gt;AD$41,10,IF('Indicator Data'!AV24&lt;AD$40,0,10-(AD$41-'Indicator Data'!AV24)/(AD$41-AD$40)*10)),1))</f>
        <v>3</v>
      </c>
      <c r="AE22" s="66">
        <f>IF('Indicator Data'!AW24="No data","x",ROUND(IF('Indicator Data'!AW24&gt;AE$41,10,IF('Indicator Data'!AW24&lt;AE$40,0,10-(AE$41-'Indicator Data'!AW24)/(AE$41-AE$40)*10)),1))</f>
        <v>6.9</v>
      </c>
      <c r="AF22" s="68">
        <f t="shared" si="3"/>
        <v>5</v>
      </c>
      <c r="AG22" s="69">
        <f>IF('Indicator Data'!AX24="No data","x", 'Indicator Data'!AX24)</f>
        <v>0</v>
      </c>
      <c r="AH22" s="69">
        <f>IF('Indicator Data'!AY24="No data","x", 'Indicator Data'!AY24/'Indicator Data'!BX24*100000)</f>
        <v>0</v>
      </c>
      <c r="AI22" s="155">
        <f>IF('Indicator Data'!AZ24="No data","x", 'Indicator Data'!AZ24)</f>
        <v>0.154</v>
      </c>
      <c r="AJ22" s="67">
        <f t="shared" si="4"/>
        <v>0</v>
      </c>
      <c r="AK22" s="67">
        <f t="shared" si="14"/>
        <v>0</v>
      </c>
      <c r="AL22" s="67">
        <f t="shared" si="5"/>
        <v>3.9</v>
      </c>
      <c r="AM22" s="68">
        <f t="shared" si="15"/>
        <v>2</v>
      </c>
      <c r="AN22" s="67">
        <f>IF('Indicator Data'!BC24="No data","x",ROUND(IF('Indicator Data'!BC24&gt;AN$41,10,IF('Indicator Data'!BC24&lt;AN$40,0,10-(AN$41-'Indicator Data'!BC24)/(AN$41-AN$40)*10)),1))</f>
        <v>8.1999999999999993</v>
      </c>
      <c r="AO22" s="67">
        <f>IF('Indicator Data'!BA24="No data","x",ROUND(IF('Indicator Data'!BA24&gt;AO$41,10,IF('Indicator Data'!BA24&lt;AO$40,0,10-(AO$41-'Indicator Data'!BA24)/(AO$41-AO$40)*10)),1))</f>
        <v>1.3</v>
      </c>
      <c r="AP22" s="67">
        <f>IF('Indicator Data'!BD24="No data","x",ROUND(IF('Indicator Data'!BD24&gt;AP$41,10,IF('Indicator Data'!BD24&lt;AP$40,0,10-(AP$41-'Indicator Data'!BD24)/(AP$41-AP$40)*10)),1))</f>
        <v>6.2</v>
      </c>
      <c r="AQ22" s="67">
        <f>IF('Indicator Data'!BE24="No data","x",ROUND(IF('Indicator Data'!BE24&gt;AQ$41,10,IF('Indicator Data'!BE24&lt;AQ$40,0,10-(AQ$41-'Indicator Data'!BE24)/(AQ$41-AQ$40)*10)),1))</f>
        <v>3.3</v>
      </c>
      <c r="AR22" s="68">
        <f t="shared" si="16"/>
        <v>4.8</v>
      </c>
      <c r="AS22" s="66">
        <f>IF('Indicator Data'!BB24="No data","x",ROUND(IF('Indicator Data'!BB24&lt;$AS$40,10,IF('Indicator Data'!BB24&gt;$AS$41,0,($AS$41-'Indicator Data'!BB24)/($AS$41-$AS$40)*10)),1))</f>
        <v>6.5</v>
      </c>
      <c r="AT22" s="68">
        <f t="shared" si="6"/>
        <v>6.5</v>
      </c>
      <c r="AU22" s="110">
        <f t="shared" si="7"/>
        <v>4.4000000000000004</v>
      </c>
    </row>
    <row r="23" spans="1:47" ht="15.75" customHeight="1">
      <c r="A23" s="25" t="s">
        <v>199</v>
      </c>
      <c r="B23" s="3" t="s">
        <v>180</v>
      </c>
      <c r="C23" s="38" t="s">
        <v>218</v>
      </c>
      <c r="D23" s="66">
        <f>IF('Indicator Data'!AC25="No data","x",ROUND(IF('Indicator Data'!AC25&gt;D$41,0,IF('Indicator Data'!AC25&lt;D$40,0,10-(D$41-'Indicator Data'!AC25)/(D$41-D$40)*10)),1))</f>
        <v>3.7</v>
      </c>
      <c r="E23" s="66">
        <f>IF('Indicator Data'!AD25="No data","x",ROUND(IF('Indicator Data'!AD25&gt;E$41,10,IF('Indicator Data'!AD25&lt;E$40,0,10-(E$41-'Indicator Data'!AD25)/(E$41-E$40)*10)),1))</f>
        <v>6</v>
      </c>
      <c r="F23" s="66">
        <f>IF('Indicator Data'!AE25="No data","x",ROUND(IF('Indicator Data'!AE25&gt;F$41,10,IF('Indicator Data'!AE25&lt;F$40,0,10-(F$41-'Indicator Data'!AE25)/(F$41-F$40)*10)),1))</f>
        <v>10</v>
      </c>
      <c r="G23" s="68">
        <f t="shared" si="8"/>
        <v>6.5666666666666664</v>
      </c>
      <c r="H23" s="67">
        <f>IF('Indicator Data'!AG25="No data","x",ROUND(IF('Indicator Data'!AG25&gt;H$41,10,IF('Indicator Data'!AG25&lt;H$40,0,10-(H$41-'Indicator Data'!AG25)/(H$41-H$40)*10)),1))</f>
        <v>6</v>
      </c>
      <c r="I23" s="67">
        <f>IF('Indicator Data'!AF25="No data","x",ROUND(IF('Indicator Data'!AF25&gt;I$41,10,IF('Indicator Data'!AF25&lt;I$40,0,10-(I$41-'Indicator Data'!AF25)/(I$41-I$40)*10)),1))</f>
        <v>10</v>
      </c>
      <c r="J23" s="67">
        <f>IF('Indicator Data'!AH25="No data","x",ROUND(IF('Indicator Data'!AH25&gt;J$41,10,IF('Indicator Data'!AH25&lt;J$40,0,10-(J$41-'Indicator Data'!AH25)/(J$41-J$40)*10)),1))</f>
        <v>8.8000000000000007</v>
      </c>
      <c r="K23" s="68">
        <f t="shared" si="9"/>
        <v>8.2666666666666675</v>
      </c>
      <c r="L23" s="148">
        <f>'Indicator Data'!AI25</f>
        <v>3385.12</v>
      </c>
      <c r="M23" s="148">
        <f>'Indicator Data'!AJ25</f>
        <v>16914.240000000002</v>
      </c>
      <c r="N23" s="149">
        <f t="shared" si="10"/>
        <v>8.1</v>
      </c>
      <c r="O23" s="150">
        <f>IF('Indicator Data'!AK25="No data","x",ROUND(IF('Indicator Data'!AK25&gt;O$41,10,IF('Indicator Data'!AK25&lt;O$40,0,10-(O$41-'Indicator Data'!AK25)/(O$41-O$40)*10)),1))</f>
        <v>4.3</v>
      </c>
      <c r="P23" s="68">
        <f t="shared" si="11"/>
        <v>6.2</v>
      </c>
      <c r="Q23" s="67">
        <f>IF('Indicator Data'!AL25="No data","x",ROUND(IF('Indicator Data'!AL25&gt;Q$41,10,IF('Indicator Data'!AL25&lt;Q$40,0,10-(Q$41-'Indicator Data'!AL25)/(Q$41-Q$40)*10)),1))</f>
        <v>4.7</v>
      </c>
      <c r="R23" s="67">
        <f>IF('Indicator Data'!AM25="No data","x",ROUND(IF('Indicator Data'!AM25&gt;R$41,0,IF('Indicator Data'!AM25&lt;R$40,0,10-(R$41-'Indicator Data'!AM25)/(R$41-R$40)*10)),1))</f>
        <v>0</v>
      </c>
      <c r="S23" s="67">
        <f>IF('Indicator Data'!AN25="No data","x",ROUND(IF('Indicator Data'!AN25&gt;S$41,0,IF('Indicator Data'!AN25&lt;S$40,0,10-(S$41-'Indicator Data'!AN25)/(S$41-S$40)*10)),1))</f>
        <v>6</v>
      </c>
      <c r="T23" s="67">
        <f>IF('Indicator Data'!AO25="No data","x",ROUND(IF('Indicator Data'!AO25&gt;T$41,0,IF('Indicator Data'!AO25&lt;T$40,0,10-(T$41-'Indicator Data'!AO25)/(T$41-T$40)*10)),1))</f>
        <v>1.6</v>
      </c>
      <c r="U23" s="68">
        <f t="shared" si="12"/>
        <v>3.0749999999999997</v>
      </c>
      <c r="V23" s="154">
        <f t="shared" si="0"/>
        <v>6.1</v>
      </c>
      <c r="W23" s="67">
        <f>IF('Indicator Data'!AP25="no data","x", 'Indicator Data'!AP25)</f>
        <v>0.135334155952713</v>
      </c>
      <c r="X23" s="67">
        <f t="shared" si="1"/>
        <v>0.2</v>
      </c>
      <c r="Y23" s="68">
        <f t="shared" si="13"/>
        <v>0.2</v>
      </c>
      <c r="Z23" s="66">
        <f>IF('Indicator Data'!AR25="No data","x",ROUND(IF('Indicator Data'!AR25&gt;Z$41,10,IF('Indicator Data'!AR25&lt;Z$40,0,10-(Z$41-'Indicator Data'!AR25)/(Z$41-Z$40)*10)),1))</f>
        <v>8.8000000000000007</v>
      </c>
      <c r="AA23" s="66">
        <f>IF('Indicator Data'!AS25="No data","x",ROUND(IF('Indicator Data'!AS25&gt;AA$41,10,IF('Indicator Data'!AS25&lt;AA$40,0,10-(AA$41-'Indicator Data'!AS25)/(AA$41-AA$40)*10)),1))</f>
        <v>4.7</v>
      </c>
      <c r="AB23" s="66">
        <f>IF('Indicator Data'!AT25="No data","x",ROUND(IF('Indicator Data'!AT25&gt;AB$41,10,IF('Indicator Data'!AT25&lt;AB$40,0,10-(AB$41-'Indicator Data'!AT25)/(AB$41-AB$40)*10)),1))</f>
        <v>5.3</v>
      </c>
      <c r="AC23" s="68">
        <f t="shared" si="2"/>
        <v>6.3</v>
      </c>
      <c r="AD23" s="66">
        <f>IF('Indicator Data'!AV25="No data","x",ROUND(IF('Indicator Data'!AV25&gt;AD$41,10,IF('Indicator Data'!AV25&lt;AD$40,0,10-(AD$41-'Indicator Data'!AV25)/(AD$41-AD$40)*10)),1))</f>
        <v>0.6</v>
      </c>
      <c r="AE23" s="66">
        <f>IF('Indicator Data'!AW25="No data","x",ROUND(IF('Indicator Data'!AW25&gt;AE$41,10,IF('Indicator Data'!AW25&lt;AE$40,0,10-(AE$41-'Indicator Data'!AW25)/(AE$41-AE$40)*10)),1))</f>
        <v>6.9</v>
      </c>
      <c r="AF23" s="68">
        <f t="shared" si="3"/>
        <v>3.8</v>
      </c>
      <c r="AG23" s="69">
        <f>IF('Indicator Data'!AX25="No data","x", 'Indicator Data'!AX25)</f>
        <v>0</v>
      </c>
      <c r="AH23" s="69">
        <f>IF('Indicator Data'!AY25="No data","x", 'Indicator Data'!AY25/'Indicator Data'!BX25*100000)</f>
        <v>0</v>
      </c>
      <c r="AI23" s="155">
        <f>IF('Indicator Data'!AZ25="No data","x", 'Indicator Data'!AZ25)</f>
        <v>9.5000000000000001E-2</v>
      </c>
      <c r="AJ23" s="67">
        <f t="shared" si="4"/>
        <v>0</v>
      </c>
      <c r="AK23" s="67">
        <f t="shared" si="14"/>
        <v>0</v>
      </c>
      <c r="AL23" s="67">
        <f t="shared" si="5"/>
        <v>2.2999999999999998</v>
      </c>
      <c r="AM23" s="68">
        <f t="shared" si="15"/>
        <v>1.2</v>
      </c>
      <c r="AN23" s="67">
        <f>IF('Indicator Data'!BC25="No data","x",ROUND(IF('Indicator Data'!BC25&gt;AN$41,10,IF('Indicator Data'!BC25&lt;AN$40,0,10-(AN$41-'Indicator Data'!BC25)/(AN$41-AN$40)*10)),1))</f>
        <v>7.4</v>
      </c>
      <c r="AO23" s="67">
        <f>IF('Indicator Data'!BA25="No data","x",ROUND(IF('Indicator Data'!BA25&gt;AO$41,10,IF('Indicator Data'!BA25&lt;AO$40,0,10-(AO$41-'Indicator Data'!BA25)/(AO$41-AO$40)*10)),1))</f>
        <v>3.8</v>
      </c>
      <c r="AP23" s="67">
        <f>IF('Indicator Data'!BD25="No data","x",ROUND(IF('Indicator Data'!BD25&gt;AP$41,10,IF('Indicator Data'!BD25&lt;AP$40,0,10-(AP$41-'Indicator Data'!BD25)/(AP$41-AP$40)*10)),1))</f>
        <v>0</v>
      </c>
      <c r="AQ23" s="67">
        <f>IF('Indicator Data'!BE25="No data","x",ROUND(IF('Indicator Data'!BE25&gt;AQ$41,10,IF('Indicator Data'!BE25&lt;AQ$40,0,10-(AQ$41-'Indicator Data'!BE25)/(AQ$41-AQ$40)*10)),1))</f>
        <v>3.3</v>
      </c>
      <c r="AR23" s="68">
        <f t="shared" si="16"/>
        <v>3.6</v>
      </c>
      <c r="AS23" s="66">
        <f>IF('Indicator Data'!BB25="No data","x",ROUND(IF('Indicator Data'!BB25&lt;$AS$40,10,IF('Indicator Data'!BB25&gt;$AS$41,0,($AS$41-'Indicator Data'!BB25)/($AS$41-$AS$40)*10)),1))</f>
        <v>6.5</v>
      </c>
      <c r="AT23" s="68">
        <f t="shared" si="6"/>
        <v>6.5</v>
      </c>
      <c r="AU23" s="110">
        <f t="shared" si="7"/>
        <v>4</v>
      </c>
    </row>
    <row r="24" spans="1:47" ht="15.75" customHeight="1">
      <c r="A24" s="25" t="s">
        <v>199</v>
      </c>
      <c r="B24" s="3" t="s">
        <v>198</v>
      </c>
      <c r="C24" s="38" t="s">
        <v>236</v>
      </c>
      <c r="D24" s="66" t="str">
        <f>IF('Indicator Data'!AC26="No data","x",ROUND(IF('Indicator Data'!AC26&gt;D$41,0,IF('Indicator Data'!AC26&lt;D$40,0,10-(D$41-'Indicator Data'!AC26)/(D$41-D$40)*10)),1))</f>
        <v>x</v>
      </c>
      <c r="E24" s="66" t="str">
        <f>IF('Indicator Data'!AD26="No data","x",ROUND(IF('Indicator Data'!AD26&gt;E$41,10,IF('Indicator Data'!AD26&lt;E$40,0,10-(E$41-'Indicator Data'!AD26)/(E$41-E$40)*10)),1))</f>
        <v>x</v>
      </c>
      <c r="F24" s="66" t="str">
        <f>IF('Indicator Data'!AE26="No data","x",ROUND(IF('Indicator Data'!AE26&gt;F$41,10,IF('Indicator Data'!AE26&lt;F$40,0,10-(F$41-'Indicator Data'!AE26)/(F$41-F$40)*10)),1))</f>
        <v>x</v>
      </c>
      <c r="G24" s="68" t="s">
        <v>303</v>
      </c>
      <c r="H24" s="67">
        <f>IF('Indicator Data'!AG26="No data","x",ROUND(IF('Indicator Data'!AG26&gt;H$41,10,IF('Indicator Data'!AG26&lt;H$40,0,10-(H$41-'Indicator Data'!AG26)/(H$41-H$40)*10)),1))</f>
        <v>6</v>
      </c>
      <c r="I24" s="67">
        <f>IF('Indicator Data'!AF26="No data","x",ROUND(IF('Indicator Data'!AF26&gt;I$41,10,IF('Indicator Data'!AF26&lt;I$40,0,10-(I$41-'Indicator Data'!AF26)/(I$41-I$40)*10)),1))</f>
        <v>0</v>
      </c>
      <c r="J24" s="67" t="str">
        <f>IF('Indicator Data'!AH26="No data","x",ROUND(IF('Indicator Data'!AH26&gt;J$41,10,IF('Indicator Data'!AH26&lt;J$40,0,10-(J$41-'Indicator Data'!AH26)/(J$41-J$40)*10)),1))</f>
        <v>x</v>
      </c>
      <c r="K24" s="68">
        <f t="shared" si="9"/>
        <v>3</v>
      </c>
      <c r="L24" s="148" t="s">
        <v>303</v>
      </c>
      <c r="M24" s="148" t="s">
        <v>303</v>
      </c>
      <c r="N24" s="149" t="s">
        <v>303</v>
      </c>
      <c r="O24" s="150">
        <f>IF('Indicator Data'!AK26="No data","x",ROUND(IF('Indicator Data'!AK26&gt;O$41,10,IF('Indicator Data'!AK26&lt;O$40,0,10-(O$41-'Indicator Data'!AK26)/(O$41-O$40)*10)),1))</f>
        <v>4.3</v>
      </c>
      <c r="P24" s="68">
        <f t="shared" si="11"/>
        <v>4.3</v>
      </c>
      <c r="Q24" s="67">
        <f>IF('Indicator Data'!AL26="No data","x",ROUND(IF('Indicator Data'!AL26&gt;Q$41,10,IF('Indicator Data'!AL26&lt;Q$40,0,10-(Q$41-'Indicator Data'!AL26)/(Q$41-Q$40)*10)),1))</f>
        <v>4.7</v>
      </c>
      <c r="R24" s="67" t="str">
        <f>IF('Indicator Data'!AM26="No data","x",ROUND(IF('Indicator Data'!AM26&gt;R$41,0,IF('Indicator Data'!AM26&lt;R$40,0,10-(R$41-'Indicator Data'!AM26)/(R$41-R$40)*10)),1))</f>
        <v>x</v>
      </c>
      <c r="S24" s="67" t="str">
        <f>IF('Indicator Data'!AN26="No data","x",ROUND(IF('Indicator Data'!AN26&gt;S$41,0,IF('Indicator Data'!AN26&lt;S$40,0,10-(S$41-'Indicator Data'!AN26)/(S$41-S$40)*10)),1))</f>
        <v>x</v>
      </c>
      <c r="T24" s="67">
        <f>IF('Indicator Data'!AO26="No data","x",ROUND(IF('Indicator Data'!AO26&gt;T$41,0,IF('Indicator Data'!AO26&lt;T$40,0,10-(T$41-'Indicator Data'!AO26)/(T$41-T$40)*10)),1))</f>
        <v>1.6</v>
      </c>
      <c r="U24" s="68">
        <f t="shared" si="12"/>
        <v>3.1500000000000004</v>
      </c>
      <c r="V24" s="154">
        <f t="shared" si="0"/>
        <v>3.5</v>
      </c>
      <c r="W24" s="67" t="str">
        <f>IF('Indicator Data'!AP26="no data","x", 'Indicator Data'!AP26)</f>
        <v>x</v>
      </c>
      <c r="X24" s="67" t="str">
        <f t="shared" si="1"/>
        <v>x</v>
      </c>
      <c r="Y24" s="68" t="s">
        <v>303</v>
      </c>
      <c r="Z24" s="66">
        <f>IF('Indicator Data'!AR26="No data","x",ROUND(IF('Indicator Data'!AR26&gt;Z$41,10,IF('Indicator Data'!AR26&lt;Z$40,0,10-(Z$41-'Indicator Data'!AR26)/(Z$41-Z$40)*10)),1))</f>
        <v>10</v>
      </c>
      <c r="AA24" s="66">
        <f>IF('Indicator Data'!AS26="No data","x",ROUND(IF('Indicator Data'!AS26&gt;AA$41,10,IF('Indicator Data'!AS26&lt;AA$40,0,10-(AA$41-'Indicator Data'!AS26)/(AA$41-AA$40)*10)),1))</f>
        <v>10</v>
      </c>
      <c r="AB24" s="66">
        <f>IF('Indicator Data'!AT26="No data","x",ROUND(IF('Indicator Data'!AT26&gt;AB$41,10,IF('Indicator Data'!AT26&lt;AB$40,0,10-(AB$41-'Indicator Data'!AT26)/(AB$41-AB$40)*10)),1))</f>
        <v>10</v>
      </c>
      <c r="AC24" s="68">
        <f t="shared" si="2"/>
        <v>10</v>
      </c>
      <c r="AD24" s="66" t="str">
        <f>IF('Indicator Data'!AV26="No data","x",ROUND(IF('Indicator Data'!AV26&gt;AD$41,10,IF('Indicator Data'!AV26&lt;AD$40,0,10-(AD$41-'Indicator Data'!AV26)/(AD$41-AD$40)*10)),1))</f>
        <v>x</v>
      </c>
      <c r="AE24" s="66" t="str">
        <f>IF('Indicator Data'!AW26="No data","x",ROUND(IF('Indicator Data'!AW26&gt;AE$41,10,IF('Indicator Data'!AW26&lt;AE$40,0,10-(AE$41-'Indicator Data'!AW26)/(AE$41-AE$40)*10)),1))</f>
        <v>x</v>
      </c>
      <c r="AF24" s="68" t="str">
        <f t="shared" si="3"/>
        <v>x</v>
      </c>
      <c r="AG24" s="69" t="str">
        <f>IF('Indicator Data'!AX26="No data","x", 'Indicator Data'!AX26)</f>
        <v>x</v>
      </c>
      <c r="AH24" s="69" t="str">
        <f>IF('Indicator Data'!AY26="No data","x", 'Indicator Data'!AY26/'Indicator Data'!BX26*100000)</f>
        <v>x</v>
      </c>
      <c r="AI24" s="155" t="str">
        <f>IF('Indicator Data'!AZ26="No data","x", 'Indicator Data'!AZ26)</f>
        <v>x</v>
      </c>
      <c r="AJ24" s="67" t="str">
        <f t="shared" si="4"/>
        <v>x</v>
      </c>
      <c r="AK24" s="67" t="str">
        <f t="shared" si="14"/>
        <v>x</v>
      </c>
      <c r="AL24" s="67" t="str">
        <f t="shared" si="5"/>
        <v>x</v>
      </c>
      <c r="AM24" s="68" t="str">
        <f t="shared" si="15"/>
        <v>x</v>
      </c>
      <c r="AN24" s="67" t="str">
        <f>IF('Indicator Data'!BC26="No data","x",ROUND(IF('Indicator Data'!BC26&gt;AN$41,10,IF('Indicator Data'!BC26&lt;AN$40,0,10-(AN$41-'Indicator Data'!BC26)/(AN$41-AN$40)*10)),1))</f>
        <v>x</v>
      </c>
      <c r="AO24" s="67" t="str">
        <f>IF('Indicator Data'!BA26="No data","x",ROUND(IF('Indicator Data'!BA26&gt;AO$41,10,IF('Indicator Data'!BA26&lt;AO$40,0,10-(AO$41-'Indicator Data'!BA26)/(AO$41-AO$40)*10)),1))</f>
        <v>x</v>
      </c>
      <c r="AP24" s="67" t="str">
        <f>IF('Indicator Data'!BD26="No data","x",ROUND(IF('Indicator Data'!BD26&gt;AP$41,10,IF('Indicator Data'!BD26&lt;AP$40,0,10-(AP$41-'Indicator Data'!BD26)/(AP$41-AP$40)*10)),1))</f>
        <v>x</v>
      </c>
      <c r="AQ24" s="67" t="str">
        <f>IF('Indicator Data'!BE26="No data","x",ROUND(IF('Indicator Data'!BE26&gt;AQ$41,10,IF('Indicator Data'!BE26&lt;AQ$40,0,10-(AQ$41-'Indicator Data'!BE26)/(AQ$41-AQ$40)*10)),1))</f>
        <v>x</v>
      </c>
      <c r="AR24" s="68" t="str">
        <f t="shared" si="16"/>
        <v>x</v>
      </c>
      <c r="AS24" s="66" t="str">
        <f>IF('Indicator Data'!BB26="No data","x",ROUND(IF('Indicator Data'!BB26&lt;$AS$40,10,IF('Indicator Data'!BB26&gt;$AS$41,0,($AS$41-'Indicator Data'!BB26)/($AS$41-$AS$40)*10)),1))</f>
        <v>x</v>
      </c>
      <c r="AT24" s="68" t="s">
        <v>303</v>
      </c>
      <c r="AU24" s="110" t="s">
        <v>303</v>
      </c>
    </row>
    <row r="25" spans="1:47" ht="15.75" customHeight="1">
      <c r="A25" s="25" t="s">
        <v>199</v>
      </c>
      <c r="B25" s="3" t="s">
        <v>194</v>
      </c>
      <c r="C25" s="38" t="s">
        <v>232</v>
      </c>
      <c r="D25" s="66">
        <f>IF('Indicator Data'!AC27="No data","x",ROUND(IF('Indicator Data'!AC27&gt;D$41,0,IF('Indicator Data'!AC27&lt;D$40,0,10-(D$41-'Indicator Data'!AC27)/(D$41-D$40)*10)),1))</f>
        <v>7.2</v>
      </c>
      <c r="E25" s="66">
        <f>IF('Indicator Data'!AD27="No data","x",ROUND(IF('Indicator Data'!AD27&gt;E$41,10,IF('Indicator Data'!AD27&lt;E$40,0,10-(E$41-'Indicator Data'!AD27)/(E$41-E$40)*10)),1))</f>
        <v>0</v>
      </c>
      <c r="F25" s="66">
        <f>IF('Indicator Data'!AE27="No data","x",ROUND(IF('Indicator Data'!AE27&gt;F$41,10,IF('Indicator Data'!AE27&lt;F$40,0,10-(F$41-'Indicator Data'!AE27)/(F$41-F$40)*10)),1))</f>
        <v>10</v>
      </c>
      <c r="G25" s="68">
        <f t="shared" si="8"/>
        <v>5.7333333333333334</v>
      </c>
      <c r="H25" s="67">
        <f>IF('Indicator Data'!AG27="No data","x",ROUND(IF('Indicator Data'!AG27&gt;H$41,10,IF('Indicator Data'!AG27&lt;H$40,0,10-(H$41-'Indicator Data'!AG27)/(H$41-H$40)*10)),1))</f>
        <v>6</v>
      </c>
      <c r="I25" s="67">
        <f>IF('Indicator Data'!AF27="No data","x",ROUND(IF('Indicator Data'!AF27&gt;I$41,10,IF('Indicator Data'!AF27&lt;I$40,0,10-(I$41-'Indicator Data'!AF27)/(I$41-I$40)*10)),1))</f>
        <v>0</v>
      </c>
      <c r="J25" s="67">
        <f>IF('Indicator Data'!AH27="No data","x",ROUND(IF('Indicator Data'!AH27&gt;J$41,10,IF('Indicator Data'!AH27&lt;J$40,0,10-(J$41-'Indicator Data'!AH27)/(J$41-J$40)*10)),1))</f>
        <v>3.5</v>
      </c>
      <c r="K25" s="68">
        <f t="shared" si="9"/>
        <v>3.1666666666666665</v>
      </c>
      <c r="L25" s="148">
        <f>'Indicator Data'!AI27</f>
        <v>7374.76</v>
      </c>
      <c r="M25" s="148">
        <f>'Indicator Data'!AJ27</f>
        <v>7763.88</v>
      </c>
      <c r="N25" s="149">
        <f t="shared" si="10"/>
        <v>0.4</v>
      </c>
      <c r="O25" s="150">
        <f>IF('Indicator Data'!AK27="No data","x",ROUND(IF('Indicator Data'!AK27&gt;O$41,10,IF('Indicator Data'!AK27&lt;O$40,0,10-(O$41-'Indicator Data'!AK27)/(O$41-O$40)*10)),1))</f>
        <v>4.3</v>
      </c>
      <c r="P25" s="68">
        <f>ROUND(AVERAGE(N25,O25),1)</f>
        <v>2.4</v>
      </c>
      <c r="Q25" s="67">
        <f>IF('Indicator Data'!AL27="No data","x",ROUND(IF('Indicator Data'!AL27&gt;Q$41,10,IF('Indicator Data'!AL27&lt;Q$40,0,10-(Q$41-'Indicator Data'!AL27)/(Q$41-Q$40)*10)),1))</f>
        <v>4.7</v>
      </c>
      <c r="R25" s="67">
        <f>IF('Indicator Data'!AM27="No data","x",ROUND(IF('Indicator Data'!AM27&gt;R$41,0,IF('Indicator Data'!AM27&lt;R$40,0,10-(R$41-'Indicator Data'!AM27)/(R$41-R$40)*10)),1))</f>
        <v>2.5</v>
      </c>
      <c r="S25" s="67">
        <f>IF('Indicator Data'!AN27="No data","x",ROUND(IF('Indicator Data'!AN27&gt;S$41,0,IF('Indicator Data'!AN27&lt;S$40,0,10-(S$41-'Indicator Data'!AN27)/(S$41-S$40)*10)),1))</f>
        <v>0</v>
      </c>
      <c r="T25" s="67">
        <f>IF('Indicator Data'!AO27="No data","x",ROUND(IF('Indicator Data'!AO27&gt;T$41,0,IF('Indicator Data'!AO27&lt;T$40,0,10-(T$41-'Indicator Data'!AO27)/(T$41-T$40)*10)),1))</f>
        <v>1.6</v>
      </c>
      <c r="U25" s="68">
        <f t="shared" si="12"/>
        <v>2.2000000000000002</v>
      </c>
      <c r="V25" s="154">
        <f t="shared" si="0"/>
        <v>3.8</v>
      </c>
      <c r="W25" s="67">
        <f>IF('Indicator Data'!AP27="no data","x", 'Indicator Data'!AP27)</f>
        <v>3.46810785815439E-2</v>
      </c>
      <c r="X25" s="67">
        <f t="shared" si="1"/>
        <v>0</v>
      </c>
      <c r="Y25" s="68">
        <f t="shared" ref="Y25:Y37" si="17">ROUND(AVERAGE(X25),1)</f>
        <v>0</v>
      </c>
      <c r="Z25" s="66">
        <f>IF('Indicator Data'!AR27="No data","x",ROUND(IF('Indicator Data'!AR27&gt;Z$41,10,IF('Indicator Data'!AR27&lt;Z$40,0,10-(Z$41-'Indicator Data'!AR27)/(Z$41-Z$40)*10)),1))</f>
        <v>4.4000000000000004</v>
      </c>
      <c r="AA25" s="66">
        <f>IF('Indicator Data'!AS27="No data","x",ROUND(IF('Indicator Data'!AS27&gt;AA$41,10,IF('Indicator Data'!AS27&lt;AA$40,0,10-(AA$41-'Indicator Data'!AS27)/(AA$41-AA$40)*10)),1))</f>
        <v>3.4</v>
      </c>
      <c r="AB25" s="66">
        <f>IF('Indicator Data'!AT27="No data","x",ROUND(IF('Indicator Data'!AT27&gt;AB$41,10,IF('Indicator Data'!AT27&lt;AB$40,0,10-(AB$41-'Indicator Data'!AT27)/(AB$41-AB$40)*10)),1))</f>
        <v>7.8</v>
      </c>
      <c r="AC25" s="68">
        <f t="shared" si="2"/>
        <v>5.2</v>
      </c>
      <c r="AD25" s="66">
        <f>IF('Indicator Data'!AV27="No data","x",ROUND(IF('Indicator Data'!AV27&gt;AD$41,10,IF('Indicator Data'!AV27&lt;AD$40,0,10-(AD$41-'Indicator Data'!AV27)/(AD$41-AD$40)*10)),1))</f>
        <v>0.9</v>
      </c>
      <c r="AE25" s="66">
        <f>IF('Indicator Data'!AW27="No data","x",ROUND(IF('Indicator Data'!AW27&gt;AE$41,10,IF('Indicator Data'!AW27&lt;AE$40,0,10-(AE$41-'Indicator Data'!AW27)/(AE$41-AE$40)*10)),1))</f>
        <v>4</v>
      </c>
      <c r="AF25" s="68">
        <f t="shared" si="3"/>
        <v>2.5</v>
      </c>
      <c r="AG25" s="69">
        <f>IF('Indicator Data'!AX27="No data","x", 'Indicator Data'!AX27)</f>
        <v>0</v>
      </c>
      <c r="AH25" s="69">
        <f>IF('Indicator Data'!AY27="No data","x", 'Indicator Data'!AY27/'Indicator Data'!BX27*100000)</f>
        <v>0</v>
      </c>
      <c r="AI25" s="155">
        <f>IF('Indicator Data'!AZ27="No data","x", 'Indicator Data'!AZ27)</f>
        <v>0.26</v>
      </c>
      <c r="AJ25" s="67">
        <f t="shared" si="4"/>
        <v>0</v>
      </c>
      <c r="AK25" s="67">
        <f t="shared" si="14"/>
        <v>0</v>
      </c>
      <c r="AL25" s="67">
        <f t="shared" si="5"/>
        <v>6.8</v>
      </c>
      <c r="AM25" s="68">
        <f t="shared" si="15"/>
        <v>3.4</v>
      </c>
      <c r="AN25" s="67">
        <f>IF('Indicator Data'!BC27="No data","x",ROUND(IF('Indicator Data'!BC27&gt;AN$41,10,IF('Indicator Data'!BC27&lt;AN$40,0,10-(AN$41-'Indicator Data'!BC27)/(AN$41-AN$40)*10)),1))</f>
        <v>3.2</v>
      </c>
      <c r="AO25" s="67">
        <f>IF('Indicator Data'!BA27="No data","x",ROUND(IF('Indicator Data'!BA27&gt;AO$41,10,IF('Indicator Data'!BA27&lt;AO$40,0,10-(AO$41-'Indicator Data'!BA27)/(AO$41-AO$40)*10)),1))</f>
        <v>10</v>
      </c>
      <c r="AP25" s="67">
        <f>IF('Indicator Data'!BD27="No data","x",ROUND(IF('Indicator Data'!BD27&gt;AP$41,10,IF('Indicator Data'!BD27&lt;AP$40,0,10-(AP$41-'Indicator Data'!BD27)/(AP$41-AP$40)*10)),1))</f>
        <v>4.7</v>
      </c>
      <c r="AQ25" s="67">
        <f>IF('Indicator Data'!BE27="No data","x",ROUND(IF('Indicator Data'!BE27&gt;AQ$41,10,IF('Indicator Data'!BE27&lt;AQ$40,0,10-(AQ$41-'Indicator Data'!BE27)/(AQ$41-AQ$40)*10)),1))</f>
        <v>6.7</v>
      </c>
      <c r="AR25" s="68">
        <f t="shared" si="16"/>
        <v>6.2</v>
      </c>
      <c r="AS25" s="66">
        <f>IF('Indicator Data'!BB27="No data","x",ROUND(IF('Indicator Data'!BB27&lt;$AS$40,10,IF('Indicator Data'!BB27&gt;$AS$41,0,($AS$41-'Indicator Data'!BB27)/($AS$41-$AS$40)*10)),1))</f>
        <v>0</v>
      </c>
      <c r="AT25" s="68">
        <f t="shared" si="6"/>
        <v>0</v>
      </c>
      <c r="AU25" s="110">
        <f t="shared" ref="AU25:AU37" si="18">IF(AM25="x",ROUND((10-GEOMEAN(((10-Y25)/10*9+1),((10-AC25)/10*9+1),((10-AF25)/10*9+1),((10-AR25)/10*9+1),((10-AT25)/10*9+1))/9*10),1),ROUND((10-GEOMEAN(((10-Y25)/10*9+1),((10-AC25)/10*9+1),((10-AM25)/10*9+1),((10-AF25)/10*9+1),((10-AR25)/10*9+1),((10-AT25)/10*9+1)))/9*10,1))</f>
        <v>3.2</v>
      </c>
    </row>
    <row r="26" spans="1:47" ht="15.75" customHeight="1">
      <c r="A26" s="25" t="s">
        <v>199</v>
      </c>
      <c r="B26" s="3" t="s">
        <v>181</v>
      </c>
      <c r="C26" s="38" t="s">
        <v>219</v>
      </c>
      <c r="D26" s="66">
        <f>IF('Indicator Data'!AC28="No data","x",ROUND(IF('Indicator Data'!AC28&gt;D$41,0,IF('Indicator Data'!AC28&lt;D$40,0,10-(D$41-'Indicator Data'!AC28)/(D$41-D$40)*10)),1))</f>
        <v>3.7</v>
      </c>
      <c r="E26" s="66">
        <f>IF('Indicator Data'!AD28="No data","x",ROUND(IF('Indicator Data'!AD28&gt;E$41,10,IF('Indicator Data'!AD28&lt;E$40,0,10-(E$41-'Indicator Data'!AD28)/(E$41-E$40)*10)),1))</f>
        <v>6</v>
      </c>
      <c r="F26" s="66">
        <f>IF('Indicator Data'!AE28="No data","x",ROUND(IF('Indicator Data'!AE28&gt;F$41,10,IF('Indicator Data'!AE28&lt;F$40,0,10-(F$41-'Indicator Data'!AE28)/(F$41-F$40)*10)),1))</f>
        <v>10</v>
      </c>
      <c r="G26" s="68">
        <f t="shared" si="8"/>
        <v>6.5666666666666664</v>
      </c>
      <c r="H26" s="67">
        <f>IF('Indicator Data'!AG28="No data","x",ROUND(IF('Indicator Data'!AG28&gt;H$41,10,IF('Indicator Data'!AG28&lt;H$40,0,10-(H$41-'Indicator Data'!AG28)/(H$41-H$40)*10)),1))</f>
        <v>6</v>
      </c>
      <c r="I26" s="67">
        <f>IF('Indicator Data'!AF28="No data","x",ROUND(IF('Indicator Data'!AF28&gt;I$41,10,IF('Indicator Data'!AF28&lt;I$40,0,10-(I$41-'Indicator Data'!AF28)/(I$41-I$40)*10)),1))</f>
        <v>10</v>
      </c>
      <c r="J26" s="67">
        <f>IF('Indicator Data'!AH28="No data","x",ROUND(IF('Indicator Data'!AH28&gt;J$41,10,IF('Indicator Data'!AH28&lt;J$40,0,10-(J$41-'Indicator Data'!AH28)/(J$41-J$40)*10)),1))</f>
        <v>0</v>
      </c>
      <c r="K26" s="68">
        <f t="shared" si="9"/>
        <v>5.333333333333333</v>
      </c>
      <c r="L26" s="148">
        <f>'Indicator Data'!AI28</f>
        <v>6414.86</v>
      </c>
      <c r="M26" s="148">
        <f>'Indicator Data'!AJ28</f>
        <v>8925.64</v>
      </c>
      <c r="N26" s="149">
        <f t="shared" si="10"/>
        <v>1.4</v>
      </c>
      <c r="O26" s="150">
        <f>IF('Indicator Data'!AK28="No data","x",ROUND(IF('Indicator Data'!AK28&gt;O$41,10,IF('Indicator Data'!AK28&lt;O$40,0,10-(O$41-'Indicator Data'!AK28)/(O$41-O$40)*10)),1))</f>
        <v>4.3</v>
      </c>
      <c r="P26" s="68">
        <f t="shared" ref="P26:P39" si="19">ROUND(AVERAGE(N26,O26),1)</f>
        <v>2.9</v>
      </c>
      <c r="Q26" s="67">
        <f>IF('Indicator Data'!AL28="No data","x",ROUND(IF('Indicator Data'!AL28&gt;Q$41,10,IF('Indicator Data'!AL28&lt;Q$40,0,10-(Q$41-'Indicator Data'!AL28)/(Q$41-Q$40)*10)),1))</f>
        <v>4.7</v>
      </c>
      <c r="R26" s="67">
        <f>IF('Indicator Data'!AM28="No data","x",ROUND(IF('Indicator Data'!AM28&gt;R$41,0,IF('Indicator Data'!AM28&lt;R$40,0,10-(R$41-'Indicator Data'!AM28)/(R$41-R$40)*10)),1))</f>
        <v>0</v>
      </c>
      <c r="S26" s="67">
        <f>IF('Indicator Data'!AN28="No data","x",ROUND(IF('Indicator Data'!AN28&gt;S$41,0,IF('Indicator Data'!AN28&lt;S$40,0,10-(S$41-'Indicator Data'!AN28)/(S$41-S$40)*10)),1))</f>
        <v>6</v>
      </c>
      <c r="T26" s="67">
        <f>IF('Indicator Data'!AO28="No data","x",ROUND(IF('Indicator Data'!AO28&gt;T$41,0,IF('Indicator Data'!AO28&lt;T$40,0,10-(T$41-'Indicator Data'!AO28)/(T$41-T$40)*10)),1))</f>
        <v>1.6</v>
      </c>
      <c r="U26" s="68">
        <f t="shared" si="12"/>
        <v>3.0749999999999997</v>
      </c>
      <c r="V26" s="154">
        <f t="shared" si="0"/>
        <v>4.9000000000000004</v>
      </c>
      <c r="W26" s="67">
        <f>IF('Indicator Data'!AP28="no data","x", 'Indicator Data'!AP28)</f>
        <v>0.245497131691676</v>
      </c>
      <c r="X26" s="67">
        <f t="shared" si="1"/>
        <v>0.9</v>
      </c>
      <c r="Y26" s="68">
        <f t="shared" si="17"/>
        <v>0.9</v>
      </c>
      <c r="Z26" s="66">
        <f>IF('Indicator Data'!AR28="No data","x",ROUND(IF('Indicator Data'!AR28&gt;Z$41,10,IF('Indicator Data'!AR28&lt;Z$40,0,10-(Z$41-'Indicator Data'!AR28)/(Z$41-Z$40)*10)),1))</f>
        <v>6.4</v>
      </c>
      <c r="AA26" s="66">
        <f>IF('Indicator Data'!AS28="No data","x",ROUND(IF('Indicator Data'!AS28&gt;AA$41,10,IF('Indicator Data'!AS28&lt;AA$40,0,10-(AA$41-'Indicator Data'!AS28)/(AA$41-AA$40)*10)),1))</f>
        <v>4.3</v>
      </c>
      <c r="AB26" s="66">
        <f>IF('Indicator Data'!AT28="No data","x",ROUND(IF('Indicator Data'!AT28&gt;AB$41,10,IF('Indicator Data'!AT28&lt;AB$40,0,10-(AB$41-'Indicator Data'!AT28)/(AB$41-AB$40)*10)),1))</f>
        <v>10</v>
      </c>
      <c r="AC26" s="68">
        <f t="shared" si="2"/>
        <v>6.9</v>
      </c>
      <c r="AD26" s="66">
        <f>IF('Indicator Data'!AV28="No data","x",ROUND(IF('Indicator Data'!AV28&gt;AD$41,10,IF('Indicator Data'!AV28&lt;AD$40,0,10-(AD$41-'Indicator Data'!AV28)/(AD$41-AD$40)*10)),1))</f>
        <v>0</v>
      </c>
      <c r="AE26" s="66">
        <f>IF('Indicator Data'!AW28="No data","x",ROUND(IF('Indicator Data'!AW28&gt;AE$41,10,IF('Indicator Data'!AW28&lt;AE$40,0,10-(AE$41-'Indicator Data'!AW28)/(AE$41-AE$40)*10)),1))</f>
        <v>6.9</v>
      </c>
      <c r="AF26" s="68">
        <f t="shared" si="3"/>
        <v>3.5</v>
      </c>
      <c r="AG26" s="69">
        <f>IF('Indicator Data'!AX28="No data","x", 'Indicator Data'!AX28)</f>
        <v>0</v>
      </c>
      <c r="AH26" s="69">
        <f>IF('Indicator Data'!AY28="No data","x", 'Indicator Data'!AY28/'Indicator Data'!BX28*100000)</f>
        <v>0</v>
      </c>
      <c r="AI26" s="155">
        <f>IF('Indicator Data'!AZ28="No data","x", 'Indicator Data'!AZ28)</f>
        <v>5.0000000000000001E-3</v>
      </c>
      <c r="AJ26" s="67">
        <f t="shared" si="4"/>
        <v>0</v>
      </c>
      <c r="AK26" s="67">
        <f t="shared" si="14"/>
        <v>0</v>
      </c>
      <c r="AL26" s="67">
        <f t="shared" si="5"/>
        <v>0</v>
      </c>
      <c r="AM26" s="68">
        <f t="shared" si="15"/>
        <v>0</v>
      </c>
      <c r="AN26" s="67">
        <f>IF('Indicator Data'!BC28="No data","x",ROUND(IF('Indicator Data'!BC28&gt;AN$41,10,IF('Indicator Data'!BC28&lt;AN$40,0,10-(AN$41-'Indicator Data'!BC28)/(AN$41-AN$40)*10)),1))</f>
        <v>5.5</v>
      </c>
      <c r="AO26" s="67">
        <f>IF('Indicator Data'!BA28="No data","x",ROUND(IF('Indicator Data'!BA28&gt;AO$41,10,IF('Indicator Data'!BA28&lt;AO$40,0,10-(AO$41-'Indicator Data'!BA28)/(AO$41-AO$40)*10)),1))</f>
        <v>8.8000000000000007</v>
      </c>
      <c r="AP26" s="67">
        <f>IF('Indicator Data'!BD28="No data","x",ROUND(IF('Indicator Data'!BD28&gt;AP$41,10,IF('Indicator Data'!BD28&lt;AP$40,0,10-(AP$41-'Indicator Data'!BD28)/(AP$41-AP$40)*10)),1))</f>
        <v>6</v>
      </c>
      <c r="AQ26" s="67">
        <f>IF('Indicator Data'!BE28="No data","x",ROUND(IF('Indicator Data'!BE28&gt;AQ$41,10,IF('Indicator Data'!BE28&lt;AQ$40,0,10-(AQ$41-'Indicator Data'!BE28)/(AQ$41-AQ$40)*10)),1))</f>
        <v>6.7</v>
      </c>
      <c r="AR26" s="68">
        <f t="shared" si="16"/>
        <v>6.8</v>
      </c>
      <c r="AS26" s="66">
        <f>IF('Indicator Data'!BB29="No data","x",ROUND(IF('Indicator Data'!BB29&lt;$AS$40,10,IF('Indicator Data'!BB29&gt;$AS$41,0,($AS$41-'Indicator Data'!BB29)/($AS$41-$AS$40)*10)),1))</f>
        <v>0</v>
      </c>
      <c r="AT26" s="68">
        <f t="shared" si="6"/>
        <v>0</v>
      </c>
      <c r="AU26" s="110">
        <f t="shared" si="18"/>
        <v>3.6</v>
      </c>
    </row>
    <row r="27" spans="1:47" ht="15.75" customHeight="1">
      <c r="A27" s="25" t="s">
        <v>199</v>
      </c>
      <c r="B27" s="3" t="s">
        <v>170</v>
      </c>
      <c r="C27" s="26" t="s">
        <v>208</v>
      </c>
      <c r="D27" s="66">
        <f>IF('Indicator Data'!AC29="No data","x",ROUND(IF('Indicator Data'!AC29&gt;D$41,0,IF('Indicator Data'!AC29&lt;D$40,0,10-(D$41-'Indicator Data'!AC29)/(D$41-D$40)*10)),1))</f>
        <v>4.3</v>
      </c>
      <c r="E27" s="66">
        <f>IF('Indicator Data'!AD29="No data","x",ROUND(IF('Indicator Data'!AD29&gt;E$41,10,IF('Indicator Data'!AD29&lt;E$40,0,10-(E$41-'Indicator Data'!AD29)/(E$41-E$40)*10)),1))</f>
        <v>10</v>
      </c>
      <c r="F27" s="66">
        <f>IF('Indicator Data'!AE29="No data","x",ROUND(IF('Indicator Data'!AE29&gt;F$41,10,IF('Indicator Data'!AE29&lt;F$40,0,10-(F$41-'Indicator Data'!AE29)/(F$41-F$40)*10)),1))</f>
        <v>0.7</v>
      </c>
      <c r="G27" s="68">
        <f t="shared" si="8"/>
        <v>5</v>
      </c>
      <c r="H27" s="67">
        <f>IF('Indicator Data'!AG29="No data","x",ROUND(IF('Indicator Data'!AG29&gt;H$41,10,IF('Indicator Data'!AG29&lt;H$40,0,10-(H$41-'Indicator Data'!AG29)/(H$41-H$40)*10)),1))</f>
        <v>6</v>
      </c>
      <c r="I27" s="67">
        <f>IF('Indicator Data'!AF29="No data","x",ROUND(IF('Indicator Data'!AF29&gt;I$41,10,IF('Indicator Data'!AF29&lt;I$40,0,10-(I$41-'Indicator Data'!AF29)/(I$41-I$40)*10)),1))</f>
        <v>10</v>
      </c>
      <c r="J27" s="67">
        <f>IF('Indicator Data'!AH29="No data","x",ROUND(IF('Indicator Data'!AH29&gt;J$41,10,IF('Indicator Data'!AH29&lt;J$40,0,10-(J$41-'Indicator Data'!AH29)/(J$41-J$40)*10)),1))</f>
        <v>0</v>
      </c>
      <c r="K27" s="68">
        <f t="shared" si="9"/>
        <v>5.333333333333333</v>
      </c>
      <c r="L27" s="148">
        <f>'Indicator Data'!AI29</f>
        <v>6320.19</v>
      </c>
      <c r="M27" s="148">
        <f>'Indicator Data'!AJ29</f>
        <v>9059.33</v>
      </c>
      <c r="N27" s="149">
        <f t="shared" si="10"/>
        <v>1.5</v>
      </c>
      <c r="O27" s="150">
        <f>IF('Indicator Data'!AK29="No data","x",ROUND(IF('Indicator Data'!AK29&gt;O$41,10,IF('Indicator Data'!AK29&lt;O$40,0,10-(O$41-'Indicator Data'!AK29)/(O$41-O$40)*10)),1))</f>
        <v>4.3</v>
      </c>
      <c r="P27" s="68">
        <f t="shared" si="19"/>
        <v>2.9</v>
      </c>
      <c r="Q27" s="67">
        <f>IF('Indicator Data'!AL29="No data","x",ROUND(IF('Indicator Data'!AL29&gt;Q$41,10,IF('Indicator Data'!AL29&lt;Q$40,0,10-(Q$41-'Indicator Data'!AL29)/(Q$41-Q$40)*10)),1))</f>
        <v>4.7</v>
      </c>
      <c r="R27" s="67">
        <f>IF('Indicator Data'!AM29="No data","x",ROUND(IF('Indicator Data'!AM29&gt;R$41,0,IF('Indicator Data'!AM29&lt;R$40,0,10-(R$41-'Indicator Data'!AM29)/(R$41-R$40)*10)),1))</f>
        <v>5.8</v>
      </c>
      <c r="S27" s="67">
        <f>IF('Indicator Data'!AN29="No data","x",ROUND(IF('Indicator Data'!AN29&gt;S$41,0,IF('Indicator Data'!AN29&lt;S$40,0,10-(S$41-'Indicator Data'!AN29)/(S$41-S$40)*10)),1))</f>
        <v>10</v>
      </c>
      <c r="T27" s="67">
        <f>IF('Indicator Data'!AO29="No data","x",ROUND(IF('Indicator Data'!AO29&gt;T$41,0,IF('Indicator Data'!AO29&lt;T$40,0,10-(T$41-'Indicator Data'!AO29)/(T$41-T$40)*10)),1))</f>
        <v>1.6</v>
      </c>
      <c r="U27" s="68">
        <f t="shared" si="12"/>
        <v>5.5250000000000004</v>
      </c>
      <c r="V27" s="154">
        <f t="shared" si="0"/>
        <v>4.8</v>
      </c>
      <c r="W27" s="67">
        <f>IF('Indicator Data'!AP29="no data","x", 'Indicator Data'!AP29)</f>
        <v>0.49769361495508602</v>
      </c>
      <c r="X27" s="67">
        <f t="shared" si="1"/>
        <v>2.2999999999999998</v>
      </c>
      <c r="Y27" s="68">
        <f t="shared" si="17"/>
        <v>2.2999999999999998</v>
      </c>
      <c r="Z27" s="66">
        <f>IF('Indicator Data'!AR29="No data","x",ROUND(IF('Indicator Data'!AR29&gt;Z$41,10,IF('Indicator Data'!AR29&lt;Z$40,0,10-(Z$41-'Indicator Data'!AR29)/(Z$41-Z$40)*10)),1))</f>
        <v>9</v>
      </c>
      <c r="AA27" s="66">
        <f>IF('Indicator Data'!AS29="No data","x",ROUND(IF('Indicator Data'!AS29&gt;AA$41,10,IF('Indicator Data'!AS29&lt;AA$40,0,10-(AA$41-'Indicator Data'!AS29)/(AA$41-AA$40)*10)),1))</f>
        <v>4.9000000000000004</v>
      </c>
      <c r="AB27" s="66">
        <f>IF('Indicator Data'!AT29="No data","x",ROUND(IF('Indicator Data'!AT29&gt;AB$41,10,IF('Indicator Data'!AT29&lt;AB$40,0,10-(AB$41-'Indicator Data'!AT29)/(AB$41-AB$40)*10)),1))</f>
        <v>0</v>
      </c>
      <c r="AC27" s="68">
        <f t="shared" si="2"/>
        <v>4.5999999999999996</v>
      </c>
      <c r="AD27" s="66">
        <f>IF('Indicator Data'!AV29="No data","x",ROUND(IF('Indicator Data'!AV29&gt;AD$41,10,IF('Indicator Data'!AV29&lt;AD$40,0,10-(AD$41-'Indicator Data'!AV29)/(AD$41-AD$40)*10)),1))</f>
        <v>1.6</v>
      </c>
      <c r="AE27" s="66">
        <f>IF('Indicator Data'!AW29="No data","x",ROUND(IF('Indicator Data'!AW29&gt;AE$41,10,IF('Indicator Data'!AW29&lt;AE$40,0,10-(AE$41-'Indicator Data'!AW29)/(AE$41-AE$40)*10)),1))</f>
        <v>10</v>
      </c>
      <c r="AF27" s="68">
        <f t="shared" si="3"/>
        <v>5.8</v>
      </c>
      <c r="AG27" s="69">
        <f>IF('Indicator Data'!AX29="No data","x", 'Indicator Data'!AX29)</f>
        <v>0</v>
      </c>
      <c r="AH27" s="69">
        <f>IF('Indicator Data'!AY29="No data","x", 'Indicator Data'!AY29/'Indicator Data'!BX29*100000)</f>
        <v>0</v>
      </c>
      <c r="AI27" s="155">
        <f>IF('Indicator Data'!AZ29="No data","x", 'Indicator Data'!AZ29)</f>
        <v>2.1000000000000001E-2</v>
      </c>
      <c r="AJ27" s="67">
        <f t="shared" si="4"/>
        <v>0</v>
      </c>
      <c r="AK27" s="67">
        <f t="shared" si="14"/>
        <v>0</v>
      </c>
      <c r="AL27" s="67">
        <f t="shared" si="5"/>
        <v>0.3</v>
      </c>
      <c r="AM27" s="68">
        <f t="shared" si="15"/>
        <v>0.2</v>
      </c>
      <c r="AN27" s="67">
        <f>IF('Indicator Data'!BC29="No data","x",ROUND(IF('Indicator Data'!BC29&gt;AN$41,10,IF('Indicator Data'!BC29&lt;AN$40,0,10-(AN$41-'Indicator Data'!BC29)/(AN$41-AN$40)*10)),1))</f>
        <v>1.5</v>
      </c>
      <c r="AO27" s="67">
        <f>IF('Indicator Data'!BA29="No data","x",ROUND(IF('Indicator Data'!BA29&gt;AO$41,10,IF('Indicator Data'!BA29&lt;AO$40,0,10-(AO$41-'Indicator Data'!BA29)/(AO$41-AO$40)*10)),1))</f>
        <v>1.3</v>
      </c>
      <c r="AP27" s="67">
        <f>IF('Indicator Data'!BD29="No data","x",ROUND(IF('Indicator Data'!BD29&gt;AP$41,10,IF('Indicator Data'!BD29&lt;AP$40,0,10-(AP$41-'Indicator Data'!BD29)/(AP$41-AP$40)*10)),1))</f>
        <v>2.8</v>
      </c>
      <c r="AQ27" s="67">
        <f>IF('Indicator Data'!BE29="No data","x",ROUND(IF('Indicator Data'!BE29&gt;AQ$41,10,IF('Indicator Data'!BE29&lt;AQ$40,0,10-(AQ$41-'Indicator Data'!BE29)/(AQ$41-AQ$40)*10)),1))</f>
        <v>3.3</v>
      </c>
      <c r="AR27" s="68">
        <f t="shared" si="16"/>
        <v>2.2000000000000002</v>
      </c>
      <c r="AS27" s="66">
        <f>IF('Indicator Data'!BB30="No data","x",ROUND(IF('Indicator Data'!BB30&lt;$AS$40,10,IF('Indicator Data'!BB30&gt;$AS$41,0,($AS$41-'Indicator Data'!BB30)/($AS$41-$AS$40)*10)),1))</f>
        <v>6.5</v>
      </c>
      <c r="AT27" s="68">
        <f t="shared" si="6"/>
        <v>6.5</v>
      </c>
      <c r="AU27" s="110">
        <f t="shared" si="18"/>
        <v>3.9</v>
      </c>
    </row>
    <row r="28" spans="1:47" ht="15.75" customHeight="1">
      <c r="A28" s="25" t="s">
        <v>199</v>
      </c>
      <c r="B28" s="3" t="s">
        <v>182</v>
      </c>
      <c r="C28" s="38" t="s">
        <v>220</v>
      </c>
      <c r="D28" s="66">
        <f>IF('Indicator Data'!AC30="No data","x",ROUND(IF('Indicator Data'!AC30&gt;D$41,0,IF('Indicator Data'!AC30&lt;D$40,0,10-(D$41-'Indicator Data'!AC30)/(D$41-D$40)*10)),1))</f>
        <v>3.7</v>
      </c>
      <c r="E28" s="66">
        <f>IF('Indicator Data'!AD30="No data","x",ROUND(IF('Indicator Data'!AD30&gt;E$41,10,IF('Indicator Data'!AD30&lt;E$40,0,10-(E$41-'Indicator Data'!AD30)/(E$41-E$40)*10)),1))</f>
        <v>6</v>
      </c>
      <c r="F28" s="66">
        <f>IF('Indicator Data'!AE30="No data","x",ROUND(IF('Indicator Data'!AE30&gt;F$41,10,IF('Indicator Data'!AE30&lt;F$40,0,10-(F$41-'Indicator Data'!AE30)/(F$41-F$40)*10)),1))</f>
        <v>10</v>
      </c>
      <c r="G28" s="68">
        <f t="shared" si="8"/>
        <v>6.5666666666666664</v>
      </c>
      <c r="H28" s="67">
        <f>IF('Indicator Data'!AG30="No data","x",ROUND(IF('Indicator Data'!AG30&gt;H$41,10,IF('Indicator Data'!AG30&lt;H$40,0,10-(H$41-'Indicator Data'!AG30)/(H$41-H$40)*10)),1))</f>
        <v>6</v>
      </c>
      <c r="I28" s="67">
        <f>IF('Indicator Data'!AF30="No data","x",ROUND(IF('Indicator Data'!AF30&gt;I$41,10,IF('Indicator Data'!AF30&lt;I$40,0,10-(I$41-'Indicator Data'!AF30)/(I$41-I$40)*10)),1))</f>
        <v>10</v>
      </c>
      <c r="J28" s="67">
        <f>IF('Indicator Data'!AH30="No data","x",ROUND(IF('Indicator Data'!AH30&gt;J$41,10,IF('Indicator Data'!AH30&lt;J$40,0,10-(J$41-'Indicator Data'!AH30)/(J$41-J$40)*10)),1))</f>
        <v>2.1</v>
      </c>
      <c r="K28" s="68">
        <f t="shared" si="9"/>
        <v>6.0333333333333341</v>
      </c>
      <c r="L28" s="148">
        <f>'Indicator Data'!AI30</f>
        <v>3109.72</v>
      </c>
      <c r="M28" s="148">
        <f>'Indicator Data'!AJ30</f>
        <v>8017.66</v>
      </c>
      <c r="N28" s="149">
        <f t="shared" si="10"/>
        <v>0.6</v>
      </c>
      <c r="O28" s="150">
        <f>IF('Indicator Data'!AK30="No data","x",ROUND(IF('Indicator Data'!AK30&gt;O$41,10,IF('Indicator Data'!AK30&lt;O$40,0,10-(O$41-'Indicator Data'!AK30)/(O$41-O$40)*10)),1))</f>
        <v>4.3</v>
      </c>
      <c r="P28" s="68">
        <f t="shared" si="19"/>
        <v>2.5</v>
      </c>
      <c r="Q28" s="67">
        <f>IF('Indicator Data'!AL30="No data","x",ROUND(IF('Indicator Data'!AL30&gt;Q$41,10,IF('Indicator Data'!AL30&lt;Q$40,0,10-(Q$41-'Indicator Data'!AL30)/(Q$41-Q$40)*10)),1))</f>
        <v>4.7</v>
      </c>
      <c r="R28" s="67">
        <f>IF('Indicator Data'!AM30="No data","x",ROUND(IF('Indicator Data'!AM30&gt;R$41,0,IF('Indicator Data'!AM30&lt;R$40,0,10-(R$41-'Indicator Data'!AM30)/(R$41-R$40)*10)),1))</f>
        <v>0</v>
      </c>
      <c r="S28" s="67">
        <f>IF('Indicator Data'!AN30="No data","x",ROUND(IF('Indicator Data'!AN30&gt;S$41,0,IF('Indicator Data'!AN30&lt;S$40,0,10-(S$41-'Indicator Data'!AN30)/(S$41-S$40)*10)),1))</f>
        <v>6</v>
      </c>
      <c r="T28" s="67">
        <f>IF('Indicator Data'!AO30="No data","x",ROUND(IF('Indicator Data'!AO30&gt;T$41,0,IF('Indicator Data'!AO30&lt;T$40,0,10-(T$41-'Indicator Data'!AO30)/(T$41-T$40)*10)),1))</f>
        <v>1.6</v>
      </c>
      <c r="U28" s="68">
        <f t="shared" si="12"/>
        <v>3.0749999999999997</v>
      </c>
      <c r="V28" s="154">
        <f t="shared" si="0"/>
        <v>4.9000000000000004</v>
      </c>
      <c r="W28" s="67">
        <f>IF('Indicator Data'!AP30="no data","x", 'Indicator Data'!AP30)</f>
        <v>0.62615280069896095</v>
      </c>
      <c r="X28" s="67">
        <f t="shared" si="1"/>
        <v>3.1</v>
      </c>
      <c r="Y28" s="68">
        <f t="shared" si="17"/>
        <v>3.1</v>
      </c>
      <c r="Z28" s="66">
        <f>IF('Indicator Data'!AR30="No data","x",ROUND(IF('Indicator Data'!AR30&gt;Z$41,10,IF('Indicator Data'!AR30&lt;Z$40,0,10-(Z$41-'Indicator Data'!AR30)/(Z$41-Z$40)*10)),1))</f>
        <v>4.5</v>
      </c>
      <c r="AA28" s="66">
        <f>IF('Indicator Data'!AS30="No data","x",ROUND(IF('Indicator Data'!AS30&gt;AA$41,10,IF('Indicator Data'!AS30&lt;AA$40,0,10-(AA$41-'Indicator Data'!AS30)/(AA$41-AA$40)*10)),1))</f>
        <v>4.7</v>
      </c>
      <c r="AB28" s="66">
        <f>IF('Indicator Data'!AT30="No data","x",ROUND(IF('Indicator Data'!AT30&gt;AB$41,10,IF('Indicator Data'!AT30&lt;AB$40,0,10-(AB$41-'Indicator Data'!AT30)/(AB$41-AB$40)*10)),1))</f>
        <v>8.1</v>
      </c>
      <c r="AC28" s="68">
        <f t="shared" si="2"/>
        <v>5.8</v>
      </c>
      <c r="AD28" s="66">
        <f>IF('Indicator Data'!AV30="No data","x",ROUND(IF('Indicator Data'!AV30&gt;AD$41,10,IF('Indicator Data'!AV30&lt;AD$40,0,10-(AD$41-'Indicator Data'!AV30)/(AD$41-AD$40)*10)),1))</f>
        <v>1.5</v>
      </c>
      <c r="AE28" s="66">
        <f>IF('Indicator Data'!AW30="No data","x",ROUND(IF('Indicator Data'!AW30&gt;AE$41,10,IF('Indicator Data'!AW30&lt;AE$40,0,10-(AE$41-'Indicator Data'!AW30)/(AE$41-AE$40)*10)),1))</f>
        <v>6.9</v>
      </c>
      <c r="AF28" s="68">
        <f t="shared" si="3"/>
        <v>4.2</v>
      </c>
      <c r="AG28" s="69">
        <f>IF('Indicator Data'!AX30="No data","x", 'Indicator Data'!AX30)</f>
        <v>0</v>
      </c>
      <c r="AH28" s="69">
        <f>IF('Indicator Data'!AY30="No data","x", 'Indicator Data'!AY30/'Indicator Data'!BX30*100000)</f>
        <v>0</v>
      </c>
      <c r="AI28" s="155">
        <f>IF('Indicator Data'!AZ30="No data","x", 'Indicator Data'!AZ30)</f>
        <v>0.20499999999999999</v>
      </c>
      <c r="AJ28" s="67">
        <f t="shared" si="4"/>
        <v>0</v>
      </c>
      <c r="AK28" s="67">
        <f t="shared" si="14"/>
        <v>0</v>
      </c>
      <c r="AL28" s="67">
        <f t="shared" si="5"/>
        <v>5.3</v>
      </c>
      <c r="AM28" s="68">
        <f t="shared" si="15"/>
        <v>2.7</v>
      </c>
      <c r="AN28" s="67">
        <f>IF('Indicator Data'!BC30="No data","x",ROUND(IF('Indicator Data'!BC30&gt;AN$41,10,IF('Indicator Data'!BC30&lt;AN$40,0,10-(AN$41-'Indicator Data'!BC30)/(AN$41-AN$40)*10)),1))</f>
        <v>4.3</v>
      </c>
      <c r="AO28" s="67">
        <f>IF('Indicator Data'!BA30="No data","x",ROUND(IF('Indicator Data'!BA30&gt;AO$41,10,IF('Indicator Data'!BA30&lt;AO$40,0,10-(AO$41-'Indicator Data'!BA30)/(AO$41-AO$40)*10)),1))</f>
        <v>2.5</v>
      </c>
      <c r="AP28" s="67">
        <f>IF('Indicator Data'!BD30="No data","x",ROUND(IF('Indicator Data'!BD30&gt;AP$41,10,IF('Indicator Data'!BD30&lt;AP$40,0,10-(AP$41-'Indicator Data'!BD30)/(AP$41-AP$40)*10)),1))</f>
        <v>4.8</v>
      </c>
      <c r="AQ28" s="67">
        <f>IF('Indicator Data'!BE30="No data","x",ROUND(IF('Indicator Data'!BE30&gt;AQ$41,10,IF('Indicator Data'!BE30&lt;AQ$40,0,10-(AQ$41-'Indicator Data'!BE30)/(AQ$41-AQ$40)*10)),1))</f>
        <v>3.3</v>
      </c>
      <c r="AR28" s="68">
        <f t="shared" si="16"/>
        <v>3.7</v>
      </c>
      <c r="AS28" s="66">
        <f>IF('Indicator Data'!BB31="No data","x",ROUND(IF('Indicator Data'!BB31&lt;$AS$40,10,IF('Indicator Data'!BB31&gt;$AS$41,0,($AS$41-'Indicator Data'!BB31)/($AS$41-$AS$40)*10)),1))</f>
        <v>6.5</v>
      </c>
      <c r="AT28" s="68">
        <f t="shared" si="6"/>
        <v>6.5</v>
      </c>
      <c r="AU28" s="110">
        <f t="shared" si="18"/>
        <v>4.5</v>
      </c>
    </row>
    <row r="29" spans="1:47" ht="15.75" customHeight="1">
      <c r="A29" s="25" t="s">
        <v>199</v>
      </c>
      <c r="B29" s="3" t="s">
        <v>183</v>
      </c>
      <c r="C29" s="38" t="s">
        <v>221</v>
      </c>
      <c r="D29" s="66">
        <f>IF('Indicator Data'!AC31="No data","x",ROUND(IF('Indicator Data'!AC31&gt;D$41,0,IF('Indicator Data'!AC31&lt;D$40,0,10-(D$41-'Indicator Data'!AC31)/(D$41-D$40)*10)),1))</f>
        <v>3.7</v>
      </c>
      <c r="E29" s="66">
        <f>IF('Indicator Data'!AD31="No data","x",ROUND(IF('Indicator Data'!AD31&gt;E$41,10,IF('Indicator Data'!AD31&lt;E$40,0,10-(E$41-'Indicator Data'!AD31)/(E$41-E$40)*10)),1))</f>
        <v>6</v>
      </c>
      <c r="F29" s="66">
        <f>IF('Indicator Data'!AE31="No data","x",ROUND(IF('Indicator Data'!AE31&gt;F$41,10,IF('Indicator Data'!AE31&lt;F$40,0,10-(F$41-'Indicator Data'!AE31)/(F$41-F$40)*10)),1))</f>
        <v>10</v>
      </c>
      <c r="G29" s="68">
        <f t="shared" si="8"/>
        <v>6.5666666666666664</v>
      </c>
      <c r="H29" s="67">
        <f>IF('Indicator Data'!AG31="No data","x",ROUND(IF('Indicator Data'!AG31&gt;H$41,10,IF('Indicator Data'!AG31&lt;H$40,0,10-(H$41-'Indicator Data'!AG31)/(H$41-H$40)*10)),1))</f>
        <v>6</v>
      </c>
      <c r="I29" s="67">
        <f>IF('Indicator Data'!AF31="No data","x",ROUND(IF('Indicator Data'!AF31&gt;I$41,10,IF('Indicator Data'!AF31&lt;I$40,0,10-(I$41-'Indicator Data'!AF31)/(I$41-I$40)*10)),1))</f>
        <v>10</v>
      </c>
      <c r="J29" s="67">
        <f>IF('Indicator Data'!AH31="No data","x",ROUND(IF('Indicator Data'!AH31&gt;J$41,10,IF('Indicator Data'!AH31&lt;J$40,0,10-(J$41-'Indicator Data'!AH31)/(J$41-J$40)*10)),1))</f>
        <v>0</v>
      </c>
      <c r="K29" s="68">
        <f t="shared" si="9"/>
        <v>5.333333333333333</v>
      </c>
      <c r="L29" s="148">
        <f>'Indicator Data'!AI31</f>
        <v>7141.33</v>
      </c>
      <c r="M29" s="148">
        <f>'Indicator Data'!AJ31</f>
        <v>8017.66</v>
      </c>
      <c r="N29" s="149">
        <f t="shared" si="10"/>
        <v>0.6</v>
      </c>
      <c r="O29" s="150">
        <f>IF('Indicator Data'!AK31="No data","x",ROUND(IF('Indicator Data'!AK31&gt;O$41,10,IF('Indicator Data'!AK31&lt;O$40,0,10-(O$41-'Indicator Data'!AK31)/(O$41-O$40)*10)),1))</f>
        <v>4.3</v>
      </c>
      <c r="P29" s="68">
        <f t="shared" si="19"/>
        <v>2.5</v>
      </c>
      <c r="Q29" s="67">
        <f>IF('Indicator Data'!AL31="No data","x",ROUND(IF('Indicator Data'!AL31&gt;Q$41,10,IF('Indicator Data'!AL31&lt;Q$40,0,10-(Q$41-'Indicator Data'!AL31)/(Q$41-Q$40)*10)),1))</f>
        <v>4.7</v>
      </c>
      <c r="R29" s="67">
        <f>IF('Indicator Data'!AM31="No data","x",ROUND(IF('Indicator Data'!AM31&gt;R$41,0,IF('Indicator Data'!AM31&lt;R$40,0,10-(R$41-'Indicator Data'!AM31)/(R$41-R$40)*10)),1))</f>
        <v>0</v>
      </c>
      <c r="S29" s="67">
        <f>IF('Indicator Data'!AN31="No data","x",ROUND(IF('Indicator Data'!AN31&gt;S$41,0,IF('Indicator Data'!AN31&lt;S$40,0,10-(S$41-'Indicator Data'!AN31)/(S$41-S$40)*10)),1))</f>
        <v>6</v>
      </c>
      <c r="T29" s="67">
        <f>IF('Indicator Data'!AO31="No data","x",ROUND(IF('Indicator Data'!AO31&gt;T$41,0,IF('Indicator Data'!AO31&lt;T$40,0,10-(T$41-'Indicator Data'!AO31)/(T$41-T$40)*10)),1))</f>
        <v>1.6</v>
      </c>
      <c r="U29" s="68">
        <f t="shared" si="12"/>
        <v>3.0749999999999997</v>
      </c>
      <c r="V29" s="154">
        <f t="shared" si="0"/>
        <v>4.8</v>
      </c>
      <c r="W29" s="67">
        <f>IF('Indicator Data'!AP31="no data","x", 'Indicator Data'!AP31)</f>
        <v>0.17649530746603201</v>
      </c>
      <c r="X29" s="67">
        <f t="shared" si="1"/>
        <v>0.4</v>
      </c>
      <c r="Y29" s="68">
        <f t="shared" si="17"/>
        <v>0.4</v>
      </c>
      <c r="Z29" s="66">
        <f>IF('Indicator Data'!AR31="No data","x",ROUND(IF('Indicator Data'!AR31&gt;Z$41,10,IF('Indicator Data'!AR31&lt;Z$40,0,10-(Z$41-'Indicator Data'!AR31)/(Z$41-Z$40)*10)),1))</f>
        <v>3</v>
      </c>
      <c r="AA29" s="66">
        <f>IF('Indicator Data'!AS31="No data","x",ROUND(IF('Indicator Data'!AS31&gt;AA$41,10,IF('Indicator Data'!AS31&lt;AA$40,0,10-(AA$41-'Indicator Data'!AS31)/(AA$41-AA$40)*10)),1))</f>
        <v>6.2</v>
      </c>
      <c r="AB29" s="66">
        <f>IF('Indicator Data'!AT31="No data","x",ROUND(IF('Indicator Data'!AT31&gt;AB$41,10,IF('Indicator Data'!AT31&lt;AB$40,0,10-(AB$41-'Indicator Data'!AT31)/(AB$41-AB$40)*10)),1))</f>
        <v>10</v>
      </c>
      <c r="AC29" s="68">
        <f t="shared" si="2"/>
        <v>6.4</v>
      </c>
      <c r="AD29" s="66">
        <f>IF('Indicator Data'!AV31="No data","x",ROUND(IF('Indicator Data'!AV31&gt;AD$41,10,IF('Indicator Data'!AV31&lt;AD$40,0,10-(AD$41-'Indicator Data'!AV31)/(AD$41-AD$40)*10)),1))</f>
        <v>0.9</v>
      </c>
      <c r="AE29" s="66">
        <f>IF('Indicator Data'!AW31="No data","x",ROUND(IF('Indicator Data'!AW31&gt;AE$41,10,IF('Indicator Data'!AW31&lt;AE$40,0,10-(AE$41-'Indicator Data'!AW31)/(AE$41-AE$40)*10)),1))</f>
        <v>6.9</v>
      </c>
      <c r="AF29" s="68">
        <f t="shared" si="3"/>
        <v>3.9</v>
      </c>
      <c r="AG29" s="69">
        <f>IF('Indicator Data'!AX31="No data","x", 'Indicator Data'!AX31)</f>
        <v>0</v>
      </c>
      <c r="AH29" s="69">
        <f>IF('Indicator Data'!AY31="No data","x", 'Indicator Data'!AY31/'Indicator Data'!BX31*100000)</f>
        <v>0</v>
      </c>
      <c r="AI29" s="155">
        <f>IF('Indicator Data'!AZ31="No data","x", 'Indicator Data'!AZ31)</f>
        <v>4.2999999999999997E-2</v>
      </c>
      <c r="AJ29" s="67">
        <f t="shared" si="4"/>
        <v>0</v>
      </c>
      <c r="AK29" s="67">
        <f t="shared" si="14"/>
        <v>0</v>
      </c>
      <c r="AL29" s="67">
        <f t="shared" si="5"/>
        <v>0.9</v>
      </c>
      <c r="AM29" s="68">
        <f t="shared" si="15"/>
        <v>0.5</v>
      </c>
      <c r="AN29" s="67">
        <f>IF('Indicator Data'!BC31="No data","x",ROUND(IF('Indicator Data'!BC31&gt;AN$41,10,IF('Indicator Data'!BC31&lt;AN$40,0,10-(AN$41-'Indicator Data'!BC31)/(AN$41-AN$40)*10)),1))</f>
        <v>5.4</v>
      </c>
      <c r="AO29" s="67">
        <f>IF('Indicator Data'!BA31="No data","x",ROUND(IF('Indicator Data'!BA31&gt;AO$41,10,IF('Indicator Data'!BA31&lt;AO$40,0,10-(AO$41-'Indicator Data'!BA31)/(AO$41-AO$40)*10)),1))</f>
        <v>0</v>
      </c>
      <c r="AP29" s="67">
        <f>IF('Indicator Data'!BD31="No data","x",ROUND(IF('Indicator Data'!BD31&gt;AP$41,10,IF('Indicator Data'!BD31&lt;AP$40,0,10-(AP$41-'Indicator Data'!BD31)/(AP$41-AP$40)*10)),1))</f>
        <v>5.0999999999999996</v>
      </c>
      <c r="AQ29" s="67">
        <f>IF('Indicator Data'!BE31="No data","x",ROUND(IF('Indicator Data'!BE31&gt;AQ$41,10,IF('Indicator Data'!BE31&lt;AQ$40,0,10-(AQ$41-'Indicator Data'!BE31)/(AQ$41-AQ$40)*10)),1))</f>
        <v>3.3</v>
      </c>
      <c r="AR29" s="68">
        <f t="shared" si="16"/>
        <v>3.5</v>
      </c>
      <c r="AS29" s="66">
        <f>IF('Indicator Data'!BB31="No data","x",ROUND(IF('Indicator Data'!BB31&lt;$AS$40,10,IF('Indicator Data'!BB31&gt;$AS$41,0,($AS$41-'Indicator Data'!BB31)/($AS$41-$AS$40)*10)),1))</f>
        <v>6.5</v>
      </c>
      <c r="AT29" s="68">
        <f t="shared" si="6"/>
        <v>6.5</v>
      </c>
      <c r="AU29" s="110">
        <f t="shared" si="18"/>
        <v>3.9</v>
      </c>
    </row>
    <row r="30" spans="1:47" ht="15.75" customHeight="1">
      <c r="A30" s="25" t="s">
        <v>199</v>
      </c>
      <c r="B30" s="3" t="s">
        <v>171</v>
      </c>
      <c r="C30" s="26" t="s">
        <v>209</v>
      </c>
      <c r="D30" s="66">
        <f>IF('Indicator Data'!AC32="No data","x",ROUND(IF('Indicator Data'!AC32&gt;D$41,0,IF('Indicator Data'!AC32&lt;D$40,0,10-(D$41-'Indicator Data'!AC32)/(D$41-D$40)*10)),1))</f>
        <v>4.3</v>
      </c>
      <c r="E30" s="66">
        <f>IF('Indicator Data'!AD32="No data","x",ROUND(IF('Indicator Data'!AD32&gt;E$41,10,IF('Indicator Data'!AD32&lt;E$40,0,10-(E$41-'Indicator Data'!AD32)/(E$41-E$40)*10)),1))</f>
        <v>10</v>
      </c>
      <c r="F30" s="66">
        <f>IF('Indicator Data'!AE32="No data","x",ROUND(IF('Indicator Data'!AE32&gt;F$41,10,IF('Indicator Data'!AE32&lt;F$40,0,10-(F$41-'Indicator Data'!AE32)/(F$41-F$40)*10)),1))</f>
        <v>0.7</v>
      </c>
      <c r="G30" s="68">
        <f t="shared" si="8"/>
        <v>5</v>
      </c>
      <c r="H30" s="67">
        <f>IF('Indicator Data'!AG32="No data","x",ROUND(IF('Indicator Data'!AG32&gt;H$41,10,IF('Indicator Data'!AG32&lt;H$40,0,10-(H$41-'Indicator Data'!AG32)/(H$41-H$40)*10)),1))</f>
        <v>6</v>
      </c>
      <c r="I30" s="67">
        <f>IF('Indicator Data'!AF32="No data","x",ROUND(IF('Indicator Data'!AF32&gt;I$41,10,IF('Indicator Data'!AF32&lt;I$40,0,10-(I$41-'Indicator Data'!AF32)/(I$41-I$40)*10)),1))</f>
        <v>10</v>
      </c>
      <c r="J30" s="67">
        <f>IF('Indicator Data'!AH32="No data","x",ROUND(IF('Indicator Data'!AH32&gt;J$41,10,IF('Indicator Data'!AH32&lt;J$40,0,10-(J$41-'Indicator Data'!AH32)/(J$41-J$40)*10)),1))</f>
        <v>3.8</v>
      </c>
      <c r="K30" s="68">
        <f t="shared" si="9"/>
        <v>6.6000000000000005</v>
      </c>
      <c r="L30" s="148">
        <f>'Indicator Data'!AI32</f>
        <v>4933.67</v>
      </c>
      <c r="M30" s="148">
        <f>'Indicator Data'!AJ32</f>
        <v>11605.3</v>
      </c>
      <c r="N30" s="149">
        <f t="shared" si="10"/>
        <v>3.7</v>
      </c>
      <c r="O30" s="150">
        <f>IF('Indicator Data'!AK32="No data","x",ROUND(IF('Indicator Data'!AK32&gt;O$41,10,IF('Indicator Data'!AK32&lt;O$40,0,10-(O$41-'Indicator Data'!AK32)/(O$41-O$40)*10)),1))</f>
        <v>4.3</v>
      </c>
      <c r="P30" s="68">
        <f t="shared" si="19"/>
        <v>4</v>
      </c>
      <c r="Q30" s="67">
        <f>IF('Indicator Data'!AL32="No data","x",ROUND(IF('Indicator Data'!AL32&gt;Q$41,10,IF('Indicator Data'!AL32&lt;Q$40,0,10-(Q$41-'Indicator Data'!AL32)/(Q$41-Q$40)*10)),1))</f>
        <v>4.7</v>
      </c>
      <c r="R30" s="67">
        <f>IF('Indicator Data'!AM32="No data","x",ROUND(IF('Indicator Data'!AM32&gt;R$41,0,IF('Indicator Data'!AM32&lt;R$40,0,10-(R$41-'Indicator Data'!AM32)/(R$41-R$40)*10)),1))</f>
        <v>5.8</v>
      </c>
      <c r="S30" s="67">
        <f>IF('Indicator Data'!AN32="No data","x",ROUND(IF('Indicator Data'!AN32&gt;S$41,0,IF('Indicator Data'!AN32&lt;S$40,0,10-(S$41-'Indicator Data'!AN32)/(S$41-S$40)*10)),1))</f>
        <v>10</v>
      </c>
      <c r="T30" s="67">
        <f>IF('Indicator Data'!AO32="No data","x",ROUND(IF('Indicator Data'!AO32&gt;T$41,0,IF('Indicator Data'!AO32&lt;T$40,0,10-(T$41-'Indicator Data'!AO32)/(T$41-T$40)*10)),1))</f>
        <v>1.6</v>
      </c>
      <c r="U30" s="68">
        <f t="shared" si="12"/>
        <v>5.5250000000000004</v>
      </c>
      <c r="V30" s="154">
        <f t="shared" si="0"/>
        <v>5.2</v>
      </c>
      <c r="W30" s="67">
        <f>IF('Indicator Data'!AP32="no data","x", 'Indicator Data'!AP32)</f>
        <v>6.5051850151149906E-2</v>
      </c>
      <c r="X30" s="67">
        <f t="shared" si="1"/>
        <v>0</v>
      </c>
      <c r="Y30" s="68">
        <f t="shared" si="17"/>
        <v>0</v>
      </c>
      <c r="Z30" s="66">
        <f>IF('Indicator Data'!AR32="No data","x",ROUND(IF('Indicator Data'!AR32&gt;Z$41,10,IF('Indicator Data'!AR32&lt;Z$40,0,10-(Z$41-'Indicator Data'!AR32)/(Z$41-Z$40)*10)),1))</f>
        <v>2.8</v>
      </c>
      <c r="AA30" s="66">
        <f>IF('Indicator Data'!AS32="No data","x",ROUND(IF('Indicator Data'!AS32&gt;AA$41,10,IF('Indicator Data'!AS32&lt;AA$40,0,10-(AA$41-'Indicator Data'!AS32)/(AA$41-AA$40)*10)),1))</f>
        <v>4</v>
      </c>
      <c r="AB30" s="66">
        <f>IF('Indicator Data'!AT32="No data","x",ROUND(IF('Indicator Data'!AT32&gt;AB$41,10,IF('Indicator Data'!AT32&lt;AB$40,0,10-(AB$41-'Indicator Data'!AT32)/(AB$41-AB$40)*10)),1))</f>
        <v>0</v>
      </c>
      <c r="AC30" s="68">
        <f t="shared" si="2"/>
        <v>2.2999999999999998</v>
      </c>
      <c r="AD30" s="66">
        <f>IF('Indicator Data'!AV32="No data","x",ROUND(IF('Indicator Data'!AV32&gt;AD$41,10,IF('Indicator Data'!AV32&lt;AD$40,0,10-(AD$41-'Indicator Data'!AV32)/(AD$41-AD$40)*10)),1))</f>
        <v>0</v>
      </c>
      <c r="AE30" s="66">
        <f>IF('Indicator Data'!AW32="No data","x",ROUND(IF('Indicator Data'!AW32&gt;AE$41,10,IF('Indicator Data'!AW32&lt;AE$40,0,10-(AE$41-'Indicator Data'!AW32)/(AE$41-AE$40)*10)),1))</f>
        <v>10</v>
      </c>
      <c r="AF30" s="68">
        <f t="shared" si="3"/>
        <v>5</v>
      </c>
      <c r="AG30" s="69">
        <f>IF('Indicator Data'!AX32="No data","x", 'Indicator Data'!AX32)</f>
        <v>0</v>
      </c>
      <c r="AH30" s="69">
        <f>IF('Indicator Data'!AY32="No data","x", 'Indicator Data'!AY32/'Indicator Data'!BX32*100000)</f>
        <v>0</v>
      </c>
      <c r="AI30" s="155">
        <f>IF('Indicator Data'!AZ32="No data","x", 'Indicator Data'!AZ32)</f>
        <v>0.125</v>
      </c>
      <c r="AJ30" s="67">
        <f t="shared" si="4"/>
        <v>0</v>
      </c>
      <c r="AK30" s="67">
        <f t="shared" si="14"/>
        <v>0</v>
      </c>
      <c r="AL30" s="67">
        <f t="shared" si="5"/>
        <v>3.1</v>
      </c>
      <c r="AM30" s="68">
        <f t="shared" si="15"/>
        <v>1.6</v>
      </c>
      <c r="AN30" s="67">
        <f>IF('Indicator Data'!BC32="No data","x",ROUND(IF('Indicator Data'!BC32&gt;AN$41,10,IF('Indicator Data'!BC32&lt;AN$40,0,10-(AN$41-'Indicator Data'!BC32)/(AN$41-AN$40)*10)),1))</f>
        <v>7.3</v>
      </c>
      <c r="AO30" s="67">
        <f>IF('Indicator Data'!BA32="No data","x",ROUND(IF('Indicator Data'!BA32&gt;AO$41,10,IF('Indicator Data'!BA32&lt;AO$40,0,10-(AO$41-'Indicator Data'!BA32)/(AO$41-AO$40)*10)),1))</f>
        <v>5</v>
      </c>
      <c r="AP30" s="67">
        <f>IF('Indicator Data'!BD32="No data","x",ROUND(IF('Indicator Data'!BD32&gt;AP$41,10,IF('Indicator Data'!BD32&lt;AP$40,0,10-(AP$41-'Indicator Data'!BD32)/(AP$41-AP$40)*10)),1))</f>
        <v>5.0999999999999996</v>
      </c>
      <c r="AQ30" s="67">
        <f>IF('Indicator Data'!BE32="No data","x",ROUND(IF('Indicator Data'!BE32&gt;AQ$41,10,IF('Indicator Data'!BE32&lt;AQ$40,0,10-(AQ$41-'Indicator Data'!BE32)/(AQ$41-AQ$40)*10)),1))</f>
        <v>3.3</v>
      </c>
      <c r="AR30" s="68">
        <f t="shared" si="16"/>
        <v>5.2</v>
      </c>
      <c r="AS30" s="66">
        <f>IF('Indicator Data'!BB32="No data","x",ROUND(IF('Indicator Data'!BB32&lt;$AS$40,10,IF('Indicator Data'!BB32&gt;$AS$41,0,($AS$41-'Indicator Data'!BB32)/($AS$41-$AS$40)*10)),1))</f>
        <v>0</v>
      </c>
      <c r="AT30" s="68">
        <f t="shared" si="6"/>
        <v>0</v>
      </c>
      <c r="AU30" s="110">
        <f t="shared" si="18"/>
        <v>2.6</v>
      </c>
    </row>
    <row r="31" spans="1:47" ht="15.75" customHeight="1">
      <c r="A31" s="25" t="s">
        <v>199</v>
      </c>
      <c r="B31" s="3" t="s">
        <v>172</v>
      </c>
      <c r="C31" s="26" t="s">
        <v>210</v>
      </c>
      <c r="D31" s="66">
        <f>IF('Indicator Data'!AC33="No data","x",ROUND(IF('Indicator Data'!AC33&gt;D$41,0,IF('Indicator Data'!AC33&lt;D$40,0,10-(D$41-'Indicator Data'!AC33)/(D$41-D$40)*10)),1))</f>
        <v>4.3</v>
      </c>
      <c r="E31" s="66">
        <f>IF('Indicator Data'!AD33="No data","x",ROUND(IF('Indicator Data'!AD33&gt;E$41,10,IF('Indicator Data'!AD33&lt;E$40,0,10-(E$41-'Indicator Data'!AD33)/(E$41-E$40)*10)),1))</f>
        <v>10</v>
      </c>
      <c r="F31" s="66">
        <f>IF('Indicator Data'!AE33="No data","x",ROUND(IF('Indicator Data'!AE33&gt;F$41,10,IF('Indicator Data'!AE33&lt;F$40,0,10-(F$41-'Indicator Data'!AE33)/(F$41-F$40)*10)),1))</f>
        <v>0.7</v>
      </c>
      <c r="G31" s="68">
        <f t="shared" si="8"/>
        <v>5</v>
      </c>
      <c r="H31" s="67">
        <f>IF('Indicator Data'!AG33="No data","x",ROUND(IF('Indicator Data'!AG33&gt;H$41,10,IF('Indicator Data'!AG33&lt;H$40,0,10-(H$41-'Indicator Data'!AG33)/(H$41-H$40)*10)),1))</f>
        <v>6</v>
      </c>
      <c r="I31" s="67">
        <f>IF('Indicator Data'!AF33="No data","x",ROUND(IF('Indicator Data'!AF33&gt;I$41,10,IF('Indicator Data'!AF33&lt;I$40,0,10-(I$41-'Indicator Data'!AF33)/(I$41-I$40)*10)),1))</f>
        <v>10</v>
      </c>
      <c r="J31" s="67">
        <f>IF('Indicator Data'!AH33="No data","x",ROUND(IF('Indicator Data'!AH33&gt;J$41,10,IF('Indicator Data'!AH33&lt;J$40,0,10-(J$41-'Indicator Data'!AH33)/(J$41-J$40)*10)),1))</f>
        <v>0.3</v>
      </c>
      <c r="K31" s="68">
        <f t="shared" si="9"/>
        <v>5.4333333333333336</v>
      </c>
      <c r="L31" s="148">
        <f>'Indicator Data'!AI33</f>
        <v>3746.53</v>
      </c>
      <c r="M31" s="148">
        <f>'Indicator Data'!AJ33</f>
        <v>15282.61</v>
      </c>
      <c r="N31" s="149">
        <f t="shared" si="10"/>
        <v>6.8</v>
      </c>
      <c r="O31" s="150">
        <f>IF('Indicator Data'!AK33="No data","x",ROUND(IF('Indicator Data'!AK33&gt;O$41,10,IF('Indicator Data'!AK33&lt;O$40,0,10-(O$41-'Indicator Data'!AK33)/(O$41-O$40)*10)),1))</f>
        <v>4.3</v>
      </c>
      <c r="P31" s="68">
        <f t="shared" si="19"/>
        <v>5.6</v>
      </c>
      <c r="Q31" s="67">
        <f>IF('Indicator Data'!AL33="No data","x",ROUND(IF('Indicator Data'!AL33&gt;Q$41,10,IF('Indicator Data'!AL33&lt;Q$40,0,10-(Q$41-'Indicator Data'!AL33)/(Q$41-Q$40)*10)),1))</f>
        <v>4.7</v>
      </c>
      <c r="R31" s="67">
        <f>IF('Indicator Data'!AM33="No data","x",ROUND(IF('Indicator Data'!AM33&gt;R$41,0,IF('Indicator Data'!AM33&lt;R$40,0,10-(R$41-'Indicator Data'!AM33)/(R$41-R$40)*10)),1))</f>
        <v>5.8</v>
      </c>
      <c r="S31" s="67">
        <f>IF('Indicator Data'!AN33="No data","x",ROUND(IF('Indicator Data'!AN33&gt;S$41,0,IF('Indicator Data'!AN33&lt;S$40,0,10-(S$41-'Indicator Data'!AN33)/(S$41-S$40)*10)),1))</f>
        <v>10</v>
      </c>
      <c r="T31" s="67">
        <f>IF('Indicator Data'!AO33="No data","x",ROUND(IF('Indicator Data'!AO33&gt;T$41,0,IF('Indicator Data'!AO33&lt;T$40,0,10-(T$41-'Indicator Data'!AO33)/(T$41-T$40)*10)),1))</f>
        <v>1.6</v>
      </c>
      <c r="U31" s="68">
        <f t="shared" si="12"/>
        <v>5.5250000000000004</v>
      </c>
      <c r="V31" s="154">
        <f t="shared" si="0"/>
        <v>5.3</v>
      </c>
      <c r="W31" s="67">
        <f>IF('Indicator Data'!AP33="no data","x", 'Indicator Data'!AP33)</f>
        <v>5.9795528461213103E-2</v>
      </c>
      <c r="X31" s="67">
        <f t="shared" si="1"/>
        <v>0</v>
      </c>
      <c r="Y31" s="68">
        <f t="shared" si="17"/>
        <v>0</v>
      </c>
      <c r="Z31" s="66">
        <f>IF('Indicator Data'!AR33="No data","x",ROUND(IF('Indicator Data'!AR33&gt;Z$41,10,IF('Indicator Data'!AR33&lt;Z$40,0,10-(Z$41-'Indicator Data'!AR33)/(Z$41-Z$40)*10)),1))</f>
        <v>3.9</v>
      </c>
      <c r="AA31" s="66">
        <f>IF('Indicator Data'!AS33="No data","x",ROUND(IF('Indicator Data'!AS33&gt;AA$41,10,IF('Indicator Data'!AS33&lt;AA$40,0,10-(AA$41-'Indicator Data'!AS33)/(AA$41-AA$40)*10)),1))</f>
        <v>6.8</v>
      </c>
      <c r="AB31" s="66">
        <f>IF('Indicator Data'!AT33="No data","x",ROUND(IF('Indicator Data'!AT33&gt;AB$41,10,IF('Indicator Data'!AT33&lt;AB$40,0,10-(AB$41-'Indicator Data'!AT33)/(AB$41-AB$40)*10)),1))</f>
        <v>2.2000000000000002</v>
      </c>
      <c r="AC31" s="68">
        <f t="shared" si="2"/>
        <v>4.3</v>
      </c>
      <c r="AD31" s="66">
        <f>IF('Indicator Data'!AV33="No data","x",ROUND(IF('Indicator Data'!AV33&gt;AD$41,10,IF('Indicator Data'!AV33&lt;AD$40,0,10-(AD$41-'Indicator Data'!AV33)/(AD$41-AD$40)*10)),1))</f>
        <v>3.5</v>
      </c>
      <c r="AE31" s="66">
        <f>IF('Indicator Data'!AW33="No data","x",ROUND(IF('Indicator Data'!AW33&gt;AE$41,10,IF('Indicator Data'!AW33&lt;AE$40,0,10-(AE$41-'Indicator Data'!AW33)/(AE$41-AE$40)*10)),1))</f>
        <v>10</v>
      </c>
      <c r="AF31" s="68">
        <f t="shared" si="3"/>
        <v>6.8</v>
      </c>
      <c r="AG31" s="69">
        <f>IF('Indicator Data'!AX33="No data","x", 'Indicator Data'!AX33)</f>
        <v>0</v>
      </c>
      <c r="AH31" s="69">
        <f>IF('Indicator Data'!AY33="No data","x", 'Indicator Data'!AY33/'Indicator Data'!BX33*100000)</f>
        <v>1.4584275234442226</v>
      </c>
      <c r="AI31" s="155">
        <f>IF('Indicator Data'!AZ33="No data","x", 'Indicator Data'!AZ33)</f>
        <v>0.11799999999999999</v>
      </c>
      <c r="AJ31" s="67">
        <f t="shared" si="4"/>
        <v>0</v>
      </c>
      <c r="AK31" s="67">
        <f t="shared" si="14"/>
        <v>1.5</v>
      </c>
      <c r="AL31" s="67">
        <f t="shared" si="5"/>
        <v>2.9</v>
      </c>
      <c r="AM31" s="68">
        <f t="shared" si="15"/>
        <v>2.2000000000000002</v>
      </c>
      <c r="AN31" s="67">
        <f>IF('Indicator Data'!BC33="No data","x",ROUND(IF('Indicator Data'!BC33&gt;AN$41,10,IF('Indicator Data'!BC33&lt;AN$40,0,10-(AN$41-'Indicator Data'!BC33)/(AN$41-AN$40)*10)),1))</f>
        <v>6.1</v>
      </c>
      <c r="AO31" s="67">
        <f>IF('Indicator Data'!BA33="No data","x",ROUND(IF('Indicator Data'!BA33&gt;AO$41,10,IF('Indicator Data'!BA33&lt;AO$40,0,10-(AO$41-'Indicator Data'!BA33)/(AO$41-AO$40)*10)),1))</f>
        <v>1.3</v>
      </c>
      <c r="AP31" s="67">
        <f>IF('Indicator Data'!BD33="No data","x",ROUND(IF('Indicator Data'!BD33&gt;AP$41,10,IF('Indicator Data'!BD33&lt;AP$40,0,10-(AP$41-'Indicator Data'!BD33)/(AP$41-AP$40)*10)),1))</f>
        <v>2</v>
      </c>
      <c r="AQ31" s="67">
        <f>IF('Indicator Data'!BE33="No data","x",ROUND(IF('Indicator Data'!BE33&gt;AQ$41,10,IF('Indicator Data'!BE33&lt;AQ$40,0,10-(AQ$41-'Indicator Data'!BE33)/(AQ$41-AQ$40)*10)),1))</f>
        <v>10</v>
      </c>
      <c r="AR31" s="68">
        <f t="shared" si="16"/>
        <v>4.9000000000000004</v>
      </c>
      <c r="AS31" s="66">
        <f>IF('Indicator Data'!BB33="No data","x",ROUND(IF('Indicator Data'!BB33&lt;$AS$40,10,IF('Indicator Data'!BB33&gt;$AS$41,0,($AS$41-'Indicator Data'!BB33)/($AS$41-$AS$40)*10)),1))</f>
        <v>0</v>
      </c>
      <c r="AT31" s="68">
        <f t="shared" si="6"/>
        <v>0</v>
      </c>
      <c r="AU31" s="110">
        <f t="shared" si="18"/>
        <v>3.5</v>
      </c>
    </row>
    <row r="32" spans="1:47" ht="15.75" customHeight="1">
      <c r="A32" s="25" t="s">
        <v>199</v>
      </c>
      <c r="B32" s="3" t="s">
        <v>184</v>
      </c>
      <c r="C32" s="38" t="s">
        <v>222</v>
      </c>
      <c r="D32" s="66">
        <f>IF('Indicator Data'!AC34="No data","x",ROUND(IF('Indicator Data'!AC34&gt;D$41,0,IF('Indicator Data'!AC34&lt;D$40,0,10-(D$41-'Indicator Data'!AC34)/(D$41-D$40)*10)),1))</f>
        <v>3.7</v>
      </c>
      <c r="E32" s="66">
        <f>IF('Indicator Data'!AD34="No data","x",ROUND(IF('Indicator Data'!AD34&gt;E$41,10,IF('Indicator Data'!AD34&lt;E$40,0,10-(E$41-'Indicator Data'!AD34)/(E$41-E$40)*10)),1))</f>
        <v>6</v>
      </c>
      <c r="F32" s="66">
        <f>IF('Indicator Data'!AE34="No data","x",ROUND(IF('Indicator Data'!AE34&gt;F$41,10,IF('Indicator Data'!AE34&lt;F$40,0,10-(F$41-'Indicator Data'!AE34)/(F$41-F$40)*10)),1))</f>
        <v>10</v>
      </c>
      <c r="G32" s="68">
        <f t="shared" si="8"/>
        <v>6.5666666666666664</v>
      </c>
      <c r="H32" s="67">
        <f>IF('Indicator Data'!AG34="No data","x",ROUND(IF('Indicator Data'!AG34&gt;H$41,10,IF('Indicator Data'!AG34&lt;H$40,0,10-(H$41-'Indicator Data'!AG34)/(H$41-H$40)*10)),1))</f>
        <v>6</v>
      </c>
      <c r="I32" s="67">
        <f>IF('Indicator Data'!AF34="No data","x",ROUND(IF('Indicator Data'!AF34&gt;I$41,10,IF('Indicator Data'!AF34&lt;I$40,0,10-(I$41-'Indicator Data'!AF34)/(I$41-I$40)*10)),1))</f>
        <v>10</v>
      </c>
      <c r="J32" s="67">
        <f>IF('Indicator Data'!AH34="No data","x",ROUND(IF('Indicator Data'!AH34&gt;J$41,10,IF('Indicator Data'!AH34&lt;J$40,0,10-(J$41-'Indicator Data'!AH34)/(J$41-J$40)*10)),1))</f>
        <v>0</v>
      </c>
      <c r="K32" s="68">
        <f t="shared" si="9"/>
        <v>5.333333333333333</v>
      </c>
      <c r="L32" s="148">
        <f>'Indicator Data'!AI34</f>
        <v>8440.32</v>
      </c>
      <c r="M32" s="148">
        <f>'Indicator Data'!AJ34</f>
        <v>6783.72</v>
      </c>
      <c r="N32" s="149">
        <f t="shared" si="10"/>
        <v>0</v>
      </c>
      <c r="O32" s="150">
        <f>IF('Indicator Data'!AK34="No data","x",ROUND(IF('Indicator Data'!AK34&gt;O$41,10,IF('Indicator Data'!AK34&lt;O$40,0,10-(O$41-'Indicator Data'!AK34)/(O$41-O$40)*10)),1))</f>
        <v>4.3</v>
      </c>
      <c r="P32" s="68">
        <f t="shared" si="19"/>
        <v>2.2000000000000002</v>
      </c>
      <c r="Q32" s="67">
        <f>IF('Indicator Data'!AL34="No data","x",ROUND(IF('Indicator Data'!AL34&gt;Q$41,10,IF('Indicator Data'!AL34&lt;Q$40,0,10-(Q$41-'Indicator Data'!AL34)/(Q$41-Q$40)*10)),1))</f>
        <v>4.7</v>
      </c>
      <c r="R32" s="67">
        <f>IF('Indicator Data'!AM34="No data","x",ROUND(IF('Indicator Data'!AM34&gt;R$41,0,IF('Indicator Data'!AM34&lt;R$40,0,10-(R$41-'Indicator Data'!AM34)/(R$41-R$40)*10)),1))</f>
        <v>0</v>
      </c>
      <c r="S32" s="67">
        <f>IF('Indicator Data'!AN34="No data","x",ROUND(IF('Indicator Data'!AN34&gt;S$41,0,IF('Indicator Data'!AN34&lt;S$40,0,10-(S$41-'Indicator Data'!AN34)/(S$41-S$40)*10)),1))</f>
        <v>6</v>
      </c>
      <c r="T32" s="67">
        <f>IF('Indicator Data'!AO34="No data","x",ROUND(IF('Indicator Data'!AO34&gt;T$41,0,IF('Indicator Data'!AO34&lt;T$40,0,10-(T$41-'Indicator Data'!AO34)/(T$41-T$40)*10)),1))</f>
        <v>1.6</v>
      </c>
      <c r="U32" s="68">
        <f t="shared" si="12"/>
        <v>3.0749999999999997</v>
      </c>
      <c r="V32" s="154">
        <f t="shared" si="0"/>
        <v>4.7</v>
      </c>
      <c r="W32" s="67">
        <f>IF('Indicator Data'!AP34="no data","x", 'Indicator Data'!AP34)</f>
        <v>1.6419282805726999E-2</v>
      </c>
      <c r="X32" s="67">
        <f t="shared" si="1"/>
        <v>0</v>
      </c>
      <c r="Y32" s="68">
        <f t="shared" si="17"/>
        <v>0</v>
      </c>
      <c r="Z32" s="66">
        <f>IF('Indicator Data'!AR34="No data","x",ROUND(IF('Indicator Data'!AR34&gt;Z$41,10,IF('Indicator Data'!AR34&lt;Z$40,0,10-(Z$41-'Indicator Data'!AR34)/(Z$41-Z$40)*10)),1))</f>
        <v>10</v>
      </c>
      <c r="AA32" s="66">
        <f>IF('Indicator Data'!AS34="No data","x",ROUND(IF('Indicator Data'!AS34&gt;AA$41,10,IF('Indicator Data'!AS34&lt;AA$40,0,10-(AA$41-'Indicator Data'!AS34)/(AA$41-AA$40)*10)),1))</f>
        <v>9.8000000000000007</v>
      </c>
      <c r="AB32" s="66">
        <f>IF('Indicator Data'!AT34="No data","x",ROUND(IF('Indicator Data'!AT34&gt;AB$41,10,IF('Indicator Data'!AT34&lt;AB$40,0,10-(AB$41-'Indicator Data'!AT34)/(AB$41-AB$40)*10)),1))</f>
        <v>10</v>
      </c>
      <c r="AC32" s="68">
        <f t="shared" si="2"/>
        <v>9.9</v>
      </c>
      <c r="AD32" s="66">
        <f>IF('Indicator Data'!AV34="No data","x",ROUND(IF('Indicator Data'!AV34&gt;AD$41,10,IF('Indicator Data'!AV34&lt;AD$40,0,10-(AD$41-'Indicator Data'!AV34)/(AD$41-AD$40)*10)),1))</f>
        <v>1.1000000000000001</v>
      </c>
      <c r="AE32" s="66">
        <f>IF('Indicator Data'!AW34="No data","x",ROUND(IF('Indicator Data'!AW34&gt;AE$41,10,IF('Indicator Data'!AW34&lt;AE$40,0,10-(AE$41-'Indicator Data'!AW34)/(AE$41-AE$40)*10)),1))</f>
        <v>6.9</v>
      </c>
      <c r="AF32" s="68">
        <f t="shared" si="3"/>
        <v>4</v>
      </c>
      <c r="AG32" s="69">
        <f>IF('Indicator Data'!AX34="No data","x", 'Indicator Data'!AX34)</f>
        <v>0</v>
      </c>
      <c r="AH32" s="69">
        <f>IF('Indicator Data'!AY34="No data","x", 'Indicator Data'!AY34/'Indicator Data'!BX34*100000)</f>
        <v>0</v>
      </c>
      <c r="AI32" s="155">
        <f>IF('Indicator Data'!AZ34="No data","x", 'Indicator Data'!AZ34)</f>
        <v>4.2999999999999997E-2</v>
      </c>
      <c r="AJ32" s="67">
        <f t="shared" si="4"/>
        <v>0</v>
      </c>
      <c r="AK32" s="67">
        <f t="shared" si="14"/>
        <v>0</v>
      </c>
      <c r="AL32" s="67">
        <f>IF(AI32="x","x",ROUND(IF(AI32&gt;AL$41,10,IF(AI32&lt;AL$40,0,10-(AL$41-AI32)/(AL$41-AL$40)*10)),1))</f>
        <v>0.9</v>
      </c>
      <c r="AM32" s="68">
        <f t="shared" si="15"/>
        <v>0.5</v>
      </c>
      <c r="AN32" s="67">
        <f>IF('Indicator Data'!BC34="No data","x",ROUND(IF('Indicator Data'!BC34&gt;AN$41,10,IF('Indicator Data'!BC34&lt;AN$40,0,10-(AN$41-'Indicator Data'!BC34)/(AN$41-AN$40)*10)),1))</f>
        <v>7.1</v>
      </c>
      <c r="AO32" s="67">
        <f>IF('Indicator Data'!BA34="No data","x",ROUND(IF('Indicator Data'!BA34&gt;AO$41,10,IF('Indicator Data'!BA34&lt;AO$40,0,10-(AO$41-'Indicator Data'!BA34)/(AO$41-AO$40)*10)),1))</f>
        <v>2.5</v>
      </c>
      <c r="AP32" s="67">
        <f>IF('Indicator Data'!BD34="No data","x",ROUND(IF('Indicator Data'!BD34&gt;AP$41,10,IF('Indicator Data'!BD34&lt;AP$40,0,10-(AP$41-'Indicator Data'!BD34)/(AP$41-AP$40)*10)),1))</f>
        <v>10</v>
      </c>
      <c r="AQ32" s="67">
        <f>IF('Indicator Data'!BE34="No data","x",ROUND(IF('Indicator Data'!BE34&gt;AQ$41,10,IF('Indicator Data'!BE34&lt;AQ$40,0,10-(AQ$41-'Indicator Data'!BE34)/(AQ$41-AQ$40)*10)),1))</f>
        <v>10</v>
      </c>
      <c r="AR32" s="68">
        <f t="shared" si="16"/>
        <v>7.4</v>
      </c>
      <c r="AS32" s="66">
        <f>IF('Indicator Data'!BB34="No data","x",ROUND(IF('Indicator Data'!BB34&lt;$AS$40,10,IF('Indicator Data'!BB34&gt;$AS$41,0,($AS$41-'Indicator Data'!BB34)/($AS$41-$AS$40)*10)),1))</f>
        <v>6.5</v>
      </c>
      <c r="AT32" s="68">
        <f t="shared" si="6"/>
        <v>6.5</v>
      </c>
      <c r="AU32" s="110">
        <f t="shared" si="18"/>
        <v>6</v>
      </c>
    </row>
    <row r="33" spans="1:47" ht="15.75" customHeight="1">
      <c r="A33" s="25" t="s">
        <v>199</v>
      </c>
      <c r="B33" s="3" t="s">
        <v>173</v>
      </c>
      <c r="C33" s="26" t="s">
        <v>211</v>
      </c>
      <c r="D33" s="66">
        <f>IF('Indicator Data'!AC35="No data","x",ROUND(IF('Indicator Data'!AC35&gt;D$41,0,IF('Indicator Data'!AC35&lt;D$40,0,10-(D$41-'Indicator Data'!AC35)/(D$41-D$40)*10)),1))</f>
        <v>4.3</v>
      </c>
      <c r="E33" s="66">
        <f>IF('Indicator Data'!AD35="No data","x",ROUND(IF('Indicator Data'!AD35&gt;E$41,10,IF('Indicator Data'!AD35&lt;E$40,0,10-(E$41-'Indicator Data'!AD35)/(E$41-E$40)*10)),1))</f>
        <v>10</v>
      </c>
      <c r="F33" s="66">
        <f>IF('Indicator Data'!AE35="No data","x",ROUND(IF('Indicator Data'!AE35&gt;F$41,10,IF('Indicator Data'!AE35&lt;F$40,0,10-(F$41-'Indicator Data'!AE35)/(F$41-F$40)*10)),1))</f>
        <v>0.7</v>
      </c>
      <c r="G33" s="68">
        <f t="shared" si="8"/>
        <v>5</v>
      </c>
      <c r="H33" s="67">
        <f>IF('Indicator Data'!AG35="No data","x",ROUND(IF('Indicator Data'!AG35&gt;H$41,10,IF('Indicator Data'!AG35&lt;H$40,0,10-(H$41-'Indicator Data'!AG35)/(H$41-H$40)*10)),1))</f>
        <v>6</v>
      </c>
      <c r="I33" s="67">
        <f>IF('Indicator Data'!AF35="No data","x",ROUND(IF('Indicator Data'!AF35&gt;I$41,10,IF('Indicator Data'!AF35&lt;I$40,0,10-(I$41-'Indicator Data'!AF35)/(I$41-I$40)*10)),1))</f>
        <v>0</v>
      </c>
      <c r="J33" s="67">
        <f>IF('Indicator Data'!AH35="No data","x",ROUND(IF('Indicator Data'!AH35&gt;J$41,10,IF('Indicator Data'!AH35&lt;J$40,0,10-(J$41-'Indicator Data'!AH35)/(J$41-J$40)*10)),1))</f>
        <v>0.2</v>
      </c>
      <c r="K33" s="68">
        <f t="shared" si="9"/>
        <v>2.0666666666666669</v>
      </c>
      <c r="L33" s="148">
        <f>'Indicator Data'!AI35</f>
        <v>3809.33</v>
      </c>
      <c r="M33" s="148">
        <f>'Indicator Data'!AJ35</f>
        <v>15030.64</v>
      </c>
      <c r="N33" s="149">
        <f t="shared" si="10"/>
        <v>6.5</v>
      </c>
      <c r="O33" s="150">
        <f>IF('Indicator Data'!AK35="No data","x",ROUND(IF('Indicator Data'!AK35&gt;O$41,10,IF('Indicator Data'!AK35&lt;O$40,0,10-(O$41-'Indicator Data'!AK35)/(O$41-O$40)*10)),1))</f>
        <v>4.3</v>
      </c>
      <c r="P33" s="68">
        <f t="shared" si="19"/>
        <v>5.4</v>
      </c>
      <c r="Q33" s="67">
        <f>IF('Indicator Data'!AL35="No data","x",ROUND(IF('Indicator Data'!AL35&gt;Q$41,10,IF('Indicator Data'!AL35&lt;Q$40,0,10-(Q$41-'Indicator Data'!AL35)/(Q$41-Q$40)*10)),1))</f>
        <v>4.7</v>
      </c>
      <c r="R33" s="67">
        <f>IF('Indicator Data'!AM35="No data","x",ROUND(IF('Indicator Data'!AM35&gt;R$41,0,IF('Indicator Data'!AM35&lt;R$40,0,10-(R$41-'Indicator Data'!AM35)/(R$41-R$40)*10)),1))</f>
        <v>5.8</v>
      </c>
      <c r="S33" s="67">
        <f>IF('Indicator Data'!AN35="No data","x",ROUND(IF('Indicator Data'!AN35&gt;S$41,0,IF('Indicator Data'!AN35&lt;S$40,0,10-(S$41-'Indicator Data'!AN35)/(S$41-S$40)*10)),1))</f>
        <v>10</v>
      </c>
      <c r="T33" s="67">
        <f>IF('Indicator Data'!AO35="No data","x",ROUND(IF('Indicator Data'!AO35&gt;T$41,0,IF('Indicator Data'!AO35&lt;T$40,0,10-(T$41-'Indicator Data'!AO35)/(T$41-T$40)*10)),1))</f>
        <v>1.6</v>
      </c>
      <c r="U33" s="68">
        <f t="shared" si="12"/>
        <v>5.5250000000000004</v>
      </c>
      <c r="V33" s="154">
        <f t="shared" si="0"/>
        <v>4.5999999999999996</v>
      </c>
      <c r="W33" s="67">
        <f>IF('Indicator Data'!AP35="no data","x", 'Indicator Data'!AP35)</f>
        <v>4.7128823694016102E-2</v>
      </c>
      <c r="X33" s="67">
        <f t="shared" si="1"/>
        <v>0</v>
      </c>
      <c r="Y33" s="68">
        <f t="shared" si="17"/>
        <v>0</v>
      </c>
      <c r="Z33" s="66">
        <f>IF('Indicator Data'!AR35="No data","x",ROUND(IF('Indicator Data'!AR35&gt;Z$41,10,IF('Indicator Data'!AR35&lt;Z$40,0,10-(Z$41-'Indicator Data'!AR35)/(Z$41-Z$40)*10)),1))</f>
        <v>3.1</v>
      </c>
      <c r="AA33" s="66">
        <f>IF('Indicator Data'!AS35="No data","x",ROUND(IF('Indicator Data'!AS35&gt;AA$41,10,IF('Indicator Data'!AS35&lt;AA$40,0,10-(AA$41-'Indicator Data'!AS35)/(AA$41-AA$40)*10)),1))</f>
        <v>4.5</v>
      </c>
      <c r="AB33" s="66">
        <f>IF('Indicator Data'!AT35="No data","x",ROUND(IF('Indicator Data'!AT35&gt;AB$41,10,IF('Indicator Data'!AT35&lt;AB$40,0,10-(AB$41-'Indicator Data'!AT35)/(AB$41-AB$40)*10)),1))</f>
        <v>3.4</v>
      </c>
      <c r="AC33" s="68">
        <f t="shared" si="2"/>
        <v>3.7</v>
      </c>
      <c r="AD33" s="66">
        <f>IF('Indicator Data'!AV35="No data","x",ROUND(IF('Indicator Data'!AV35&gt;AD$41,10,IF('Indicator Data'!AV35&lt;AD$40,0,10-(AD$41-'Indicator Data'!AV35)/(AD$41-AD$40)*10)),1))</f>
        <v>0.8</v>
      </c>
      <c r="AE33" s="66">
        <f>IF('Indicator Data'!AW35="No data","x",ROUND(IF('Indicator Data'!AW35&gt;AE$41,10,IF('Indicator Data'!AW35&lt;AE$40,0,10-(AE$41-'Indicator Data'!AW35)/(AE$41-AE$40)*10)),1))</f>
        <v>10</v>
      </c>
      <c r="AF33" s="68">
        <f t="shared" si="3"/>
        <v>5.4</v>
      </c>
      <c r="AG33" s="69">
        <f>IF('Indicator Data'!AX35="No data","x", 'Indicator Data'!AX35)</f>
        <v>0</v>
      </c>
      <c r="AH33" s="69">
        <f>IF('Indicator Data'!AY35="No data","x", 'Indicator Data'!AY35/'Indicator Data'!BX35*100000)</f>
        <v>0</v>
      </c>
      <c r="AI33" s="155">
        <f>IF('Indicator Data'!AZ35="No data","x", 'Indicator Data'!AZ35)</f>
        <v>6.6000000000000003E-2</v>
      </c>
      <c r="AJ33" s="67">
        <f t="shared" si="4"/>
        <v>0</v>
      </c>
      <c r="AK33" s="67">
        <f t="shared" si="14"/>
        <v>0</v>
      </c>
      <c r="AL33" s="67">
        <f t="shared" si="5"/>
        <v>1.5</v>
      </c>
      <c r="AM33" s="68">
        <f t="shared" si="15"/>
        <v>0.8</v>
      </c>
      <c r="AN33" s="67">
        <f>IF('Indicator Data'!BC35="No data","x",ROUND(IF('Indicator Data'!BC35&gt;AN$41,10,IF('Indicator Data'!BC35&lt;AN$40,0,10-(AN$41-'Indicator Data'!BC35)/(AN$41-AN$40)*10)),1))</f>
        <v>1.3</v>
      </c>
      <c r="AO33" s="67">
        <f>IF('Indicator Data'!BA35="No data","x",ROUND(IF('Indicator Data'!BA35&gt;AO$41,10,IF('Indicator Data'!BA35&lt;AO$40,0,10-(AO$41-'Indicator Data'!BA35)/(AO$41-AO$40)*10)),1))</f>
        <v>1.3</v>
      </c>
      <c r="AP33" s="67">
        <f>IF('Indicator Data'!BD35="No data","x",ROUND(IF('Indicator Data'!BD35&gt;AP$41,10,IF('Indicator Data'!BD35&lt;AP$40,0,10-(AP$41-'Indicator Data'!BD35)/(AP$41-AP$40)*10)),1))</f>
        <v>6.5</v>
      </c>
      <c r="AQ33" s="67">
        <f>IF('Indicator Data'!BE35="No data","x",ROUND(IF('Indicator Data'!BE35&gt;AQ$41,10,IF('Indicator Data'!BE35&lt;AQ$40,0,10-(AQ$41-'Indicator Data'!BE35)/(AQ$41-AQ$40)*10)),1))</f>
        <v>6.7</v>
      </c>
      <c r="AR33" s="68">
        <f t="shared" si="16"/>
        <v>4</v>
      </c>
      <c r="AS33" s="66">
        <f>IF('Indicator Data'!BB35="No data","x",ROUND(IF('Indicator Data'!BB35&lt;$AS$40,10,IF('Indicator Data'!BB35&gt;$AS$41,0,($AS$41-'Indicator Data'!BB35)/($AS$41-$AS$40)*10)),1))</f>
        <v>0</v>
      </c>
      <c r="AT33" s="68">
        <f t="shared" si="6"/>
        <v>0</v>
      </c>
      <c r="AU33" s="110">
        <f t="shared" si="18"/>
        <v>2.6</v>
      </c>
    </row>
    <row r="34" spans="1:47" ht="15.75" customHeight="1">
      <c r="A34" s="25" t="s">
        <v>199</v>
      </c>
      <c r="B34" s="3" t="s">
        <v>195</v>
      </c>
      <c r="C34" s="38" t="s">
        <v>233</v>
      </c>
      <c r="D34" s="66">
        <f>IF('Indicator Data'!AC36="No data","x",ROUND(IF('Indicator Data'!AC36&gt;D$41,0,IF('Indicator Data'!AC36&lt;D$40,0,10-(D$41-'Indicator Data'!AC36)/(D$41-D$40)*10)),1))</f>
        <v>7.2</v>
      </c>
      <c r="E34" s="66">
        <f>IF('Indicator Data'!AD36="No data","x",ROUND(IF('Indicator Data'!AD36&gt;E$41,10,IF('Indicator Data'!AD36&lt;E$40,0,10-(E$41-'Indicator Data'!AD36)/(E$41-E$40)*10)),1))</f>
        <v>0</v>
      </c>
      <c r="F34" s="66">
        <f>IF('Indicator Data'!AE36="No data","x",ROUND(IF('Indicator Data'!AE36&gt;F$41,10,IF('Indicator Data'!AE36&lt;F$40,0,10-(F$41-'Indicator Data'!AE36)/(F$41-F$40)*10)),1))</f>
        <v>10</v>
      </c>
      <c r="G34" s="68">
        <f t="shared" si="8"/>
        <v>5.7333333333333334</v>
      </c>
      <c r="H34" s="67">
        <f>IF('Indicator Data'!AG36="No data","x",ROUND(IF('Indicator Data'!AG36&gt;H$41,10,IF('Indicator Data'!AG36&lt;H$40,0,10-(H$41-'Indicator Data'!AG36)/(H$41-H$40)*10)),1))</f>
        <v>6</v>
      </c>
      <c r="I34" s="67">
        <f>IF('Indicator Data'!AF36="No data","x",ROUND(IF('Indicator Data'!AF36&gt;I$41,10,IF('Indicator Data'!AF36&lt;I$40,0,10-(I$41-'Indicator Data'!AF36)/(I$41-I$40)*10)),1))</f>
        <v>0</v>
      </c>
      <c r="J34" s="67">
        <f>IF('Indicator Data'!AH36="No data","x",ROUND(IF('Indicator Data'!AH36&gt;J$41,10,IF('Indicator Data'!AH36&lt;J$40,0,10-(J$41-'Indicator Data'!AH36)/(J$41-J$40)*10)),1))</f>
        <v>6.9</v>
      </c>
      <c r="K34" s="68">
        <f t="shared" si="9"/>
        <v>4.3</v>
      </c>
      <c r="L34" s="148">
        <f>'Indicator Data'!AI36</f>
        <v>5210.6899999999996</v>
      </c>
      <c r="M34" s="148">
        <f>'Indicator Data'!AJ36</f>
        <v>10988.33</v>
      </c>
      <c r="N34" s="149">
        <f t="shared" si="10"/>
        <v>3.1</v>
      </c>
      <c r="O34" s="150">
        <f>IF('Indicator Data'!AK36="No data","x",ROUND(IF('Indicator Data'!AK36&gt;O$41,10,IF('Indicator Data'!AK36&lt;O$40,0,10-(O$41-'Indicator Data'!AK36)/(O$41-O$40)*10)),1))</f>
        <v>4.3</v>
      </c>
      <c r="P34" s="68">
        <f t="shared" si="19"/>
        <v>3.7</v>
      </c>
      <c r="Q34" s="67">
        <f>IF('Indicator Data'!AL36="No data","x",ROUND(IF('Indicator Data'!AL36&gt;Q$41,10,IF('Indicator Data'!AL36&lt;Q$40,0,10-(Q$41-'Indicator Data'!AL36)/(Q$41-Q$40)*10)),1))</f>
        <v>4.7</v>
      </c>
      <c r="R34" s="67">
        <f>IF('Indicator Data'!AM36="No data","x",ROUND(IF('Indicator Data'!AM36&gt;R$41,0,IF('Indicator Data'!AM36&lt;R$40,0,10-(R$41-'Indicator Data'!AM36)/(R$41-R$40)*10)),1))</f>
        <v>2.5</v>
      </c>
      <c r="S34" s="67">
        <f>IF('Indicator Data'!AN36="No data","x",ROUND(IF('Indicator Data'!AN36&gt;S$41,0,IF('Indicator Data'!AN36&lt;S$40,0,10-(S$41-'Indicator Data'!AN36)/(S$41-S$40)*10)),1))</f>
        <v>0</v>
      </c>
      <c r="T34" s="67">
        <f>IF('Indicator Data'!AO36="No data","x",ROUND(IF('Indicator Data'!AO36&gt;T$41,0,IF('Indicator Data'!AO36&lt;T$40,0,10-(T$41-'Indicator Data'!AO36)/(T$41-T$40)*10)),1))</f>
        <v>1.6</v>
      </c>
      <c r="U34" s="68">
        <f t="shared" si="12"/>
        <v>2.2000000000000002</v>
      </c>
      <c r="V34" s="154">
        <f t="shared" si="0"/>
        <v>4.3</v>
      </c>
      <c r="W34" s="67">
        <f>IF('Indicator Data'!AP36="no data","x", 'Indicator Data'!AP36)</f>
        <v>1.37381620127627</v>
      </c>
      <c r="X34" s="67">
        <f>IF(W34="x","x",ROUND(IF(W34&gt;X$41,10,IF(W34&lt;X$40,0,10-(X$41-W34)/(X$41-X$40)*10)),1))</f>
        <v>7.5</v>
      </c>
      <c r="Y34" s="68">
        <f t="shared" si="17"/>
        <v>7.5</v>
      </c>
      <c r="Z34" s="66">
        <f>IF('Indicator Data'!AR36="No data","x",ROUND(IF('Indicator Data'!AR36&gt;Z$41,10,IF('Indicator Data'!AR36&lt;Z$40,0,10-(Z$41-'Indicator Data'!AR36)/(Z$41-Z$40)*10)),1))</f>
        <v>10</v>
      </c>
      <c r="AA34" s="66">
        <f>IF('Indicator Data'!AS36="No data","x",ROUND(IF('Indicator Data'!AS36&gt;AA$41,10,IF('Indicator Data'!AS36&lt;AA$40,0,10-(AA$41-'Indicator Data'!AS36)/(AA$41-AA$40)*10)),1))</f>
        <v>10</v>
      </c>
      <c r="AB34" s="66">
        <f>IF('Indicator Data'!AT36="No data","x",ROUND(IF('Indicator Data'!AT36&gt;AB$41,10,IF('Indicator Data'!AT36&lt;AB$40,0,10-(AB$41-'Indicator Data'!AT36)/(AB$41-AB$40)*10)),1))</f>
        <v>2.9</v>
      </c>
      <c r="AC34" s="68">
        <f t="shared" si="2"/>
        <v>7.6</v>
      </c>
      <c r="AD34" s="66">
        <f>IF('Indicator Data'!AV36="No data","x",ROUND(IF('Indicator Data'!AV36&gt;AD$41,10,IF('Indicator Data'!AV36&lt;AD$40,0,10-(AD$41-'Indicator Data'!AV36)/(AD$41-AD$40)*10)),1))</f>
        <v>1.4</v>
      </c>
      <c r="AE34" s="66">
        <f>IF('Indicator Data'!AW36="No data","x",ROUND(IF('Indicator Data'!AW36&gt;AE$41,10,IF('Indicator Data'!AW36&lt;AE$40,0,10-(AE$41-'Indicator Data'!AW36)/(AE$41-AE$40)*10)),1))</f>
        <v>4</v>
      </c>
      <c r="AF34" s="68">
        <f t="shared" si="3"/>
        <v>2.7</v>
      </c>
      <c r="AG34" s="69">
        <f>IF('Indicator Data'!AX36="No data","x", 'Indicator Data'!AX36)</f>
        <v>0</v>
      </c>
      <c r="AH34" s="69">
        <f>IF('Indicator Data'!AY36="No data","x", 'Indicator Data'!AY36/'Indicator Data'!BX36*100000)</f>
        <v>12.193634922570419</v>
      </c>
      <c r="AI34" s="155">
        <f>IF('Indicator Data'!AZ36="No data","x", 'Indicator Data'!AZ36)</f>
        <v>0.80600000000000005</v>
      </c>
      <c r="AJ34" s="67">
        <f t="shared" si="4"/>
        <v>0</v>
      </c>
      <c r="AK34" s="67">
        <f t="shared" si="14"/>
        <v>10</v>
      </c>
      <c r="AL34" s="67">
        <f t="shared" si="5"/>
        <v>10</v>
      </c>
      <c r="AM34" s="68">
        <f t="shared" si="15"/>
        <v>10</v>
      </c>
      <c r="AN34" s="67">
        <f>IF('Indicator Data'!BC36="No data","x",ROUND(IF('Indicator Data'!BC36&gt;AN$41,10,IF('Indicator Data'!BC36&lt;AN$40,0,10-(AN$41-'Indicator Data'!BC36)/(AN$41-AN$40)*10)),1))</f>
        <v>9.3000000000000007</v>
      </c>
      <c r="AO34" s="67">
        <f>IF('Indicator Data'!BA36="No data","x",ROUND(IF('Indicator Data'!BA36&gt;AO$41,10,IF('Indicator Data'!BA36&lt;AO$40,0,10-(AO$41-'Indicator Data'!BA36)/(AO$41-AO$40)*10)),1))</f>
        <v>5</v>
      </c>
      <c r="AP34" s="67">
        <f>IF('Indicator Data'!BD36="No data","x",ROUND(IF('Indicator Data'!BD36&gt;AP$41,10,IF('Indicator Data'!BD36&lt;AP$40,0,10-(AP$41-'Indicator Data'!BD36)/(AP$41-AP$40)*10)),1))</f>
        <v>4.2</v>
      </c>
      <c r="AQ34" s="67">
        <f>IF('Indicator Data'!BE36="No data","x",ROUND(IF('Indicator Data'!BE36&gt;AQ$41,10,IF('Indicator Data'!BE36&lt;AQ$40,0,10-(AQ$41-'Indicator Data'!BE36)/(AQ$41-AQ$40)*10)),1))</f>
        <v>0</v>
      </c>
      <c r="AR34" s="68">
        <f t="shared" si="16"/>
        <v>4.5999999999999996</v>
      </c>
      <c r="AS34" s="66">
        <f>IF('Indicator Data'!BB36="No data","x",ROUND(IF('Indicator Data'!BB36&lt;$AS$40,10,IF('Indicator Data'!BB36&gt;$AS$41,0,($AS$41-'Indicator Data'!BB36)/($AS$41-$AS$40)*10)),1))</f>
        <v>0</v>
      </c>
      <c r="AT34" s="68">
        <f t="shared" si="6"/>
        <v>0</v>
      </c>
      <c r="AU34" s="110">
        <f t="shared" si="18"/>
        <v>6.6</v>
      </c>
    </row>
    <row r="35" spans="1:47" ht="15.75" customHeight="1">
      <c r="A35" s="25" t="s">
        <v>199</v>
      </c>
      <c r="B35" s="3" t="s">
        <v>185</v>
      </c>
      <c r="C35" s="38" t="s">
        <v>223</v>
      </c>
      <c r="D35" s="66">
        <f>IF('Indicator Data'!AC37="No data","x",ROUND(IF('Indicator Data'!AC37&gt;D$41,0,IF('Indicator Data'!AC37&lt;D$40,0,10-(D$41-'Indicator Data'!AC37)/(D$41-D$40)*10)),1))</f>
        <v>3.7</v>
      </c>
      <c r="E35" s="66">
        <f>IF('Indicator Data'!AD37="No data","x",ROUND(IF('Indicator Data'!AD37&gt;E$41,10,IF('Indicator Data'!AD37&lt;E$40,0,10-(E$41-'Indicator Data'!AD37)/(E$41-E$40)*10)),1))</f>
        <v>6</v>
      </c>
      <c r="F35" s="66">
        <f>IF('Indicator Data'!AE37="No data","x",ROUND(IF('Indicator Data'!AE37&gt;F$41,10,IF('Indicator Data'!AE37&lt;F$40,0,10-(F$41-'Indicator Data'!AE37)/(F$41-F$40)*10)),1))</f>
        <v>10</v>
      </c>
      <c r="G35" s="68">
        <f t="shared" si="8"/>
        <v>6.5666666666666664</v>
      </c>
      <c r="H35" s="67">
        <f>IF('Indicator Data'!AG37="No data","x",ROUND(IF('Indicator Data'!AG37&gt;H$41,10,IF('Indicator Data'!AG37&lt;H$40,0,10-(H$41-'Indicator Data'!AG37)/(H$41-H$40)*10)),1))</f>
        <v>6</v>
      </c>
      <c r="I35" s="67">
        <f>IF('Indicator Data'!AF37="No data","x",ROUND(IF('Indicator Data'!AF37&gt;I$41,10,IF('Indicator Data'!AF37&lt;I$40,0,10-(I$41-'Indicator Data'!AF37)/(I$41-I$40)*10)),1))</f>
        <v>10</v>
      </c>
      <c r="J35" s="67">
        <f>IF('Indicator Data'!AH37="No data","x",ROUND(IF('Indicator Data'!AH37&gt;J$41,10,IF('Indicator Data'!AH37&lt;J$40,0,10-(J$41-'Indicator Data'!AH37)/(J$41-J$40)*10)),1))</f>
        <v>2.7</v>
      </c>
      <c r="K35" s="68">
        <f t="shared" si="9"/>
        <v>6.2333333333333334</v>
      </c>
      <c r="L35" s="148">
        <f>'Indicator Data'!AI37</f>
        <v>3863.12</v>
      </c>
      <c r="M35" s="148">
        <f>'Indicator Data'!AJ37</f>
        <v>14821.35</v>
      </c>
      <c r="N35" s="149">
        <f t="shared" si="10"/>
        <v>6.4</v>
      </c>
      <c r="O35" s="150">
        <f>IF('Indicator Data'!AK37="No data","x",ROUND(IF('Indicator Data'!AK37&gt;O$41,10,IF('Indicator Data'!AK37&lt;O$40,0,10-(O$41-'Indicator Data'!AK37)/(O$41-O$40)*10)),1))</f>
        <v>4.3</v>
      </c>
      <c r="P35" s="68">
        <f t="shared" si="19"/>
        <v>5.4</v>
      </c>
      <c r="Q35" s="67">
        <f>IF('Indicator Data'!AL37="No data","x",ROUND(IF('Indicator Data'!AL37&gt;Q$41,10,IF('Indicator Data'!AL37&lt;Q$40,0,10-(Q$41-'Indicator Data'!AL37)/(Q$41-Q$40)*10)),1))</f>
        <v>4.7</v>
      </c>
      <c r="R35" s="67">
        <f>IF('Indicator Data'!AM37="No data","x",ROUND(IF('Indicator Data'!AM37&gt;R$41,0,IF('Indicator Data'!AM37&lt;R$40,0,10-(R$41-'Indicator Data'!AM37)/(R$41-R$40)*10)),1))</f>
        <v>0</v>
      </c>
      <c r="S35" s="67">
        <f>IF('Indicator Data'!AN37="No data","x",ROUND(IF('Indicator Data'!AN37&gt;S$41,0,IF('Indicator Data'!AN37&lt;S$40,0,10-(S$41-'Indicator Data'!AN37)/(S$41-S$40)*10)),1))</f>
        <v>6</v>
      </c>
      <c r="T35" s="67">
        <f>IF('Indicator Data'!AO37="No data","x",ROUND(IF('Indicator Data'!AO37&gt;T$41,0,IF('Indicator Data'!AO37&lt;T$40,0,10-(T$41-'Indicator Data'!AO37)/(T$41-T$40)*10)),1))</f>
        <v>1.6</v>
      </c>
      <c r="U35" s="68">
        <f t="shared" si="12"/>
        <v>3.0749999999999997</v>
      </c>
      <c r="V35" s="154">
        <f t="shared" si="0"/>
        <v>5.6</v>
      </c>
      <c r="W35" s="67">
        <f>IF('Indicator Data'!AP37="no data","x", 'Indicator Data'!AP37)</f>
        <v>0.490938844778471</v>
      </c>
      <c r="X35" s="67">
        <f t="shared" si="1"/>
        <v>2.2999999999999998</v>
      </c>
      <c r="Y35" s="68">
        <f t="shared" si="17"/>
        <v>2.2999999999999998</v>
      </c>
      <c r="Z35" s="66">
        <f>IF('Indicator Data'!AR37="No data","x",ROUND(IF('Indicator Data'!AR37&gt;Z$41,10,IF('Indicator Data'!AR37&lt;Z$40,0,10-(Z$41-'Indicator Data'!AR37)/(Z$41-Z$40)*10)),1))</f>
        <v>3.1</v>
      </c>
      <c r="AA35" s="66">
        <f>IF('Indicator Data'!AS37="No data","x",ROUND(IF('Indicator Data'!AS37&gt;AA$41,10,IF('Indicator Data'!AS37&lt;AA$40,0,10-(AA$41-'Indicator Data'!AS37)/(AA$41-AA$40)*10)),1))</f>
        <v>1.1000000000000001</v>
      </c>
      <c r="AB35" s="66">
        <f>IF('Indicator Data'!AT37="No data","x",ROUND(IF('Indicator Data'!AT37&gt;AB$41,10,IF('Indicator Data'!AT37&lt;AB$40,0,10-(AB$41-'Indicator Data'!AT37)/(AB$41-AB$40)*10)),1))</f>
        <v>2.1</v>
      </c>
      <c r="AC35" s="68">
        <f t="shared" si="2"/>
        <v>2.1</v>
      </c>
      <c r="AD35" s="66">
        <f>IF('Indicator Data'!AV37="No data","x",ROUND(IF('Indicator Data'!AV37&gt;AD$41,10,IF('Indicator Data'!AV37&lt;AD$40,0,10-(AD$41-'Indicator Data'!AV37)/(AD$41-AD$40)*10)),1))</f>
        <v>4.0999999999999996</v>
      </c>
      <c r="AE35" s="66">
        <f>IF('Indicator Data'!AW37="No data","x",ROUND(IF('Indicator Data'!AW37&gt;AE$41,10,IF('Indicator Data'!AW37&lt;AE$40,0,10-(AE$41-'Indicator Data'!AW37)/(AE$41-AE$40)*10)),1))</f>
        <v>6.9</v>
      </c>
      <c r="AF35" s="68">
        <f t="shared" si="3"/>
        <v>5.5</v>
      </c>
      <c r="AG35" s="69">
        <f>IF('Indicator Data'!AX37="No data","x", 'Indicator Data'!AX37)</f>
        <v>0</v>
      </c>
      <c r="AH35" s="69">
        <f>IF('Indicator Data'!AY37="No data","x", 'Indicator Data'!AY37/'Indicator Data'!BX37*100000)</f>
        <v>0</v>
      </c>
      <c r="AI35" s="155">
        <f>IF('Indicator Data'!AZ37="No data","x", 'Indicator Data'!AZ37)</f>
        <v>8.9999999999999993E-3</v>
      </c>
      <c r="AJ35" s="67">
        <f t="shared" si="4"/>
        <v>0</v>
      </c>
      <c r="AK35" s="67">
        <f t="shared" si="14"/>
        <v>0</v>
      </c>
      <c r="AL35" s="67">
        <f t="shared" si="5"/>
        <v>0</v>
      </c>
      <c r="AM35" s="68">
        <f t="shared" si="15"/>
        <v>0</v>
      </c>
      <c r="AN35" s="67">
        <f>IF('Indicator Data'!BC37="No data","x",ROUND(IF('Indicator Data'!BC37&gt;AN$41,10,IF('Indicator Data'!BC37&lt;AN$40,0,10-(AN$41-'Indicator Data'!BC37)/(AN$41-AN$40)*10)),1))</f>
        <v>4.0999999999999996</v>
      </c>
      <c r="AO35" s="67">
        <f>IF('Indicator Data'!BA37="No data","x",ROUND(IF('Indicator Data'!BA37&gt;AO$41,10,IF('Indicator Data'!BA37&lt;AO$40,0,10-(AO$41-'Indicator Data'!BA37)/(AO$41-AO$40)*10)),1))</f>
        <v>2.5</v>
      </c>
      <c r="AP35" s="67">
        <f>IF('Indicator Data'!BD37="No data","x",ROUND(IF('Indicator Data'!BD37&gt;AP$41,10,IF('Indicator Data'!BD37&lt;AP$40,0,10-(AP$41-'Indicator Data'!BD37)/(AP$41-AP$40)*10)),1))</f>
        <v>3.7</v>
      </c>
      <c r="AQ35" s="67">
        <f>IF('Indicator Data'!BE37="No data","x",ROUND(IF('Indicator Data'!BE37&gt;AQ$41,10,IF('Indicator Data'!BE37&lt;AQ$40,0,10-(AQ$41-'Indicator Data'!BE37)/(AQ$41-AQ$40)*10)),1))</f>
        <v>3.3</v>
      </c>
      <c r="AR35" s="68">
        <f t="shared" si="16"/>
        <v>3.4</v>
      </c>
      <c r="AS35" s="66">
        <f>IF('Indicator Data'!BB37="No data","x",ROUND(IF('Indicator Data'!BB37&lt;$AS$40,10,IF('Indicator Data'!BB37&gt;$AS$41,0,($AS$41-'Indicator Data'!BB37)/($AS$41-$AS$40)*10)),1))</f>
        <v>6.5</v>
      </c>
      <c r="AT35" s="68">
        <f t="shared" si="6"/>
        <v>6.5</v>
      </c>
      <c r="AU35" s="110">
        <f t="shared" si="18"/>
        <v>3.6</v>
      </c>
    </row>
    <row r="36" spans="1:47" ht="15.75" customHeight="1">
      <c r="A36" s="25" t="s">
        <v>199</v>
      </c>
      <c r="B36" s="3" t="s">
        <v>196</v>
      </c>
      <c r="C36" s="38" t="s">
        <v>234</v>
      </c>
      <c r="D36" s="66">
        <f>IF('Indicator Data'!AC38="No data","x",ROUND(IF('Indicator Data'!AC38&gt;D$41,0,IF('Indicator Data'!AC38&lt;D$40,0,10-(D$41-'Indicator Data'!AC38)/(D$41-D$40)*10)),1))</f>
        <v>7.2</v>
      </c>
      <c r="E36" s="66">
        <f>IF('Indicator Data'!AD38="No data","x",ROUND(IF('Indicator Data'!AD38&gt;E$41,10,IF('Indicator Data'!AD38&lt;E$40,0,10-(E$41-'Indicator Data'!AD38)/(E$41-E$40)*10)),1))</f>
        <v>0</v>
      </c>
      <c r="F36" s="66">
        <f>IF('Indicator Data'!AE38="No data","x",ROUND(IF('Indicator Data'!AE38&gt;F$41,10,IF('Indicator Data'!AE38&lt;F$40,0,10-(F$41-'Indicator Data'!AE38)/(F$41-F$40)*10)),1))</f>
        <v>10</v>
      </c>
      <c r="G36" s="68">
        <f t="shared" si="8"/>
        <v>5.7333333333333334</v>
      </c>
      <c r="H36" s="67">
        <f>IF('Indicator Data'!AG38="No data","x",ROUND(IF('Indicator Data'!AG38&gt;H$41,10,IF('Indicator Data'!AG38&lt;H$40,0,10-(H$41-'Indicator Data'!AG38)/(H$41-H$40)*10)),1))</f>
        <v>6</v>
      </c>
      <c r="I36" s="67">
        <f>IF('Indicator Data'!AF38="No data","x",ROUND(IF('Indicator Data'!AF38&gt;I$41,10,IF('Indicator Data'!AF38&lt;I$40,0,10-(I$41-'Indicator Data'!AF38)/(I$41-I$40)*10)),1))</f>
        <v>0</v>
      </c>
      <c r="J36" s="67">
        <f>IF('Indicator Data'!AH38="No data","x",ROUND(IF('Indicator Data'!AH38&gt;J$41,10,IF('Indicator Data'!AH38&lt;J$40,0,10-(J$41-'Indicator Data'!AH38)/(J$41-J$40)*10)),1))</f>
        <v>8.8000000000000007</v>
      </c>
      <c r="K36" s="68">
        <f t="shared" si="9"/>
        <v>4.9333333333333336</v>
      </c>
      <c r="L36" s="148">
        <f>'Indicator Data'!AI38</f>
        <v>7887.15</v>
      </c>
      <c r="M36" s="148">
        <f>'Indicator Data'!AJ38</f>
        <v>7259.5</v>
      </c>
      <c r="N36" s="149">
        <f t="shared" si="10"/>
        <v>0</v>
      </c>
      <c r="O36" s="150">
        <f>IF('Indicator Data'!AK38="No data","x",ROUND(IF('Indicator Data'!AK38&gt;O$41,10,IF('Indicator Data'!AK38&lt;O$40,0,10-(O$41-'Indicator Data'!AK38)/(O$41-O$40)*10)),1))</f>
        <v>4.3</v>
      </c>
      <c r="P36" s="68">
        <f t="shared" si="19"/>
        <v>2.2000000000000002</v>
      </c>
      <c r="Q36" s="67">
        <f>IF('Indicator Data'!AL38="No data","x",ROUND(IF('Indicator Data'!AL38&gt;Q$41,10,IF('Indicator Data'!AL38&lt;Q$40,0,10-(Q$41-'Indicator Data'!AL38)/(Q$41-Q$40)*10)),1))</f>
        <v>4.7</v>
      </c>
      <c r="R36" s="67">
        <f>IF('Indicator Data'!AM38="No data","x",ROUND(IF('Indicator Data'!AM38&gt;R$41,0,IF('Indicator Data'!AM38&lt;R$40,0,10-(R$41-'Indicator Data'!AM38)/(R$41-R$40)*10)),1))</f>
        <v>2.5</v>
      </c>
      <c r="S36" s="67">
        <f>IF('Indicator Data'!AN38="No data","x",ROUND(IF('Indicator Data'!AN38&gt;S$41,0,IF('Indicator Data'!AN38&lt;S$40,0,10-(S$41-'Indicator Data'!AN38)/(S$41-S$40)*10)),1))</f>
        <v>0</v>
      </c>
      <c r="T36" s="67">
        <f>IF('Indicator Data'!AO38="No data","x",ROUND(IF('Indicator Data'!AO38&gt;T$41,0,IF('Indicator Data'!AO38&lt;T$40,0,10-(T$41-'Indicator Data'!AO38)/(T$41-T$40)*10)),1))</f>
        <v>1.6</v>
      </c>
      <c r="U36" s="68">
        <f t="shared" si="12"/>
        <v>2.2000000000000002</v>
      </c>
      <c r="V36" s="154">
        <f t="shared" si="0"/>
        <v>4.2</v>
      </c>
      <c r="W36" s="67">
        <f>IF('Indicator Data'!AP38="no data","x", 'Indicator Data'!AP38)</f>
        <v>0.26508846556932403</v>
      </c>
      <c r="X36" s="67">
        <f t="shared" si="1"/>
        <v>1</v>
      </c>
      <c r="Y36" s="68">
        <f t="shared" si="17"/>
        <v>1</v>
      </c>
      <c r="Z36" s="66">
        <f>IF('Indicator Data'!AR38="No data","x",ROUND(IF('Indicator Data'!AR38&gt;Z$41,10,IF('Indicator Data'!AR38&lt;Z$40,0,10-(Z$41-'Indicator Data'!AR38)/(Z$41-Z$40)*10)),1))</f>
        <v>0.5</v>
      </c>
      <c r="AA36" s="66">
        <f>IF('Indicator Data'!AS38="No data","x",ROUND(IF('Indicator Data'!AS38&gt;AA$41,10,IF('Indicator Data'!AS38&lt;AA$40,0,10-(AA$41-'Indicator Data'!AS38)/(AA$41-AA$40)*10)),1))</f>
        <v>0</v>
      </c>
      <c r="AB36" s="66">
        <f>IF('Indicator Data'!AT38="No data","x",ROUND(IF('Indicator Data'!AT38&gt;AB$41,10,IF('Indicator Data'!AT38&lt;AB$40,0,10-(AB$41-'Indicator Data'!AT38)/(AB$41-AB$40)*10)),1))</f>
        <v>0.8</v>
      </c>
      <c r="AC36" s="68">
        <f t="shared" si="2"/>
        <v>0.4</v>
      </c>
      <c r="AD36" s="66">
        <f>IF('Indicator Data'!AV38="No data","x",ROUND(IF('Indicator Data'!AV38&gt;AD$41,10,IF('Indicator Data'!AV38&lt;AD$40,0,10-(AD$41-'Indicator Data'!AV38)/(AD$41-AD$40)*10)),1))</f>
        <v>4.0999999999999996</v>
      </c>
      <c r="AE36" s="66">
        <f>IF('Indicator Data'!AW38="No data","x",ROUND(IF('Indicator Data'!AW38&gt;AE$41,10,IF('Indicator Data'!AW38&lt;AE$40,0,10-(AE$41-'Indicator Data'!AW38)/(AE$41-AE$40)*10)),1))</f>
        <v>4</v>
      </c>
      <c r="AF36" s="68">
        <f t="shared" si="3"/>
        <v>4.0999999999999996</v>
      </c>
      <c r="AG36" s="69">
        <f>IF('Indicator Data'!AX38="No data","x", 'Indicator Data'!AX38)</f>
        <v>0</v>
      </c>
      <c r="AH36" s="69">
        <f>IF('Indicator Data'!AY38="No data","x", 'Indicator Data'!AY38/'Indicator Data'!BX38*100000)</f>
        <v>0</v>
      </c>
      <c r="AI36" s="155">
        <f>IF('Indicator Data'!AZ38="No data","x", 'Indicator Data'!AZ38)</f>
        <v>0.222</v>
      </c>
      <c r="AJ36" s="67">
        <f t="shared" si="4"/>
        <v>0</v>
      </c>
      <c r="AK36" s="67">
        <f t="shared" si="14"/>
        <v>0</v>
      </c>
      <c r="AL36" s="67">
        <f t="shared" si="5"/>
        <v>5.7</v>
      </c>
      <c r="AM36" s="68">
        <f t="shared" si="15"/>
        <v>2.9</v>
      </c>
      <c r="AN36" s="67">
        <f>IF('Indicator Data'!BC38="No data","x",ROUND(IF('Indicator Data'!BC38&gt;AN$41,10,IF('Indicator Data'!BC38&lt;AN$40,0,10-(AN$41-'Indicator Data'!BC38)/(AN$41-AN$40)*10)),1))</f>
        <v>0</v>
      </c>
      <c r="AO36" s="67">
        <f>IF('Indicator Data'!BA38="No data","x",ROUND(IF('Indicator Data'!BA38&gt;AO$41,10,IF('Indicator Data'!BA38&lt;AO$40,0,10-(AO$41-'Indicator Data'!BA38)/(AO$41-AO$40)*10)),1))</f>
        <v>0</v>
      </c>
      <c r="AP36" s="67">
        <f>IF('Indicator Data'!BD38="No data","x",ROUND(IF('Indicator Data'!BD38&gt;AP$41,10,IF('Indicator Data'!BD38&lt;AP$40,0,10-(AP$41-'Indicator Data'!BD38)/(AP$41-AP$40)*10)),1))</f>
        <v>4.9000000000000004</v>
      </c>
      <c r="AQ36" s="67">
        <f>IF('Indicator Data'!BE38="No data","x",ROUND(IF('Indicator Data'!BE38&gt;AQ$41,10,IF('Indicator Data'!BE38&lt;AQ$40,0,10-(AQ$41-'Indicator Data'!BE38)/(AQ$41-AQ$40)*10)),1))</f>
        <v>3.3</v>
      </c>
      <c r="AR36" s="68">
        <f t="shared" si="16"/>
        <v>2.1</v>
      </c>
      <c r="AS36" s="66">
        <f>IF('Indicator Data'!BB38="No data","x",ROUND(IF('Indicator Data'!BB38&lt;$AS$40,10,IF('Indicator Data'!BB38&gt;$AS$41,0,($AS$41-'Indicator Data'!BB38)/($AS$41-$AS$40)*10)),1))</f>
        <v>0</v>
      </c>
      <c r="AT36" s="68">
        <f t="shared" si="6"/>
        <v>0</v>
      </c>
      <c r="AU36" s="110">
        <f t="shared" si="18"/>
        <v>1.9</v>
      </c>
    </row>
    <row r="37" spans="1:47" ht="15.75" customHeight="1">
      <c r="A37" s="25" t="s">
        <v>199</v>
      </c>
      <c r="B37" s="3" t="s">
        <v>187</v>
      </c>
      <c r="C37" s="38" t="s">
        <v>225</v>
      </c>
      <c r="D37" s="66">
        <f>IF('Indicator Data'!AC39="No data","x",ROUND(IF('Indicator Data'!AC39&gt;D$41,0,IF('Indicator Data'!AC39&lt;D$40,0,10-(D$41-'Indicator Data'!AC39)/(D$41-D$40)*10)),1))</f>
        <v>3.7</v>
      </c>
      <c r="E37" s="66">
        <f>IF('Indicator Data'!AD39="No data","x",ROUND(IF('Indicator Data'!AD39&gt;E$41,10,IF('Indicator Data'!AD39&lt;E$40,0,10-(E$41-'Indicator Data'!AD39)/(E$41-E$40)*10)),1))</f>
        <v>6</v>
      </c>
      <c r="F37" s="66">
        <f>IF('Indicator Data'!AE39="No data","x",ROUND(IF('Indicator Data'!AE39&gt;F$41,10,IF('Indicator Data'!AE39&lt;F$40,0,10-(F$41-'Indicator Data'!AE39)/(F$41-F$40)*10)),1))</f>
        <v>10</v>
      </c>
      <c r="G37" s="68">
        <f t="shared" si="8"/>
        <v>6.5666666666666664</v>
      </c>
      <c r="H37" s="67">
        <f>IF('Indicator Data'!AG39="No data","x",ROUND(IF('Indicator Data'!AG39&gt;H$41,10,IF('Indicator Data'!AG39&lt;H$40,0,10-(H$41-'Indicator Data'!AG39)/(H$41-H$40)*10)),1))</f>
        <v>6</v>
      </c>
      <c r="I37" s="67">
        <f>IF('Indicator Data'!AF39="No data","x",ROUND(IF('Indicator Data'!AF39&gt;I$41,10,IF('Indicator Data'!AF39&lt;I$40,0,10-(I$41-'Indicator Data'!AF39)/(I$41-I$40)*10)),1))</f>
        <v>10</v>
      </c>
      <c r="J37" s="67">
        <f>IF('Indicator Data'!AH39="No data","x",ROUND(IF('Indicator Data'!AH39&gt;J$41,10,IF('Indicator Data'!AH39&lt;J$40,0,10-(J$41-'Indicator Data'!AH39)/(J$41-J$40)*10)),1))</f>
        <v>0</v>
      </c>
      <c r="K37" s="68">
        <f t="shared" si="9"/>
        <v>5.333333333333333</v>
      </c>
      <c r="L37" s="148">
        <f>'Indicator Data'!AI39</f>
        <v>5582.98</v>
      </c>
      <c r="M37" s="148">
        <f>'Indicator Data'!AJ39</f>
        <v>10255.59</v>
      </c>
      <c r="N37" s="149">
        <f t="shared" si="10"/>
        <v>2.5</v>
      </c>
      <c r="O37" s="150">
        <f>IF('Indicator Data'!AK39="No data","x",ROUND(IF('Indicator Data'!AK39&gt;O$41,10,IF('Indicator Data'!AK39&lt;O$40,0,10-(O$41-'Indicator Data'!AK39)/(O$41-O$40)*10)),1))</f>
        <v>4.3</v>
      </c>
      <c r="P37" s="68">
        <f t="shared" si="19"/>
        <v>3.4</v>
      </c>
      <c r="Q37" s="67">
        <f>IF('Indicator Data'!AL39="No data","x",ROUND(IF('Indicator Data'!AL39&gt;Q$41,10,IF('Indicator Data'!AL39&lt;Q$40,0,10-(Q$41-'Indicator Data'!AL39)/(Q$41-Q$40)*10)),1))</f>
        <v>4.7</v>
      </c>
      <c r="R37" s="67">
        <f>IF('Indicator Data'!AM39="No data","x",ROUND(IF('Indicator Data'!AM39&gt;R$41,0,IF('Indicator Data'!AM39&lt;R$40,0,10-(R$41-'Indicator Data'!AM39)/(R$41-R$40)*10)),1))</f>
        <v>0</v>
      </c>
      <c r="S37" s="67">
        <f>IF('Indicator Data'!AN39="No data","x",ROUND(IF('Indicator Data'!AN39&gt;S$41,0,IF('Indicator Data'!AN39&lt;S$40,0,10-(S$41-'Indicator Data'!AN39)/(S$41-S$40)*10)),1))</f>
        <v>6</v>
      </c>
      <c r="T37" s="67">
        <f>IF('Indicator Data'!AO39="No data","x",ROUND(IF('Indicator Data'!AO39&gt;T$41,0,IF('Indicator Data'!AO39&lt;T$40,0,10-(T$41-'Indicator Data'!AO39)/(T$41-T$40)*10)),1))</f>
        <v>1.6</v>
      </c>
      <c r="U37" s="68">
        <f t="shared" si="12"/>
        <v>3.0749999999999997</v>
      </c>
      <c r="V37" s="154">
        <f t="shared" si="0"/>
        <v>5</v>
      </c>
      <c r="W37" s="67">
        <f>IF('Indicator Data'!AP39="no data","x", 'Indicator Data'!AP39)</f>
        <v>3.04109827091841E-2</v>
      </c>
      <c r="X37" s="67">
        <f t="shared" si="1"/>
        <v>0</v>
      </c>
      <c r="Y37" s="68">
        <f t="shared" si="17"/>
        <v>0</v>
      </c>
      <c r="Z37" s="66">
        <f>IF('Indicator Data'!AR39="No data","x",ROUND(IF('Indicator Data'!AR39&gt;Z$41,10,IF('Indicator Data'!AR39&lt;Z$40,0,10-(Z$41-'Indicator Data'!AR39)/(Z$41-Z$40)*10)),1))</f>
        <v>9.8000000000000007</v>
      </c>
      <c r="AA37" s="66">
        <f>IF('Indicator Data'!AS39="No data","x",ROUND(IF('Indicator Data'!AS39&gt;AA$41,10,IF('Indicator Data'!AS39&lt;AA$40,0,10-(AA$41-'Indicator Data'!AS39)/(AA$41-AA$40)*10)),1))</f>
        <v>8.1</v>
      </c>
      <c r="AB37" s="66">
        <f>IF('Indicator Data'!AT39="No data","x",ROUND(IF('Indicator Data'!AT39&gt;AB$41,10,IF('Indicator Data'!AT39&lt;AB$40,0,10-(AB$41-'Indicator Data'!AT39)/(AB$41-AB$40)*10)),1))</f>
        <v>7.1</v>
      </c>
      <c r="AC37" s="68">
        <f t="shared" si="2"/>
        <v>8.3000000000000007</v>
      </c>
      <c r="AD37" s="66">
        <f>IF('Indicator Data'!AV39="No data","x",ROUND(IF('Indicator Data'!AV39&gt;AD$41,10,IF('Indicator Data'!AV39&lt;AD$40,0,10-(AD$41-'Indicator Data'!AV39)/(AD$41-AD$40)*10)),1))</f>
        <v>2.9</v>
      </c>
      <c r="AE37" s="66">
        <f>IF('Indicator Data'!AW39="No data","x",ROUND(IF('Indicator Data'!AW39&gt;AE$41,10,IF('Indicator Data'!AW39&lt;AE$40,0,10-(AE$41-'Indicator Data'!AW39)/(AE$41-AE$40)*10)),1))</f>
        <v>6.9</v>
      </c>
      <c r="AF37" s="68">
        <f t="shared" si="3"/>
        <v>4.9000000000000004</v>
      </c>
      <c r="AG37" s="69">
        <f>IF('Indicator Data'!AX39="No data","x", 'Indicator Data'!AX39)</f>
        <v>0</v>
      </c>
      <c r="AH37" s="69">
        <f>IF('Indicator Data'!AY39="No data","x", 'Indicator Data'!AY39/'Indicator Data'!BX39*100000)</f>
        <v>0</v>
      </c>
      <c r="AI37" s="155">
        <f>IF('Indicator Data'!AZ39="No data","x", 'Indicator Data'!AZ39)</f>
        <v>3.2000000000000001E-2</v>
      </c>
      <c r="AJ37" s="67">
        <f t="shared" si="4"/>
        <v>0</v>
      </c>
      <c r="AK37" s="67">
        <f t="shared" si="14"/>
        <v>0</v>
      </c>
      <c r="AL37" s="67">
        <f t="shared" si="5"/>
        <v>0.6</v>
      </c>
      <c r="AM37" s="68">
        <f t="shared" si="15"/>
        <v>0.3</v>
      </c>
      <c r="AN37" s="67">
        <f>IF('Indicator Data'!BC39="No data","x",ROUND(IF('Indicator Data'!BC39&gt;AN$41,10,IF('Indicator Data'!BC39&lt;AN$40,0,10-(AN$41-'Indicator Data'!BC39)/(AN$41-AN$40)*10)),1))</f>
        <v>10</v>
      </c>
      <c r="AO37" s="67">
        <f>IF('Indicator Data'!BA39="No data","x",ROUND(IF('Indicator Data'!BA39&gt;AO$41,10,IF('Indicator Data'!BA39&lt;AO$40,0,10-(AO$41-'Indicator Data'!BA39)/(AO$41-AO$40)*10)),1))</f>
        <v>0</v>
      </c>
      <c r="AP37" s="67">
        <f>IF('Indicator Data'!BD39="No data","x",ROUND(IF('Indicator Data'!BD39&gt;AP$41,10,IF('Indicator Data'!BD39&lt;AP$40,0,10-(AP$41-'Indicator Data'!BD39)/(AP$41-AP$40)*10)),1))</f>
        <v>6.5</v>
      </c>
      <c r="AQ37" s="67">
        <f>IF('Indicator Data'!BE39="No data","x",ROUND(IF('Indicator Data'!BE39&gt;AQ$41,10,IF('Indicator Data'!BE39&lt;AQ$40,0,10-(AQ$41-'Indicator Data'!BE39)/(AQ$41-AQ$40)*10)),1))</f>
        <v>10</v>
      </c>
      <c r="AR37" s="68">
        <f t="shared" si="16"/>
        <v>6.6</v>
      </c>
      <c r="AS37" s="66">
        <f>IF('Indicator Data'!BB39="No data","x",ROUND(IF('Indicator Data'!BB39&lt;$AS$40,10,IF('Indicator Data'!BB39&gt;$AS$41,0,($AS$41-'Indicator Data'!BB39)/($AS$41-$AS$40)*10)),1))</f>
        <v>6.5</v>
      </c>
      <c r="AT37" s="68">
        <f t="shared" si="6"/>
        <v>6.5</v>
      </c>
      <c r="AU37" s="110">
        <f t="shared" si="18"/>
        <v>5.2</v>
      </c>
    </row>
    <row r="38" spans="1:47" ht="15.75" customHeight="1">
      <c r="A38" s="25" t="s">
        <v>199</v>
      </c>
      <c r="B38" s="101" t="s">
        <v>186</v>
      </c>
      <c r="C38" s="102" t="s">
        <v>224</v>
      </c>
      <c r="D38" s="66">
        <f>IF('Indicator Data'!AC40="No data","x",ROUND(IF('Indicator Data'!AC40&gt;D$41,0,IF('Indicator Data'!AC40&lt;D$40,0,10-(D$41-'Indicator Data'!AC40)/(D$41-D$40)*10)),1))</f>
        <v>3.7</v>
      </c>
      <c r="E38" s="66">
        <f>IF('Indicator Data'!AD40="No data","x",ROUND(IF('Indicator Data'!AD40&gt;E$41,10,IF('Indicator Data'!AD40&lt;E$40,0,10-(E$41-'Indicator Data'!AD40)/(E$41-E$40)*10)),1))</f>
        <v>6</v>
      </c>
      <c r="F38" s="66">
        <f>IF('Indicator Data'!AE40="No data","x",ROUND(IF('Indicator Data'!AE40&gt;F$41,10,IF('Indicator Data'!AE40&lt;F$40,0,10-(F$41-'Indicator Data'!AE40)/(F$41-F$40)*10)),1))</f>
        <v>10</v>
      </c>
      <c r="G38" s="68">
        <f t="shared" si="8"/>
        <v>6.5666666666666664</v>
      </c>
      <c r="H38" s="67">
        <f>IF('Indicator Data'!AG40="No data","x",ROUND(IF('Indicator Data'!AG40&gt;H$41,10,IF('Indicator Data'!AG40&lt;H$40,0,10-(H$41-'Indicator Data'!AG40)/(H$41-H$40)*10)),1))</f>
        <v>8.6</v>
      </c>
      <c r="I38" s="67">
        <f>IF('Indicator Data'!AF40="No data","x",ROUND(IF('Indicator Data'!AF40&gt;I$41,10,IF('Indicator Data'!AF40&lt;I$40,0,10-(I$41-'Indicator Data'!AF40)/(I$41-I$40)*10)),1))</f>
        <v>0</v>
      </c>
      <c r="J38" s="67" t="str">
        <f>IF('Indicator Data'!AH40="No data","x",ROUND(IF('Indicator Data'!AH40&gt;J$41,10,IF('Indicator Data'!AH40&lt;J$40,0,10-(J$41-'Indicator Data'!AH40)/(J$41-J$40)*10)),1))</f>
        <v>x</v>
      </c>
      <c r="K38" s="68">
        <f t="shared" si="9"/>
        <v>4.3</v>
      </c>
      <c r="L38" s="148" t="str">
        <f>'Indicator Data'!AI40</f>
        <v>no data</v>
      </c>
      <c r="M38" s="148" t="str">
        <f>'Indicator Data'!AJ40</f>
        <v>no data</v>
      </c>
      <c r="N38" s="149" t="str">
        <f>IF(M38="no data","x",ROUND(IF(M38&gt;N$41,10,IF(M38&lt;N$40,0,10-(N$41-M38)/(N$41-N$40)*10)),1))</f>
        <v>x</v>
      </c>
      <c r="O38" s="150">
        <f>IF('Indicator Data'!AK40="No data","x",ROUND(IF('Indicator Data'!AK40&gt;O$41,10,IF('Indicator Data'!AK40&lt;O$40,0,10-(O$41-'Indicator Data'!AK40)/(O$41-O$40)*10)),1))</f>
        <v>4.3</v>
      </c>
      <c r="P38" s="68">
        <f t="shared" si="19"/>
        <v>4.3</v>
      </c>
      <c r="Q38" s="67">
        <f>IF('Indicator Data'!AL40="No data","x",ROUND(IF('Indicator Data'!AL40&gt;Q$41,10,IF('Indicator Data'!AL40&lt;Q$40,0,10-(Q$41-'Indicator Data'!AL40)/(Q$41-Q$40)*10)),1))</f>
        <v>4.7</v>
      </c>
      <c r="R38" s="67">
        <f>IF('Indicator Data'!AM40="No data","x",ROUND(IF('Indicator Data'!AM40&gt;R$41,0,IF('Indicator Data'!AM40&lt;R$40,0,10-(R$41-'Indicator Data'!AM40)/(R$41-R$40)*10)),1))</f>
        <v>0</v>
      </c>
      <c r="S38" s="67">
        <f>IF('Indicator Data'!AN40="No data","x",ROUND(IF('Indicator Data'!AN40&gt;S$41,0,IF('Indicator Data'!AN40&lt;S$40,0,10-(S$41-'Indicator Data'!AN40)/(S$41-S$40)*10)),1))</f>
        <v>6</v>
      </c>
      <c r="T38" s="67">
        <f>IF('Indicator Data'!AO40="No data","x",ROUND(IF('Indicator Data'!AO40&gt;T$41,0,IF('Indicator Data'!AO40&lt;T$40,0,10-(T$41-'Indicator Data'!AO40)/(T$41-T$40)*10)),1))</f>
        <v>1.6</v>
      </c>
      <c r="U38" s="68">
        <f t="shared" si="12"/>
        <v>3.0749999999999997</v>
      </c>
      <c r="V38" s="154">
        <f t="shared" si="0"/>
        <v>5</v>
      </c>
      <c r="W38" s="67" t="str">
        <f>IF('Indicator Data'!AP40="no data","x", 'Indicator Data'!AP40)</f>
        <v>x</v>
      </c>
      <c r="X38" s="67" t="str">
        <f t="shared" si="1"/>
        <v>x</v>
      </c>
      <c r="Y38" s="68" t="s">
        <v>303</v>
      </c>
      <c r="Z38" s="66" t="str">
        <f>IF('Indicator Data'!AR40="No data","x",ROUND(IF('Indicator Data'!AR40&gt;Z$41,10,IF('Indicator Data'!AR40&lt;Z$40,0,10-(Z$41-'Indicator Data'!AR40)/(Z$41-Z$40)*10)),1))</f>
        <v>x</v>
      </c>
      <c r="AA38" s="66" t="str">
        <f>IF('Indicator Data'!AS40="No data","x",ROUND(IF('Indicator Data'!AS40&gt;AA$41,10,IF('Indicator Data'!AS40&lt;AA$40,0,10-(AA$41-'Indicator Data'!AS40)/(AA$41-AA$40)*10)),1))</f>
        <v>x</v>
      </c>
      <c r="AB38" s="66">
        <f>IF('Indicator Data'!AT40="No data","x",ROUND(IF('Indicator Data'!AT40&gt;AB$41,10,IF('Indicator Data'!AT40&lt;AB$40,0,10-(AB$41-'Indicator Data'!AT40)/(AB$41-AB$40)*10)),1))</f>
        <v>7.5</v>
      </c>
      <c r="AC38" s="68">
        <f t="shared" si="2"/>
        <v>7.5</v>
      </c>
      <c r="AD38" s="66" t="str">
        <f>IF('Indicator Data'!AV40="No data","x",ROUND(IF('Indicator Data'!AV40&gt;AD$41,10,IF('Indicator Data'!AV40&lt;AD$40,0,10-(AD$41-'Indicator Data'!AV40)/(AD$41-AD$40)*10)),1))</f>
        <v>x</v>
      </c>
      <c r="AE38" s="66">
        <f>IF('Indicator Data'!AW40="No data","x",ROUND(IF('Indicator Data'!AW40&gt;AE$41,10,IF('Indicator Data'!AW40&lt;AE$40,0,10-(AE$41-'Indicator Data'!AW40)/(AE$41-AE$40)*10)),1))</f>
        <v>6.9</v>
      </c>
      <c r="AF38" s="68">
        <f t="shared" si="3"/>
        <v>6.9</v>
      </c>
      <c r="AG38" s="69">
        <f>IF('Indicator Data'!AX40="No data","x", 'Indicator Data'!AX40)</f>
        <v>0</v>
      </c>
      <c r="AH38" s="69" t="str">
        <f>IF('Indicator Data'!AY40="No data","x", 'Indicator Data'!AY40/'Indicator Data'!BX40*100000)</f>
        <v>x</v>
      </c>
      <c r="AI38" s="155">
        <f>IF('Indicator Data'!AZ40="No data","x", 'Indicator Data'!AZ40)</f>
        <v>0</v>
      </c>
      <c r="AJ38" s="67">
        <f t="shared" si="4"/>
        <v>0</v>
      </c>
      <c r="AK38" s="67" t="str">
        <f t="shared" si="14"/>
        <v>x</v>
      </c>
      <c r="AL38" s="67">
        <f t="shared" si="5"/>
        <v>0</v>
      </c>
      <c r="AM38" s="68">
        <f t="shared" si="15"/>
        <v>0</v>
      </c>
      <c r="AN38" s="67" t="str">
        <f>IF('Indicator Data'!BC40="No data","x",ROUND(IF('Indicator Data'!BC40&gt;AN$41,10,IF('Indicator Data'!BC40&lt;AN$40,0,10-(AN$41-'Indicator Data'!BC40)/(AN$41-AN$40)*10)),1))</f>
        <v>x</v>
      </c>
      <c r="AO38" s="67">
        <f>IF('Indicator Data'!BA40="No data","x",ROUND(IF('Indicator Data'!BA40&gt;AO$41,10,IF('Indicator Data'!BA40&lt;AO$40,0,10-(AO$41-'Indicator Data'!BA40)/(AO$41-AO$40)*10)),1))</f>
        <v>0</v>
      </c>
      <c r="AP38" s="67" t="str">
        <f>IF('Indicator Data'!BD40="No data","x",ROUND(IF('Indicator Data'!BD40&gt;AP$41,10,IF('Indicator Data'!BD40&lt;AP$40,0,10-(AP$41-'Indicator Data'!BD40)/(AP$41-AP$40)*10)),1))</f>
        <v>x</v>
      </c>
      <c r="AQ38" s="67">
        <f>IF('Indicator Data'!BE40="No data","x",ROUND(IF('Indicator Data'!BE40&gt;AQ$41,10,IF('Indicator Data'!BE40&lt;AQ$40,0,10-(AQ$41-'Indicator Data'!BE40)/(AQ$41-AQ$40)*10)),1))</f>
        <v>0</v>
      </c>
      <c r="AR38" s="68">
        <f t="shared" si="16"/>
        <v>0</v>
      </c>
      <c r="AS38" s="66" t="str">
        <f>IF('Indicator Data'!BB40="No data","x",ROUND(IF('Indicator Data'!BB40&lt;$AS$40,10,IF('Indicator Data'!BB40&gt;$AS$41,0,($AS$41-'Indicator Data'!BB40)/($AS$41-$AS$40)*10)),1))</f>
        <v>x</v>
      </c>
      <c r="AT38" s="68" t="s">
        <v>303</v>
      </c>
      <c r="AU38" s="110" t="s">
        <v>303</v>
      </c>
    </row>
    <row r="39" spans="1:47" ht="15.75" customHeight="1">
      <c r="A39" s="95" t="s">
        <v>199</v>
      </c>
      <c r="B39" s="97" t="s">
        <v>188</v>
      </c>
      <c r="C39" s="98" t="s">
        <v>226</v>
      </c>
      <c r="D39" s="66">
        <f>IF('Indicator Data'!AC41="No data","x",ROUND(IF('Indicator Data'!AC41&gt;D$41,0,IF('Indicator Data'!AC41&lt;D$40,0,10-(D$41-'Indicator Data'!AC41)/(D$41-D$40)*10)),1))</f>
        <v>3.7</v>
      </c>
      <c r="E39" s="66">
        <f>IF('Indicator Data'!AD41="No data","x",ROUND(IF('Indicator Data'!AD41&gt;E$41,10,IF('Indicator Data'!AD41&lt;E$40,0,10-(E$41-'Indicator Data'!AD41)/(E$41-E$40)*10)),1))</f>
        <v>6</v>
      </c>
      <c r="F39" s="66">
        <f>IF('Indicator Data'!AE41="No data","x",ROUND(IF('Indicator Data'!AE41&gt;F$41,10,IF('Indicator Data'!AE41&lt;F$40,0,10-(F$41-'Indicator Data'!AE41)/(F$41-F$40)*10)),1))</f>
        <v>10</v>
      </c>
      <c r="G39" s="68">
        <f t="shared" si="8"/>
        <v>6.5666666666666664</v>
      </c>
      <c r="H39" s="67">
        <f>IF('Indicator Data'!AG41="No data","x",ROUND(IF('Indicator Data'!AG41&gt;H$41,10,IF('Indicator Data'!AG41&lt;H$40,0,10-(H$41-'Indicator Data'!AG41)/(H$41-H$40)*10)),1))</f>
        <v>6</v>
      </c>
      <c r="I39" s="67">
        <f>IF('Indicator Data'!AF41="No data","x",ROUND(IF('Indicator Data'!AF41&gt;I$41,10,IF('Indicator Data'!AF41&lt;I$40,0,10-(I$41-'Indicator Data'!AF41)/(I$41-I$40)*10)),1))</f>
        <v>10</v>
      </c>
      <c r="J39" s="67">
        <f>IF('Indicator Data'!AH41="No data","x",ROUND(IF('Indicator Data'!AH41&gt;J$41,10,IF('Indicator Data'!AH41&lt;J$40,0,10-(J$41-'Indicator Data'!AH41)/(J$41-J$40)*10)),1))</f>
        <v>1.8</v>
      </c>
      <c r="K39" s="68">
        <f>AVERAGE(H39, I39, J39)</f>
        <v>5.9333333333333336</v>
      </c>
      <c r="L39" s="148">
        <f>'Indicator Data'!AI41</f>
        <v>2992.09</v>
      </c>
      <c r="M39" s="148">
        <f>'Indicator Data'!AJ41</f>
        <v>19136.060000000001</v>
      </c>
      <c r="N39" s="149">
        <f>IF(M39="x","x",ROUND(IF(M39&gt;N$41,10,IF(M39&lt;N$40,0,10-(N$41-M39)/(N$41-N$40)*10)),1))</f>
        <v>10</v>
      </c>
      <c r="O39" s="150">
        <f>IF('Indicator Data'!AK41="No data","x",ROUND(IF('Indicator Data'!AK41&gt;O$41,10,IF('Indicator Data'!AK41&lt;O$40,0,10-(O$41-'Indicator Data'!AK41)/(O$41-O$40)*10)),1))</f>
        <v>4.3</v>
      </c>
      <c r="P39" s="68">
        <f t="shared" si="19"/>
        <v>7.2</v>
      </c>
      <c r="Q39" s="67">
        <f>IF('Indicator Data'!AL41="No data","x",ROUND(IF('Indicator Data'!AL41&gt;Q$41,10,IF('Indicator Data'!AL41&lt;Q$40,0,10-(Q$41-'Indicator Data'!AL41)/(Q$41-Q$40)*10)),1))</f>
        <v>4.7</v>
      </c>
      <c r="R39" s="67">
        <f>IF('Indicator Data'!AM41="No data","x",ROUND(IF('Indicator Data'!AM41&gt;R$41,0,IF('Indicator Data'!AM41&lt;R$40,0,10-(R$41-'Indicator Data'!AM41)/(R$41-R$40)*10)),1))</f>
        <v>0</v>
      </c>
      <c r="S39" s="67">
        <f>IF('Indicator Data'!AN41="No data","x",ROUND(IF('Indicator Data'!AN41&gt;S$41,0,IF('Indicator Data'!AN41&lt;S$40,0,10-(S$41-'Indicator Data'!AN41)/(S$41-S$40)*10)),1))</f>
        <v>6</v>
      </c>
      <c r="T39" s="67">
        <f>IF('Indicator Data'!AO41="No data","x",ROUND(IF('Indicator Data'!AO41&gt;T$41,0,IF('Indicator Data'!AO41&lt;T$40,0,10-(T$41-'Indicator Data'!AO41)/(T$41-T$40)*10)),1))</f>
        <v>1.6</v>
      </c>
      <c r="U39" s="68">
        <f t="shared" si="12"/>
        <v>3.0749999999999997</v>
      </c>
      <c r="V39" s="154">
        <f t="shared" si="0"/>
        <v>5.9</v>
      </c>
      <c r="W39" s="67">
        <f>IF('Indicator Data'!AP41="no data","x", 'Indicator Data'!AP41)</f>
        <v>1.8205310270169599</v>
      </c>
      <c r="X39" s="67">
        <f t="shared" si="1"/>
        <v>10</v>
      </c>
      <c r="Y39" s="68">
        <f>ROUND(AVERAGE(X39),1)</f>
        <v>10</v>
      </c>
      <c r="Z39" s="66">
        <f>IF('Indicator Data'!AR41="No data","x",ROUND(IF('Indicator Data'!AR41&gt;Z$41,10,IF('Indicator Data'!AR41&lt;Z$40,0,10-(Z$41-'Indicator Data'!AR41)/(Z$41-Z$40)*10)),1))</f>
        <v>9.1</v>
      </c>
      <c r="AA39" s="66">
        <f>IF('Indicator Data'!AS41="No data","x",ROUND(IF('Indicator Data'!AS41&gt;AA$41,10,IF('Indicator Data'!AS41&lt;AA$40,0,10-(AA$41-'Indicator Data'!AS41)/(AA$41-AA$40)*10)),1))</f>
        <v>3</v>
      </c>
      <c r="AB39" s="66">
        <f>IF('Indicator Data'!AT41="No data","x",ROUND(IF('Indicator Data'!AT41&gt;AB$41,10,IF('Indicator Data'!AT41&lt;AB$40,0,10-(AB$41-'Indicator Data'!AT41)/(AB$41-AB$40)*10)),1))</f>
        <v>4.7</v>
      </c>
      <c r="AC39" s="68">
        <f t="shared" si="2"/>
        <v>5.6</v>
      </c>
      <c r="AD39" s="66">
        <f>IF('Indicator Data'!AV41="No data","x",ROUND(IF('Indicator Data'!AV41&gt;AD$41,10,IF('Indicator Data'!AV41&lt;AD$40,0,10-(AD$41-'Indicator Data'!AV41)/(AD$41-AD$40)*10)),1))</f>
        <v>0</v>
      </c>
      <c r="AE39" s="66">
        <f>IF('Indicator Data'!AW41="No data","x",ROUND(IF('Indicator Data'!AW41&gt;AE$41,10,IF('Indicator Data'!AW41&lt;AE$40,0,10-(AE$41-'Indicator Data'!AW41)/(AE$41-AE$40)*10)),1))</f>
        <v>6.9</v>
      </c>
      <c r="AF39" s="68">
        <f t="shared" si="3"/>
        <v>3.5</v>
      </c>
      <c r="AG39" s="69">
        <f>IF('Indicator Data'!AX41="No data","x", 'Indicator Data'!AX41)</f>
        <v>0</v>
      </c>
      <c r="AH39" s="69">
        <f>IF('Indicator Data'!AY41="No data","x", 'Indicator Data'!AY41/'Indicator Data'!BX41*100000)</f>
        <v>0</v>
      </c>
      <c r="AI39" s="155">
        <f>IF('Indicator Data'!AZ41="No data","x", 'Indicator Data'!AZ41)</f>
        <v>0.27</v>
      </c>
      <c r="AJ39" s="67">
        <f t="shared" si="4"/>
        <v>0</v>
      </c>
      <c r="AK39" s="67">
        <f t="shared" si="14"/>
        <v>0</v>
      </c>
      <c r="AL39" s="67">
        <f t="shared" si="5"/>
        <v>7</v>
      </c>
      <c r="AM39" s="68">
        <f t="shared" si="15"/>
        <v>3.5</v>
      </c>
      <c r="AN39" s="67">
        <f>IF('Indicator Data'!BC41="No data","x",ROUND(IF('Indicator Data'!BC41&gt;AN$41,10,IF('Indicator Data'!BC41&lt;AN$40,0,10-(AN$41-'Indicator Data'!BC41)/(AN$41-AN$40)*10)),1))</f>
        <v>0.2</v>
      </c>
      <c r="AO39" s="67">
        <f>IF('Indicator Data'!BA41="No data","x",ROUND(IF('Indicator Data'!BA41&gt;AO$41,10,IF('Indicator Data'!BA41&lt;AO$40,0,10-(AO$41-'Indicator Data'!BA41)/(AO$41-AO$40)*10)),1))</f>
        <v>1.3</v>
      </c>
      <c r="AP39" s="67">
        <f>IF('Indicator Data'!BD41="No data","x",ROUND(IF('Indicator Data'!BD41&gt;AP$41,10,IF('Indicator Data'!BD41&lt;AP$40,0,10-(AP$41-'Indicator Data'!BD41)/(AP$41-AP$40)*10)),1))</f>
        <v>0</v>
      </c>
      <c r="AQ39" s="67">
        <f>IF('Indicator Data'!BE41="No data","x",ROUND(IF('Indicator Data'!BE41&gt;AQ$41,10,IF('Indicator Data'!BE41&lt;AQ$40,0,10-(AQ$41-'Indicator Data'!BE41)/(AQ$41-AQ$40)*10)),1))</f>
        <v>6.7</v>
      </c>
      <c r="AR39" s="68">
        <f>IF(AND(AO39="x",AP39="x",AQ39="x"),"x",ROUND(AVERAGE(AN39, AO39,AP39, AQ39),1))</f>
        <v>2.1</v>
      </c>
      <c r="AS39" s="66">
        <f>IF('Indicator Data'!BB41="No data","x",ROUND(IF('Indicator Data'!BB41&lt;$AS$40,10,IF('Indicator Data'!BB41&gt;$AS$41,0,($AS$41-'Indicator Data'!BB41)/($AS$41-$AS$40)*10)),1))</f>
        <v>6.5</v>
      </c>
      <c r="AT39" s="68">
        <f t="shared" si="6"/>
        <v>6.5</v>
      </c>
      <c r="AU39" s="110">
        <f>IF(AM39="x",ROUND((10-GEOMEAN(((10-Y39)/10*9+1),((10-AC39)/10*9+1),((10-AF39)/10*9+1),((10-AR39)/10*9+1),((10-AT39)/10*9+1))/9*10),1),ROUND((10-GEOMEAN(((10-Y39)/10*9+1),((10-AC39)/10*9+1),((10-AM39)/10*9+1),((10-AF39)/10*9+1),((10-AR39)/10*9+1),((10-AT39)/10*9+1)))/9*10,1))</f>
        <v>6.2</v>
      </c>
    </row>
    <row r="40" spans="1:47" s="132" customFormat="1" ht="15.75" customHeight="1">
      <c r="A40" s="125"/>
      <c r="B40" s="125"/>
      <c r="C40" s="125"/>
      <c r="D40" s="143">
        <v>0.72</v>
      </c>
      <c r="E40" s="250">
        <v>2.5000000000000001E-3</v>
      </c>
      <c r="F40" s="143">
        <v>30</v>
      </c>
      <c r="G40" s="141"/>
      <c r="H40" s="143">
        <v>0.2</v>
      </c>
      <c r="I40" s="143">
        <v>1.06</v>
      </c>
      <c r="J40" s="143">
        <v>340</v>
      </c>
      <c r="K40" s="141"/>
      <c r="L40" s="141"/>
      <c r="M40" s="141"/>
      <c r="N40" s="143">
        <v>7259.5</v>
      </c>
      <c r="O40" s="143">
        <v>0</v>
      </c>
      <c r="P40" s="141"/>
      <c r="Q40" s="143">
        <v>0</v>
      </c>
      <c r="R40" s="143">
        <v>2.5</v>
      </c>
      <c r="S40" s="143">
        <v>1</v>
      </c>
      <c r="T40" s="143">
        <v>0</v>
      </c>
      <c r="U40" s="141"/>
      <c r="V40" s="141"/>
      <c r="W40" s="141"/>
      <c r="X40" s="143">
        <v>0.1</v>
      </c>
      <c r="Y40" s="141"/>
      <c r="Z40" s="143">
        <v>0.2</v>
      </c>
      <c r="AA40" s="143">
        <v>0.4</v>
      </c>
      <c r="AB40" s="143">
        <v>18.2</v>
      </c>
      <c r="AC40" s="141"/>
      <c r="AD40" s="143">
        <v>4.7</v>
      </c>
      <c r="AE40" s="143">
        <v>2</v>
      </c>
      <c r="AF40" s="141"/>
      <c r="AG40" s="141"/>
      <c r="AH40" s="141"/>
      <c r="AI40" s="141"/>
      <c r="AJ40" s="143">
        <v>0</v>
      </c>
      <c r="AK40" s="156">
        <v>0</v>
      </c>
      <c r="AL40" s="144">
        <v>0.01</v>
      </c>
      <c r="AM40" s="141"/>
      <c r="AN40" s="143">
        <v>67</v>
      </c>
      <c r="AO40" s="143">
        <v>0.03</v>
      </c>
      <c r="AP40" s="143">
        <v>23.8</v>
      </c>
      <c r="AQ40" s="143">
        <v>0.3</v>
      </c>
      <c r="AR40" s="141"/>
      <c r="AS40" s="143">
        <v>2450</v>
      </c>
      <c r="AT40" s="142"/>
      <c r="AU40" s="142"/>
    </row>
    <row r="41" spans="1:47" s="132" customFormat="1" ht="15.75" customHeight="1">
      <c r="A41" s="125"/>
      <c r="B41" s="125"/>
      <c r="C41" s="125"/>
      <c r="D41" s="143">
        <v>0.78</v>
      </c>
      <c r="E41" s="250">
        <v>5.0000000000000001E-3</v>
      </c>
      <c r="F41" s="143">
        <v>37</v>
      </c>
      <c r="G41" s="141"/>
      <c r="H41" s="144">
        <v>0.35</v>
      </c>
      <c r="I41" s="144">
        <v>1.04</v>
      </c>
      <c r="J41" s="144">
        <v>716</v>
      </c>
      <c r="K41" s="141"/>
      <c r="L41" s="141"/>
      <c r="M41" s="141"/>
      <c r="N41" s="143">
        <v>19136.099999999999</v>
      </c>
      <c r="O41" s="143">
        <v>10</v>
      </c>
      <c r="P41" s="141"/>
      <c r="Q41" s="143">
        <v>30</v>
      </c>
      <c r="R41" s="143">
        <v>3.7</v>
      </c>
      <c r="S41" s="143">
        <v>1.5</v>
      </c>
      <c r="T41" s="143">
        <v>20</v>
      </c>
      <c r="U41" s="141"/>
      <c r="V41" s="141"/>
      <c r="W41" s="141"/>
      <c r="X41" s="143">
        <v>1.8</v>
      </c>
      <c r="Y41" s="141"/>
      <c r="Z41" s="143">
        <v>1</v>
      </c>
      <c r="AA41" s="143">
        <v>0.87</v>
      </c>
      <c r="AB41" s="143">
        <v>50.3</v>
      </c>
      <c r="AC41" s="141"/>
      <c r="AD41" s="245">
        <v>30</v>
      </c>
      <c r="AE41" s="143">
        <v>6</v>
      </c>
      <c r="AF41" s="141"/>
      <c r="AG41" s="141"/>
      <c r="AH41" s="141"/>
      <c r="AI41" s="141"/>
      <c r="AJ41" s="143">
        <v>0.01</v>
      </c>
      <c r="AK41" s="143">
        <v>10</v>
      </c>
      <c r="AL41" s="144">
        <v>0.38</v>
      </c>
      <c r="AM41" s="141"/>
      <c r="AN41" s="143">
        <v>90</v>
      </c>
      <c r="AO41" s="143">
        <v>0.11</v>
      </c>
      <c r="AP41" s="143">
        <v>31.9</v>
      </c>
      <c r="AQ41" s="143">
        <v>0.6</v>
      </c>
      <c r="AR41" s="141"/>
      <c r="AS41" s="143">
        <v>2522</v>
      </c>
      <c r="AT41" s="142"/>
      <c r="AU41" s="142"/>
    </row>
    <row r="42" spans="1:47" ht="15.75" customHeight="1">
      <c r="A42" s="1"/>
      <c r="B42" s="1"/>
      <c r="C42" s="1"/>
      <c r="D42" s="1"/>
      <c r="E42" s="1"/>
      <c r="F42" s="1"/>
      <c r="G42" s="1"/>
      <c r="H42" s="59"/>
      <c r="I42" s="59"/>
      <c r="J42" s="59"/>
      <c r="K42" s="58"/>
      <c r="L42" s="151"/>
      <c r="M42" s="151"/>
      <c r="N42" s="152"/>
      <c r="O42" s="152"/>
      <c r="P42" s="58"/>
      <c r="Q42" s="1"/>
      <c r="R42" s="1"/>
      <c r="S42" s="1"/>
      <c r="T42" s="1"/>
      <c r="U42" s="58"/>
      <c r="V42" s="58"/>
      <c r="W42" s="1"/>
      <c r="X42" s="1"/>
      <c r="Y42" s="58"/>
      <c r="Z42" s="1"/>
      <c r="AA42" s="1"/>
      <c r="AB42" s="1"/>
      <c r="AC42" s="1"/>
      <c r="AD42" s="1"/>
      <c r="AE42" s="1"/>
      <c r="AF42" s="1"/>
      <c r="AG42" s="1"/>
      <c r="AH42" s="1"/>
      <c r="AI42" s="1"/>
      <c r="AJ42" s="1"/>
      <c r="AK42" s="1"/>
      <c r="AL42" s="1"/>
      <c r="AM42" s="1"/>
      <c r="AN42" s="1"/>
      <c r="AO42" s="1"/>
      <c r="AP42" s="1"/>
      <c r="AQ42" s="1"/>
      <c r="AR42" s="58"/>
      <c r="AS42" s="58"/>
      <c r="AT42" s="58"/>
      <c r="AU42" s="58"/>
    </row>
    <row r="43" spans="1:47" ht="15.75" customHeight="1">
      <c r="A43" s="1"/>
      <c r="B43" s="1"/>
      <c r="C43" s="1"/>
      <c r="D43" s="1"/>
      <c r="E43" s="1"/>
      <c r="F43" s="1"/>
      <c r="G43" s="1"/>
      <c r="H43" s="59"/>
      <c r="I43" s="59"/>
      <c r="J43" s="59"/>
      <c r="K43" s="58"/>
      <c r="L43" s="151"/>
      <c r="M43" s="151"/>
      <c r="N43" s="152"/>
      <c r="O43" s="152"/>
      <c r="P43" s="58"/>
      <c r="Q43" s="1"/>
      <c r="R43" s="1"/>
      <c r="S43" s="1"/>
      <c r="T43" s="1"/>
      <c r="U43" s="58"/>
      <c r="V43" s="58"/>
      <c r="W43" s="1"/>
      <c r="X43" s="1"/>
      <c r="Y43" s="58"/>
      <c r="Z43" s="1"/>
      <c r="AA43" s="1"/>
      <c r="AB43" s="1"/>
      <c r="AC43" s="1"/>
      <c r="AD43" s="1"/>
      <c r="AE43" s="1"/>
      <c r="AF43" s="1"/>
      <c r="AG43" s="1"/>
      <c r="AH43" s="1"/>
      <c r="AI43" s="1"/>
      <c r="AJ43" s="1"/>
      <c r="AK43" s="1"/>
      <c r="AL43" s="1"/>
      <c r="AM43" s="1"/>
      <c r="AN43" s="1"/>
      <c r="AO43" s="1"/>
      <c r="AP43" s="1"/>
      <c r="AQ43" s="1"/>
      <c r="AR43" s="58"/>
      <c r="AS43" s="58"/>
      <c r="AT43" s="58"/>
      <c r="AU43" s="58"/>
    </row>
    <row r="44" spans="1:47" ht="15.75" customHeight="1">
      <c r="A44" s="1"/>
      <c r="B44" s="1"/>
      <c r="C44" s="1"/>
      <c r="D44" s="1"/>
      <c r="E44" s="1"/>
      <c r="F44" s="1"/>
      <c r="G44" s="1"/>
      <c r="H44" s="59"/>
      <c r="I44" s="59"/>
      <c r="J44" s="59"/>
      <c r="K44" s="58"/>
      <c r="L44" s="151"/>
      <c r="M44" s="151"/>
      <c r="N44" s="152"/>
      <c r="O44" s="152"/>
      <c r="P44" s="58"/>
      <c r="Q44" s="1"/>
      <c r="R44" s="1"/>
      <c r="S44" s="1"/>
      <c r="T44" s="1"/>
      <c r="U44" s="58"/>
      <c r="V44" s="58"/>
      <c r="W44" s="1"/>
      <c r="X44" s="1"/>
      <c r="Y44" s="58"/>
      <c r="Z44" s="1"/>
      <c r="AA44" s="1"/>
      <c r="AB44" s="1"/>
      <c r="AC44" s="1"/>
      <c r="AD44" s="1"/>
      <c r="AE44" s="1"/>
      <c r="AF44" s="1"/>
      <c r="AG44" s="1"/>
      <c r="AH44" s="1"/>
      <c r="AI44" s="1"/>
      <c r="AJ44" s="1"/>
      <c r="AK44" s="1"/>
      <c r="AL44" s="1"/>
      <c r="AM44" s="1"/>
      <c r="AN44" s="1"/>
      <c r="AO44" s="1"/>
      <c r="AP44" s="1"/>
      <c r="AQ44" s="1"/>
      <c r="AR44" s="58"/>
      <c r="AS44" s="58"/>
      <c r="AT44" s="58"/>
      <c r="AU44" s="58"/>
    </row>
    <row r="45" spans="1:47" ht="15.75" customHeight="1">
      <c r="A45" s="1"/>
      <c r="B45" s="1"/>
      <c r="C45" s="1"/>
      <c r="D45" s="1"/>
      <c r="E45" s="1"/>
      <c r="F45" s="1"/>
      <c r="G45" s="1"/>
      <c r="H45" s="59"/>
      <c r="I45" s="59"/>
      <c r="J45" s="59"/>
      <c r="K45" s="58"/>
      <c r="L45" s="151"/>
      <c r="M45" s="151"/>
      <c r="N45" s="152"/>
      <c r="O45" s="152"/>
      <c r="P45" s="58"/>
      <c r="Q45" s="1"/>
      <c r="R45" s="1"/>
      <c r="S45" s="1"/>
      <c r="T45" s="1"/>
      <c r="U45" s="58"/>
      <c r="V45" s="58"/>
      <c r="W45" s="1"/>
      <c r="X45" s="1"/>
      <c r="Y45" s="58"/>
      <c r="Z45" s="1"/>
      <c r="AA45" s="1"/>
      <c r="AB45" s="1"/>
      <c r="AC45" s="1"/>
      <c r="AD45" s="1"/>
      <c r="AE45" s="1"/>
      <c r="AF45" s="1"/>
      <c r="AG45" s="1"/>
      <c r="AH45" s="1"/>
      <c r="AI45" s="1"/>
      <c r="AJ45" s="1"/>
      <c r="AK45" s="1"/>
      <c r="AL45" s="1"/>
      <c r="AM45" s="1"/>
      <c r="AN45" s="1"/>
      <c r="AO45" s="1"/>
      <c r="AP45" s="1"/>
      <c r="AQ45" s="1"/>
      <c r="AR45" s="58"/>
      <c r="AS45" s="58"/>
      <c r="AT45" s="58"/>
      <c r="AU45" s="58"/>
    </row>
    <row r="46" spans="1:47" ht="15.75" customHeight="1">
      <c r="A46" s="1"/>
      <c r="B46" s="1"/>
      <c r="C46" s="1"/>
      <c r="D46" s="1"/>
      <c r="E46" s="1"/>
      <c r="F46" s="1"/>
      <c r="G46" s="1"/>
      <c r="H46" s="59"/>
      <c r="I46" s="59"/>
      <c r="J46" s="59"/>
      <c r="K46" s="58"/>
      <c r="L46" s="151"/>
      <c r="M46" s="151"/>
      <c r="N46" s="152"/>
      <c r="O46" s="152"/>
      <c r="P46" s="58"/>
      <c r="Q46" s="1"/>
      <c r="R46" s="1"/>
      <c r="S46" s="1"/>
      <c r="T46" s="1"/>
      <c r="U46" s="58"/>
      <c r="V46" s="58"/>
      <c r="W46" s="1"/>
      <c r="X46" s="1"/>
      <c r="Y46" s="58"/>
      <c r="Z46" s="1"/>
      <c r="AA46" s="1"/>
      <c r="AB46" s="1"/>
      <c r="AC46" s="1"/>
      <c r="AD46" s="1"/>
      <c r="AE46" s="1"/>
      <c r="AF46" s="1"/>
      <c r="AG46" s="1"/>
      <c r="AH46" s="1"/>
      <c r="AI46" s="1"/>
      <c r="AJ46" s="1"/>
      <c r="AK46" s="1"/>
      <c r="AL46" s="1"/>
      <c r="AM46" s="1"/>
      <c r="AN46" s="1"/>
      <c r="AO46" s="1"/>
      <c r="AP46" s="1"/>
      <c r="AQ46" s="1"/>
      <c r="AR46" s="58"/>
      <c r="AS46" s="58"/>
      <c r="AT46" s="58"/>
      <c r="AU46" s="58"/>
    </row>
    <row r="47" spans="1:47" ht="15.75" customHeight="1">
      <c r="A47" s="1"/>
      <c r="B47" s="1"/>
      <c r="C47" s="1"/>
      <c r="D47" s="1"/>
      <c r="E47" s="1"/>
      <c r="F47" s="1"/>
      <c r="G47" s="1"/>
      <c r="H47" s="59"/>
      <c r="I47" s="59"/>
      <c r="J47" s="59"/>
      <c r="K47" s="58"/>
      <c r="L47" s="151"/>
      <c r="M47" s="151"/>
      <c r="N47" s="152"/>
      <c r="O47" s="152"/>
      <c r="P47" s="58"/>
      <c r="Q47" s="1"/>
      <c r="R47" s="1"/>
      <c r="S47" s="1"/>
      <c r="T47" s="1"/>
      <c r="U47" s="58"/>
      <c r="V47" s="58"/>
      <c r="W47" s="1"/>
      <c r="X47" s="1"/>
      <c r="Y47" s="58"/>
      <c r="Z47" s="1"/>
      <c r="AA47" s="1"/>
      <c r="AB47" s="1"/>
      <c r="AC47" s="1"/>
      <c r="AD47" s="1"/>
      <c r="AE47" s="1"/>
      <c r="AF47" s="1"/>
      <c r="AG47" s="1"/>
      <c r="AH47" s="1"/>
      <c r="AI47" s="1"/>
      <c r="AJ47" s="1"/>
      <c r="AK47" s="1"/>
      <c r="AL47" s="1"/>
      <c r="AM47" s="1"/>
      <c r="AN47" s="1"/>
      <c r="AO47" s="1"/>
      <c r="AP47" s="1"/>
      <c r="AQ47" s="1"/>
      <c r="AR47" s="58"/>
      <c r="AS47" s="58"/>
      <c r="AT47" s="58"/>
      <c r="AU47" s="58"/>
    </row>
    <row r="48" spans="1:47" ht="15.75" customHeight="1">
      <c r="A48" s="1"/>
      <c r="B48" s="1"/>
      <c r="C48" s="1"/>
      <c r="D48" s="1"/>
      <c r="E48" s="1"/>
      <c r="F48" s="1"/>
      <c r="G48" s="1"/>
      <c r="H48" s="59"/>
      <c r="I48" s="59"/>
      <c r="J48" s="59"/>
      <c r="K48" s="58"/>
      <c r="L48" s="151"/>
      <c r="M48" s="151"/>
      <c r="N48" s="152"/>
      <c r="O48" s="152"/>
      <c r="P48" s="58"/>
      <c r="Q48" s="1"/>
      <c r="R48" s="1"/>
      <c r="S48" s="1"/>
      <c r="T48" s="1"/>
      <c r="U48" s="58"/>
      <c r="V48" s="58"/>
      <c r="W48" s="1"/>
      <c r="X48" s="1"/>
      <c r="Y48" s="58"/>
      <c r="Z48" s="1"/>
      <c r="AA48" s="1"/>
      <c r="AB48" s="1"/>
      <c r="AC48" s="1"/>
      <c r="AD48" s="1"/>
      <c r="AE48" s="1"/>
      <c r="AF48" s="1"/>
      <c r="AG48" s="1"/>
      <c r="AH48" s="1"/>
      <c r="AI48" s="1"/>
      <c r="AJ48" s="1"/>
      <c r="AK48" s="1"/>
      <c r="AL48" s="1"/>
      <c r="AM48" s="1"/>
      <c r="AN48" s="1"/>
      <c r="AO48" s="1"/>
      <c r="AP48" s="1"/>
      <c r="AQ48" s="1"/>
      <c r="AR48" s="58"/>
      <c r="AS48" s="58"/>
      <c r="AT48" s="58"/>
      <c r="AU48" s="58"/>
    </row>
    <row r="49" spans="1:47" ht="15.75" customHeight="1">
      <c r="A49" s="1"/>
      <c r="B49" s="1"/>
      <c r="C49" s="1"/>
      <c r="D49" s="1"/>
      <c r="E49" s="1"/>
      <c r="F49" s="1"/>
      <c r="G49" s="1"/>
      <c r="H49" s="59"/>
      <c r="I49" s="59"/>
      <c r="J49" s="59"/>
      <c r="K49" s="58"/>
      <c r="L49" s="151"/>
      <c r="M49" s="151"/>
      <c r="N49" s="152"/>
      <c r="O49" s="152"/>
      <c r="P49" s="58"/>
      <c r="Q49" s="1"/>
      <c r="R49" s="1"/>
      <c r="S49" s="1"/>
      <c r="T49" s="1"/>
      <c r="U49" s="58"/>
      <c r="V49" s="58"/>
      <c r="W49" s="1"/>
      <c r="X49" s="1"/>
      <c r="Y49" s="58"/>
      <c r="Z49" s="1"/>
      <c r="AA49" s="1"/>
      <c r="AB49" s="1"/>
      <c r="AC49" s="1"/>
      <c r="AD49" s="1"/>
      <c r="AE49" s="1"/>
      <c r="AF49" s="1"/>
      <c r="AG49" s="1"/>
      <c r="AH49" s="1"/>
      <c r="AI49" s="1"/>
      <c r="AJ49" s="1"/>
      <c r="AK49" s="1"/>
      <c r="AL49" s="1"/>
      <c r="AM49" s="1"/>
      <c r="AN49" s="1"/>
      <c r="AO49" s="1"/>
      <c r="AP49" s="1"/>
      <c r="AQ49" s="1"/>
      <c r="AR49" s="58"/>
      <c r="AS49" s="58"/>
      <c r="AT49" s="58"/>
      <c r="AU49" s="58"/>
    </row>
    <row r="50" spans="1:47" ht="15.75" customHeight="1">
      <c r="A50" s="1"/>
      <c r="B50" s="1"/>
      <c r="C50" s="1"/>
      <c r="D50" s="1"/>
      <c r="E50" s="1"/>
      <c r="F50" s="1"/>
      <c r="G50" s="1"/>
      <c r="H50" s="59"/>
      <c r="I50" s="59"/>
      <c r="J50" s="59"/>
      <c r="K50" s="58"/>
      <c r="L50" s="151"/>
      <c r="M50" s="151"/>
      <c r="N50" s="152"/>
      <c r="O50" s="152"/>
      <c r="P50" s="58"/>
      <c r="Q50" s="1"/>
      <c r="R50" s="1"/>
      <c r="S50" s="1"/>
      <c r="T50" s="1"/>
      <c r="U50" s="58"/>
      <c r="V50" s="58"/>
      <c r="W50" s="1"/>
      <c r="X50" s="1"/>
      <c r="Y50" s="58"/>
      <c r="Z50" s="1"/>
      <c r="AA50" s="1"/>
      <c r="AB50" s="1"/>
      <c r="AC50" s="1"/>
      <c r="AD50" s="1"/>
      <c r="AE50" s="1"/>
      <c r="AF50" s="1"/>
      <c r="AG50" s="1"/>
      <c r="AH50" s="1"/>
      <c r="AI50" s="1"/>
      <c r="AJ50" s="1"/>
      <c r="AK50" s="1"/>
      <c r="AL50" s="1"/>
      <c r="AM50" s="1"/>
      <c r="AN50" s="1"/>
      <c r="AO50" s="1"/>
      <c r="AP50" s="1"/>
      <c r="AQ50" s="1"/>
      <c r="AR50" s="58"/>
      <c r="AS50" s="58"/>
      <c r="AT50" s="58"/>
      <c r="AU50" s="58"/>
    </row>
    <row r="51" spans="1:47" ht="15.75" customHeight="1">
      <c r="A51" s="1"/>
      <c r="B51" s="1"/>
      <c r="C51" s="1"/>
      <c r="D51" s="1"/>
      <c r="E51" s="1"/>
      <c r="F51" s="1"/>
      <c r="G51" s="1"/>
      <c r="H51" s="59"/>
      <c r="I51" s="59"/>
      <c r="J51" s="59"/>
      <c r="K51" s="58"/>
      <c r="L51" s="151"/>
      <c r="M51" s="151"/>
      <c r="N51" s="152"/>
      <c r="O51" s="152"/>
      <c r="P51" s="58"/>
      <c r="Q51" s="1"/>
      <c r="R51" s="1"/>
      <c r="S51" s="1"/>
      <c r="T51" s="1"/>
      <c r="U51" s="58"/>
      <c r="V51" s="58"/>
      <c r="W51" s="1"/>
      <c r="X51" s="1"/>
      <c r="Y51" s="58"/>
      <c r="Z51" s="1"/>
      <c r="AA51" s="1"/>
      <c r="AB51" s="1"/>
      <c r="AC51" s="1"/>
      <c r="AD51" s="1"/>
      <c r="AE51" s="1"/>
      <c r="AF51" s="1"/>
      <c r="AG51" s="1"/>
      <c r="AH51" s="1"/>
      <c r="AI51" s="1"/>
      <c r="AJ51" s="1"/>
      <c r="AK51" s="1"/>
      <c r="AL51" s="1"/>
      <c r="AM51" s="1"/>
      <c r="AN51" s="1"/>
      <c r="AO51" s="1"/>
      <c r="AP51" s="1"/>
      <c r="AQ51" s="1"/>
      <c r="AR51" s="58"/>
      <c r="AS51" s="58"/>
      <c r="AT51" s="58"/>
      <c r="AU51" s="58"/>
    </row>
    <row r="52" spans="1:47" ht="15.75" customHeight="1">
      <c r="A52" s="1"/>
      <c r="B52" s="1"/>
      <c r="C52" s="1"/>
      <c r="D52" s="1"/>
      <c r="E52" s="1"/>
      <c r="F52" s="1"/>
      <c r="G52" s="1"/>
      <c r="H52" s="59"/>
      <c r="I52" s="59"/>
      <c r="J52" s="59"/>
      <c r="K52" s="58"/>
      <c r="L52" s="151"/>
      <c r="M52" s="151"/>
      <c r="N52" s="152"/>
      <c r="O52" s="152"/>
      <c r="P52" s="58"/>
      <c r="Q52" s="1"/>
      <c r="R52" s="1"/>
      <c r="S52" s="1"/>
      <c r="T52" s="1"/>
      <c r="U52" s="58"/>
      <c r="V52" s="58"/>
      <c r="W52" s="1"/>
      <c r="X52" s="1"/>
      <c r="Y52" s="58"/>
      <c r="Z52" s="1"/>
      <c r="AA52" s="1"/>
      <c r="AB52" s="1"/>
      <c r="AC52" s="1"/>
      <c r="AD52" s="1"/>
      <c r="AE52" s="1"/>
      <c r="AF52" s="1"/>
      <c r="AG52" s="1"/>
      <c r="AH52" s="1"/>
      <c r="AI52" s="1"/>
      <c r="AJ52" s="1"/>
      <c r="AK52" s="1"/>
      <c r="AL52" s="1"/>
      <c r="AM52" s="1"/>
      <c r="AN52" s="1"/>
      <c r="AO52" s="1"/>
      <c r="AP52" s="1"/>
      <c r="AQ52" s="1"/>
      <c r="AR52" s="58"/>
      <c r="AS52" s="58"/>
      <c r="AT52" s="58"/>
      <c r="AU52" s="58"/>
    </row>
    <row r="53" spans="1:47" ht="15.75" customHeight="1">
      <c r="A53" s="1"/>
      <c r="B53" s="1"/>
      <c r="C53" s="1"/>
      <c r="D53" s="1"/>
      <c r="E53" s="1"/>
      <c r="F53" s="1"/>
      <c r="G53" s="1"/>
      <c r="H53" s="59"/>
      <c r="I53" s="59"/>
      <c r="J53" s="59"/>
      <c r="K53" s="58"/>
      <c r="L53" s="151"/>
      <c r="M53" s="151"/>
      <c r="N53" s="152"/>
      <c r="O53" s="152"/>
      <c r="P53" s="58"/>
      <c r="Q53" s="1"/>
      <c r="R53" s="1"/>
      <c r="S53" s="1"/>
      <c r="T53" s="1"/>
      <c r="U53" s="58"/>
      <c r="V53" s="58"/>
      <c r="W53" s="1"/>
      <c r="X53" s="1"/>
      <c r="Y53" s="58"/>
      <c r="Z53" s="1"/>
      <c r="AA53" s="1"/>
      <c r="AB53" s="1"/>
      <c r="AC53" s="1"/>
      <c r="AD53" s="1"/>
      <c r="AE53" s="1"/>
      <c r="AF53" s="1"/>
      <c r="AG53" s="1"/>
      <c r="AH53" s="1"/>
      <c r="AI53" s="1"/>
      <c r="AJ53" s="1"/>
      <c r="AK53" s="1"/>
      <c r="AL53" s="1"/>
      <c r="AM53" s="1"/>
      <c r="AN53" s="1"/>
      <c r="AO53" s="1"/>
      <c r="AP53" s="1"/>
      <c r="AQ53" s="1"/>
      <c r="AR53" s="58"/>
      <c r="AS53" s="58"/>
      <c r="AT53" s="58"/>
      <c r="AU53" s="58"/>
    </row>
    <row r="54" spans="1:47" ht="15.75" customHeight="1">
      <c r="A54" s="1"/>
      <c r="B54" s="1"/>
      <c r="C54" s="1"/>
      <c r="D54" s="1"/>
      <c r="E54" s="1"/>
      <c r="F54" s="1"/>
      <c r="G54" s="1"/>
      <c r="H54" s="59"/>
      <c r="I54" s="59"/>
      <c r="J54" s="59"/>
      <c r="K54" s="58"/>
      <c r="L54" s="151"/>
      <c r="M54" s="151"/>
      <c r="N54" s="152"/>
      <c r="O54" s="152"/>
      <c r="P54" s="58"/>
      <c r="Q54" s="1"/>
      <c r="R54" s="1"/>
      <c r="S54" s="1"/>
      <c r="T54" s="1"/>
      <c r="U54" s="58"/>
      <c r="V54" s="58"/>
      <c r="W54" s="1"/>
      <c r="X54" s="1"/>
      <c r="Y54" s="58"/>
      <c r="Z54" s="1"/>
      <c r="AA54" s="1"/>
      <c r="AB54" s="1"/>
      <c r="AC54" s="1"/>
      <c r="AD54" s="1"/>
      <c r="AE54" s="1"/>
      <c r="AF54" s="1"/>
      <c r="AG54" s="1"/>
      <c r="AH54" s="1"/>
      <c r="AI54" s="1"/>
      <c r="AJ54" s="1"/>
      <c r="AK54" s="1"/>
      <c r="AL54" s="1"/>
      <c r="AM54" s="1"/>
      <c r="AN54" s="1"/>
      <c r="AO54" s="1"/>
      <c r="AP54" s="1"/>
      <c r="AQ54" s="1"/>
      <c r="AR54" s="58"/>
      <c r="AS54" s="58"/>
      <c r="AT54" s="58"/>
      <c r="AU54" s="58"/>
    </row>
    <row r="55" spans="1:47" ht="15.75" customHeight="1">
      <c r="A55" s="1"/>
      <c r="B55" s="1"/>
      <c r="C55" s="1"/>
      <c r="D55" s="1"/>
      <c r="E55" s="1"/>
      <c r="F55" s="1"/>
      <c r="G55" s="1"/>
      <c r="H55" s="59"/>
      <c r="I55" s="59"/>
      <c r="J55" s="59"/>
      <c r="K55" s="58"/>
      <c r="L55" s="151"/>
      <c r="M55" s="151"/>
      <c r="N55" s="152"/>
      <c r="O55" s="152"/>
      <c r="P55" s="58"/>
      <c r="Q55" s="1"/>
      <c r="R55" s="1"/>
      <c r="S55" s="1"/>
      <c r="T55" s="1"/>
      <c r="U55" s="58"/>
      <c r="V55" s="58"/>
      <c r="W55" s="1"/>
      <c r="X55" s="1"/>
      <c r="Y55" s="58"/>
      <c r="Z55" s="1"/>
      <c r="AA55" s="1"/>
      <c r="AB55" s="1"/>
      <c r="AC55" s="1"/>
      <c r="AD55" s="1"/>
      <c r="AE55" s="1"/>
      <c r="AF55" s="1"/>
      <c r="AG55" s="1"/>
      <c r="AH55" s="1"/>
      <c r="AI55" s="1"/>
      <c r="AJ55" s="1"/>
      <c r="AK55" s="1"/>
      <c r="AL55" s="1"/>
      <c r="AM55" s="1"/>
      <c r="AN55" s="1"/>
      <c r="AO55" s="1"/>
      <c r="AP55" s="1"/>
      <c r="AQ55" s="1"/>
      <c r="AR55" s="58"/>
      <c r="AS55" s="58"/>
      <c r="AT55" s="58"/>
      <c r="AU55" s="58"/>
    </row>
    <row r="56" spans="1:47" ht="15.75" customHeight="1">
      <c r="A56" s="1"/>
      <c r="B56" s="1"/>
      <c r="C56" s="1"/>
      <c r="D56" s="1"/>
      <c r="E56" s="1"/>
      <c r="F56" s="1"/>
      <c r="G56" s="1"/>
      <c r="H56" s="59"/>
      <c r="I56" s="59"/>
      <c r="J56" s="59"/>
      <c r="K56" s="58"/>
      <c r="L56" s="151"/>
      <c r="M56" s="151"/>
      <c r="N56" s="152"/>
      <c r="O56" s="152"/>
      <c r="P56" s="58"/>
      <c r="Q56" s="1"/>
      <c r="R56" s="1"/>
      <c r="S56" s="1"/>
      <c r="T56" s="1"/>
      <c r="U56" s="58"/>
      <c r="V56" s="58"/>
      <c r="W56" s="1"/>
      <c r="X56" s="1"/>
      <c r="Y56" s="58"/>
      <c r="Z56" s="1"/>
      <c r="AA56" s="1"/>
      <c r="AB56" s="1"/>
      <c r="AC56" s="1"/>
      <c r="AD56" s="1"/>
      <c r="AE56" s="1"/>
      <c r="AF56" s="1"/>
      <c r="AG56" s="1"/>
      <c r="AH56" s="1"/>
      <c r="AI56" s="1"/>
      <c r="AJ56" s="1"/>
      <c r="AK56" s="1"/>
      <c r="AL56" s="1"/>
      <c r="AM56" s="1"/>
      <c r="AN56" s="1"/>
      <c r="AO56" s="1"/>
      <c r="AP56" s="1"/>
      <c r="AQ56" s="1"/>
      <c r="AR56" s="58"/>
      <c r="AS56" s="58"/>
      <c r="AT56" s="58"/>
      <c r="AU56" s="58"/>
    </row>
    <row r="57" spans="1:47" ht="15.75" customHeight="1">
      <c r="A57" s="1"/>
      <c r="B57" s="1"/>
      <c r="C57" s="1"/>
      <c r="D57" s="1"/>
      <c r="E57" s="1"/>
      <c r="F57" s="1"/>
      <c r="G57" s="1"/>
      <c r="H57" s="59"/>
      <c r="I57" s="59"/>
      <c r="J57" s="59"/>
      <c r="K57" s="58"/>
      <c r="L57" s="151"/>
      <c r="M57" s="151"/>
      <c r="N57" s="152"/>
      <c r="O57" s="152"/>
      <c r="P57" s="58"/>
      <c r="Q57" s="1"/>
      <c r="R57" s="1"/>
      <c r="S57" s="1"/>
      <c r="T57" s="1"/>
      <c r="U57" s="58"/>
      <c r="V57" s="58"/>
      <c r="W57" s="1"/>
      <c r="X57" s="1"/>
      <c r="Y57" s="58"/>
      <c r="Z57" s="1"/>
      <c r="AA57" s="1"/>
      <c r="AB57" s="1"/>
      <c r="AC57" s="1"/>
      <c r="AD57" s="1"/>
      <c r="AE57" s="1"/>
      <c r="AF57" s="1"/>
      <c r="AG57" s="1"/>
      <c r="AH57" s="1"/>
      <c r="AI57" s="1"/>
      <c r="AJ57" s="1"/>
      <c r="AK57" s="1"/>
      <c r="AL57" s="1"/>
      <c r="AM57" s="1"/>
      <c r="AN57" s="1"/>
      <c r="AO57" s="1"/>
      <c r="AP57" s="1"/>
      <c r="AQ57" s="1"/>
      <c r="AR57" s="58"/>
      <c r="AS57" s="58"/>
      <c r="AT57" s="58"/>
      <c r="AU57" s="58"/>
    </row>
    <row r="58" spans="1:47" ht="15.75" customHeight="1">
      <c r="A58" s="1"/>
      <c r="B58" s="1"/>
      <c r="C58" s="1"/>
      <c r="D58" s="1"/>
      <c r="E58" s="1"/>
      <c r="F58" s="1"/>
      <c r="G58" s="1"/>
      <c r="H58" s="59"/>
      <c r="I58" s="59"/>
      <c r="J58" s="59"/>
      <c r="K58" s="58"/>
      <c r="L58" s="151"/>
      <c r="M58" s="151"/>
      <c r="N58" s="152"/>
      <c r="O58" s="152"/>
      <c r="P58" s="58"/>
      <c r="Q58" s="1"/>
      <c r="R58" s="1"/>
      <c r="S58" s="1"/>
      <c r="T58" s="1"/>
      <c r="U58" s="58"/>
      <c r="V58" s="58"/>
      <c r="W58" s="1"/>
      <c r="X58" s="1"/>
      <c r="Y58" s="58"/>
      <c r="Z58" s="1"/>
      <c r="AA58" s="1"/>
      <c r="AB58" s="1"/>
      <c r="AC58" s="1"/>
      <c r="AD58" s="1"/>
      <c r="AE58" s="1"/>
      <c r="AF58" s="1"/>
      <c r="AG58" s="1"/>
      <c r="AH58" s="1"/>
      <c r="AI58" s="1"/>
      <c r="AJ58" s="1"/>
      <c r="AK58" s="1"/>
      <c r="AL58" s="1"/>
      <c r="AM58" s="1"/>
      <c r="AN58" s="1"/>
      <c r="AO58" s="1"/>
      <c r="AP58" s="1"/>
      <c r="AQ58" s="1"/>
      <c r="AR58" s="58"/>
      <c r="AS58" s="58"/>
      <c r="AT58" s="58"/>
      <c r="AU58" s="58"/>
    </row>
    <row r="59" spans="1:47" ht="15.75" customHeight="1">
      <c r="A59" s="1"/>
      <c r="B59" s="1"/>
      <c r="C59" s="1"/>
      <c r="D59" s="1"/>
      <c r="E59" s="1"/>
      <c r="F59" s="1"/>
      <c r="G59" s="1"/>
      <c r="H59" s="59"/>
      <c r="I59" s="59"/>
      <c r="J59" s="59"/>
      <c r="K59" s="58"/>
      <c r="L59" s="151"/>
      <c r="M59" s="151"/>
      <c r="N59" s="152"/>
      <c r="O59" s="152"/>
      <c r="P59" s="58"/>
      <c r="Q59" s="1"/>
      <c r="R59" s="1"/>
      <c r="S59" s="1"/>
      <c r="T59" s="1"/>
      <c r="U59" s="58"/>
      <c r="V59" s="58"/>
      <c r="W59" s="1"/>
      <c r="X59" s="1"/>
      <c r="Y59" s="58"/>
      <c r="Z59" s="1"/>
      <c r="AA59" s="1"/>
      <c r="AB59" s="1"/>
      <c r="AC59" s="1"/>
      <c r="AD59" s="1"/>
      <c r="AE59" s="1"/>
      <c r="AF59" s="1"/>
      <c r="AG59" s="1"/>
      <c r="AH59" s="1"/>
      <c r="AI59" s="1"/>
      <c r="AJ59" s="1"/>
      <c r="AK59" s="1"/>
      <c r="AL59" s="1"/>
      <c r="AM59" s="1"/>
      <c r="AN59" s="1"/>
      <c r="AO59" s="1"/>
      <c r="AP59" s="1"/>
      <c r="AQ59" s="1"/>
      <c r="AR59" s="58"/>
      <c r="AS59" s="58"/>
      <c r="AT59" s="58"/>
      <c r="AU59" s="58"/>
    </row>
    <row r="60" spans="1:47" ht="15.75" customHeight="1">
      <c r="A60" s="1"/>
      <c r="B60" s="1"/>
      <c r="C60" s="1"/>
      <c r="D60" s="1"/>
      <c r="E60" s="1"/>
      <c r="F60" s="1"/>
      <c r="G60" s="1"/>
      <c r="H60" s="59"/>
      <c r="I60" s="59"/>
      <c r="J60" s="59"/>
      <c r="K60" s="58"/>
      <c r="L60" s="151"/>
      <c r="M60" s="151"/>
      <c r="N60" s="152"/>
      <c r="O60" s="152"/>
      <c r="P60" s="58"/>
      <c r="Q60" s="1"/>
      <c r="R60" s="1"/>
      <c r="S60" s="1"/>
      <c r="T60" s="1"/>
      <c r="U60" s="58"/>
      <c r="V60" s="58"/>
      <c r="W60" s="1"/>
      <c r="X60" s="1"/>
      <c r="Y60" s="58"/>
      <c r="Z60" s="1"/>
      <c r="AA60" s="1"/>
      <c r="AB60" s="1"/>
      <c r="AC60" s="1"/>
      <c r="AD60" s="1"/>
      <c r="AE60" s="1"/>
      <c r="AF60" s="1"/>
      <c r="AG60" s="1"/>
      <c r="AH60" s="1"/>
      <c r="AI60" s="1"/>
      <c r="AJ60" s="1"/>
      <c r="AK60" s="1"/>
      <c r="AL60" s="1"/>
      <c r="AM60" s="1"/>
      <c r="AN60" s="1"/>
      <c r="AO60" s="1"/>
      <c r="AP60" s="1"/>
      <c r="AQ60" s="1"/>
      <c r="AR60" s="58"/>
      <c r="AS60" s="58"/>
      <c r="AT60" s="58"/>
      <c r="AU60" s="58"/>
    </row>
    <row r="61" spans="1:47" ht="15.75" customHeight="1">
      <c r="A61" s="1"/>
      <c r="B61" s="1"/>
      <c r="C61" s="1"/>
      <c r="D61" s="1"/>
      <c r="E61" s="1"/>
      <c r="F61" s="1"/>
      <c r="G61" s="1"/>
      <c r="H61" s="59"/>
      <c r="I61" s="59"/>
      <c r="J61" s="59"/>
      <c r="K61" s="58"/>
      <c r="L61" s="151"/>
      <c r="M61" s="151"/>
      <c r="N61" s="152"/>
      <c r="O61" s="152"/>
      <c r="P61" s="58"/>
      <c r="Q61" s="1"/>
      <c r="R61" s="1"/>
      <c r="S61" s="1"/>
      <c r="T61" s="1"/>
      <c r="U61" s="58"/>
      <c r="V61" s="58"/>
      <c r="W61" s="1"/>
      <c r="X61" s="1"/>
      <c r="Y61" s="58"/>
      <c r="Z61" s="1"/>
      <c r="AA61" s="1"/>
      <c r="AB61" s="1"/>
      <c r="AC61" s="1"/>
      <c r="AD61" s="1"/>
      <c r="AE61" s="1"/>
      <c r="AF61" s="1"/>
      <c r="AG61" s="1"/>
      <c r="AH61" s="1"/>
      <c r="AI61" s="1"/>
      <c r="AJ61" s="1"/>
      <c r="AK61" s="1"/>
      <c r="AL61" s="1"/>
      <c r="AM61" s="1"/>
      <c r="AN61" s="1"/>
      <c r="AO61" s="1"/>
      <c r="AP61" s="1"/>
      <c r="AQ61" s="1"/>
      <c r="AR61" s="58"/>
      <c r="AS61" s="58"/>
      <c r="AT61" s="58"/>
      <c r="AU61" s="58"/>
    </row>
    <row r="62" spans="1:47" ht="15.75" customHeight="1">
      <c r="A62" s="1"/>
      <c r="B62" s="1"/>
      <c r="C62" s="1"/>
      <c r="D62" s="1"/>
      <c r="E62" s="1"/>
      <c r="F62" s="1"/>
      <c r="G62" s="1"/>
      <c r="H62" s="59"/>
      <c r="I62" s="59"/>
      <c r="J62" s="59"/>
      <c r="K62" s="58"/>
      <c r="L62" s="151"/>
      <c r="M62" s="151"/>
      <c r="N62" s="152"/>
      <c r="O62" s="152"/>
      <c r="P62" s="58"/>
      <c r="Q62" s="1"/>
      <c r="R62" s="1"/>
      <c r="S62" s="1"/>
      <c r="T62" s="1"/>
      <c r="U62" s="58"/>
      <c r="V62" s="58"/>
      <c r="W62" s="1"/>
      <c r="X62" s="1"/>
      <c r="Y62" s="58"/>
      <c r="Z62" s="1"/>
      <c r="AA62" s="1"/>
      <c r="AB62" s="1"/>
      <c r="AC62" s="1"/>
      <c r="AD62" s="1"/>
      <c r="AE62" s="1"/>
      <c r="AF62" s="1"/>
      <c r="AG62" s="1"/>
      <c r="AH62" s="1"/>
      <c r="AI62" s="1"/>
      <c r="AJ62" s="1"/>
      <c r="AK62" s="1"/>
      <c r="AL62" s="1"/>
      <c r="AM62" s="1"/>
      <c r="AN62" s="1"/>
      <c r="AO62" s="1"/>
      <c r="AP62" s="1"/>
      <c r="AQ62" s="1"/>
      <c r="AR62" s="58"/>
      <c r="AS62" s="58"/>
      <c r="AT62" s="58"/>
      <c r="AU62" s="58"/>
    </row>
    <row r="63" spans="1:47" ht="15.75" customHeight="1">
      <c r="A63" s="1"/>
      <c r="B63" s="1"/>
      <c r="C63" s="1"/>
      <c r="D63" s="1"/>
      <c r="E63" s="1"/>
      <c r="F63" s="1"/>
      <c r="G63" s="1"/>
      <c r="H63" s="59"/>
      <c r="I63" s="59"/>
      <c r="J63" s="59"/>
      <c r="K63" s="58"/>
      <c r="L63" s="151"/>
      <c r="M63" s="151"/>
      <c r="N63" s="152"/>
      <c r="O63" s="152"/>
      <c r="P63" s="58"/>
      <c r="Q63" s="1"/>
      <c r="R63" s="1"/>
      <c r="S63" s="1"/>
      <c r="T63" s="1"/>
      <c r="U63" s="58"/>
      <c r="V63" s="58"/>
      <c r="W63" s="1"/>
      <c r="X63" s="1"/>
      <c r="Y63" s="58"/>
      <c r="Z63" s="1"/>
      <c r="AA63" s="1"/>
      <c r="AB63" s="1"/>
      <c r="AC63" s="1"/>
      <c r="AD63" s="1"/>
      <c r="AE63" s="1"/>
      <c r="AF63" s="1"/>
      <c r="AG63" s="1"/>
      <c r="AH63" s="1"/>
      <c r="AI63" s="1"/>
      <c r="AJ63" s="1"/>
      <c r="AK63" s="1"/>
      <c r="AL63" s="1"/>
      <c r="AM63" s="1"/>
      <c r="AN63" s="1"/>
      <c r="AO63" s="1"/>
      <c r="AP63" s="1"/>
      <c r="AQ63" s="1"/>
      <c r="AR63" s="58"/>
      <c r="AS63" s="58"/>
      <c r="AT63" s="58"/>
      <c r="AU63" s="58"/>
    </row>
    <row r="64" spans="1:47" ht="15.75" customHeight="1">
      <c r="A64" s="1"/>
      <c r="B64" s="1"/>
      <c r="C64" s="1"/>
      <c r="D64" s="1"/>
      <c r="E64" s="1"/>
      <c r="F64" s="1"/>
      <c r="G64" s="1"/>
      <c r="H64" s="59"/>
      <c r="I64" s="59"/>
      <c r="J64" s="59"/>
      <c r="K64" s="58"/>
      <c r="L64" s="151"/>
      <c r="M64" s="151"/>
      <c r="N64" s="152"/>
      <c r="O64" s="152"/>
      <c r="P64" s="58"/>
      <c r="Q64" s="1"/>
      <c r="R64" s="1"/>
      <c r="S64" s="1"/>
      <c r="T64" s="1"/>
      <c r="U64" s="58"/>
      <c r="V64" s="58"/>
      <c r="W64" s="1"/>
      <c r="X64" s="1"/>
      <c r="Y64" s="58"/>
      <c r="Z64" s="1"/>
      <c r="AA64" s="1"/>
      <c r="AB64" s="1"/>
      <c r="AC64" s="1"/>
      <c r="AD64" s="1"/>
      <c r="AE64" s="1"/>
      <c r="AF64" s="1"/>
      <c r="AG64" s="1"/>
      <c r="AH64" s="1"/>
      <c r="AI64" s="1"/>
      <c r="AJ64" s="1"/>
      <c r="AK64" s="1"/>
      <c r="AL64" s="1"/>
      <c r="AM64" s="1"/>
      <c r="AN64" s="1"/>
      <c r="AO64" s="1"/>
      <c r="AP64" s="1"/>
      <c r="AQ64" s="1"/>
      <c r="AR64" s="58"/>
      <c r="AS64" s="58"/>
      <c r="AT64" s="58"/>
      <c r="AU64" s="58"/>
    </row>
    <row r="65" spans="1:47" ht="15.75" customHeight="1">
      <c r="A65" s="1"/>
      <c r="B65" s="1"/>
      <c r="C65" s="1"/>
      <c r="D65" s="1"/>
      <c r="E65" s="1"/>
      <c r="F65" s="1"/>
      <c r="G65" s="1"/>
      <c r="H65" s="59"/>
      <c r="I65" s="59"/>
      <c r="J65" s="59"/>
      <c r="K65" s="58"/>
      <c r="L65" s="151"/>
      <c r="M65" s="151"/>
      <c r="N65" s="152"/>
      <c r="O65" s="152"/>
      <c r="P65" s="58"/>
      <c r="Q65" s="1"/>
      <c r="R65" s="1"/>
      <c r="S65" s="1"/>
      <c r="T65" s="1"/>
      <c r="U65" s="58"/>
      <c r="V65" s="58"/>
      <c r="W65" s="1"/>
      <c r="X65" s="1"/>
      <c r="Y65" s="58"/>
      <c r="Z65" s="1"/>
      <c r="AA65" s="1"/>
      <c r="AB65" s="1"/>
      <c r="AC65" s="1"/>
      <c r="AD65" s="1"/>
      <c r="AE65" s="1"/>
      <c r="AF65" s="1"/>
      <c r="AG65" s="1"/>
      <c r="AH65" s="1"/>
      <c r="AI65" s="1"/>
      <c r="AJ65" s="1"/>
      <c r="AK65" s="1"/>
      <c r="AL65" s="1"/>
      <c r="AM65" s="1"/>
      <c r="AN65" s="1"/>
      <c r="AO65" s="1"/>
      <c r="AP65" s="1"/>
      <c r="AQ65" s="1"/>
      <c r="AR65" s="58"/>
      <c r="AS65" s="58"/>
      <c r="AT65" s="58"/>
      <c r="AU65" s="58"/>
    </row>
    <row r="66" spans="1:47" ht="15.75" customHeight="1">
      <c r="A66" s="1"/>
      <c r="B66" s="1"/>
      <c r="C66" s="1"/>
      <c r="D66" s="1"/>
      <c r="E66" s="1"/>
      <c r="F66" s="1"/>
      <c r="G66" s="1"/>
      <c r="H66" s="59"/>
      <c r="I66" s="59"/>
      <c r="J66" s="59"/>
      <c r="K66" s="58"/>
      <c r="L66" s="151"/>
      <c r="M66" s="151"/>
      <c r="N66" s="152"/>
      <c r="O66" s="152"/>
      <c r="P66" s="58"/>
      <c r="Q66" s="1"/>
      <c r="R66" s="1"/>
      <c r="S66" s="1"/>
      <c r="T66" s="1"/>
      <c r="U66" s="58"/>
      <c r="V66" s="58"/>
      <c r="W66" s="1"/>
      <c r="X66" s="1"/>
      <c r="Y66" s="58"/>
      <c r="Z66" s="1"/>
      <c r="AA66" s="1"/>
      <c r="AB66" s="1"/>
      <c r="AC66" s="1"/>
      <c r="AD66" s="1"/>
      <c r="AE66" s="1"/>
      <c r="AF66" s="1"/>
      <c r="AG66" s="1"/>
      <c r="AH66" s="1"/>
      <c r="AI66" s="1"/>
      <c r="AJ66" s="1"/>
      <c r="AK66" s="1"/>
      <c r="AL66" s="1"/>
      <c r="AM66" s="1"/>
      <c r="AN66" s="1"/>
      <c r="AO66" s="1"/>
      <c r="AP66" s="1"/>
      <c r="AQ66" s="1"/>
      <c r="AR66" s="58"/>
      <c r="AS66" s="58"/>
      <c r="AT66" s="58"/>
      <c r="AU66" s="58"/>
    </row>
    <row r="67" spans="1:47" ht="15.75" customHeight="1">
      <c r="A67" s="1"/>
      <c r="B67" s="1"/>
      <c r="C67" s="1"/>
      <c r="D67" s="1"/>
      <c r="E67" s="1"/>
      <c r="F67" s="1"/>
      <c r="G67" s="1"/>
      <c r="H67" s="59"/>
      <c r="I67" s="59"/>
      <c r="J67" s="59"/>
      <c r="K67" s="58"/>
      <c r="L67" s="151"/>
      <c r="M67" s="151"/>
      <c r="N67" s="152"/>
      <c r="O67" s="152"/>
      <c r="P67" s="58"/>
      <c r="Q67" s="1"/>
      <c r="R67" s="1"/>
      <c r="S67" s="1"/>
      <c r="T67" s="1"/>
      <c r="U67" s="58"/>
      <c r="V67" s="58"/>
      <c r="W67" s="1"/>
      <c r="X67" s="1"/>
      <c r="Y67" s="58"/>
      <c r="Z67" s="1"/>
      <c r="AA67" s="1"/>
      <c r="AB67" s="1"/>
      <c r="AC67" s="1"/>
      <c r="AD67" s="1"/>
      <c r="AE67" s="1"/>
      <c r="AF67" s="1"/>
      <c r="AG67" s="1"/>
      <c r="AH67" s="1"/>
      <c r="AI67" s="1"/>
      <c r="AJ67" s="1"/>
      <c r="AK67" s="1"/>
      <c r="AL67" s="1"/>
      <c r="AM67" s="1"/>
      <c r="AN67" s="1"/>
      <c r="AO67" s="1"/>
      <c r="AP67" s="1"/>
      <c r="AQ67" s="1"/>
      <c r="AR67" s="58"/>
      <c r="AS67" s="58"/>
      <c r="AT67" s="58"/>
      <c r="AU67" s="58"/>
    </row>
    <row r="68" spans="1:47" ht="15.75" customHeight="1">
      <c r="A68" s="1"/>
      <c r="B68" s="1"/>
      <c r="C68" s="1"/>
      <c r="D68" s="1"/>
      <c r="E68" s="1"/>
      <c r="F68" s="1"/>
      <c r="G68" s="1"/>
      <c r="H68" s="59"/>
      <c r="I68" s="59"/>
      <c r="J68" s="59"/>
      <c r="K68" s="58"/>
      <c r="L68" s="151"/>
      <c r="M68" s="151"/>
      <c r="N68" s="152"/>
      <c r="O68" s="152"/>
      <c r="P68" s="58"/>
      <c r="Q68" s="1"/>
      <c r="R68" s="1"/>
      <c r="S68" s="1"/>
      <c r="T68" s="1"/>
      <c r="U68" s="58"/>
      <c r="V68" s="58"/>
      <c r="W68" s="1"/>
      <c r="X68" s="1"/>
      <c r="Y68" s="58"/>
      <c r="Z68" s="1"/>
      <c r="AA68" s="1"/>
      <c r="AB68" s="1"/>
      <c r="AC68" s="1"/>
      <c r="AD68" s="1"/>
      <c r="AE68" s="1"/>
      <c r="AF68" s="1"/>
      <c r="AG68" s="1"/>
      <c r="AH68" s="1"/>
      <c r="AI68" s="1"/>
      <c r="AJ68" s="1"/>
      <c r="AK68" s="1"/>
      <c r="AL68" s="1"/>
      <c r="AM68" s="1"/>
      <c r="AN68" s="1"/>
      <c r="AO68" s="1"/>
      <c r="AP68" s="1"/>
      <c r="AQ68" s="1"/>
      <c r="AR68" s="58"/>
      <c r="AS68" s="58"/>
      <c r="AT68" s="58"/>
      <c r="AU68" s="58"/>
    </row>
    <row r="69" spans="1:47" ht="15.75" customHeight="1">
      <c r="A69" s="1"/>
      <c r="B69" s="1"/>
      <c r="C69" s="1"/>
      <c r="D69" s="1"/>
      <c r="E69" s="1"/>
      <c r="F69" s="1"/>
      <c r="G69" s="1"/>
      <c r="H69" s="59"/>
      <c r="I69" s="59"/>
      <c r="J69" s="59"/>
      <c r="K69" s="58"/>
      <c r="L69" s="151"/>
      <c r="M69" s="151"/>
      <c r="N69" s="152"/>
      <c r="O69" s="152"/>
      <c r="P69" s="58"/>
      <c r="Q69" s="1"/>
      <c r="R69" s="1"/>
      <c r="S69" s="1"/>
      <c r="T69" s="1"/>
      <c r="U69" s="58"/>
      <c r="V69" s="58"/>
      <c r="W69" s="1"/>
      <c r="X69" s="1"/>
      <c r="Y69" s="58"/>
      <c r="Z69" s="1"/>
      <c r="AA69" s="1"/>
      <c r="AB69" s="1"/>
      <c r="AC69" s="1"/>
      <c r="AD69" s="1"/>
      <c r="AE69" s="1"/>
      <c r="AF69" s="1"/>
      <c r="AG69" s="1"/>
      <c r="AH69" s="1"/>
      <c r="AI69" s="1"/>
      <c r="AJ69" s="1"/>
      <c r="AK69" s="1"/>
      <c r="AL69" s="1"/>
      <c r="AM69" s="1"/>
      <c r="AN69" s="1"/>
      <c r="AO69" s="1"/>
      <c r="AP69" s="1"/>
      <c r="AQ69" s="1"/>
      <c r="AR69" s="58"/>
      <c r="AS69" s="58"/>
      <c r="AT69" s="58"/>
      <c r="AU69" s="58"/>
    </row>
    <row r="70" spans="1:47" ht="15.75" customHeight="1">
      <c r="A70" s="1"/>
      <c r="B70" s="1"/>
      <c r="C70" s="1"/>
      <c r="D70" s="1"/>
      <c r="E70" s="1"/>
      <c r="F70" s="1"/>
      <c r="G70" s="1"/>
      <c r="H70" s="59"/>
      <c r="I70" s="59"/>
      <c r="J70" s="59"/>
      <c r="K70" s="58"/>
      <c r="L70" s="151"/>
      <c r="M70" s="151"/>
      <c r="N70" s="152"/>
      <c r="O70" s="152"/>
      <c r="P70" s="58"/>
      <c r="Q70" s="1"/>
      <c r="R70" s="1"/>
      <c r="S70" s="1"/>
      <c r="T70" s="1"/>
      <c r="U70" s="58"/>
      <c r="V70" s="58"/>
      <c r="W70" s="1"/>
      <c r="X70" s="1"/>
      <c r="Y70" s="58"/>
      <c r="Z70" s="1"/>
      <c r="AA70" s="1"/>
      <c r="AB70" s="1"/>
      <c r="AC70" s="1"/>
      <c r="AD70" s="1"/>
      <c r="AE70" s="1"/>
      <c r="AF70" s="1"/>
      <c r="AG70" s="1"/>
      <c r="AH70" s="1"/>
      <c r="AI70" s="1"/>
      <c r="AJ70" s="1"/>
      <c r="AK70" s="1"/>
      <c r="AL70" s="1"/>
      <c r="AM70" s="1"/>
      <c r="AN70" s="1"/>
      <c r="AO70" s="1"/>
      <c r="AP70" s="1"/>
      <c r="AQ70" s="1"/>
      <c r="AR70" s="58"/>
      <c r="AS70" s="58"/>
      <c r="AT70" s="58"/>
      <c r="AU70" s="58"/>
    </row>
    <row r="71" spans="1:47" ht="15.75" customHeight="1">
      <c r="A71" s="1"/>
      <c r="B71" s="1"/>
      <c r="C71" s="1"/>
      <c r="D71" s="1"/>
      <c r="E71" s="1"/>
      <c r="F71" s="1"/>
      <c r="G71" s="1"/>
      <c r="H71" s="59"/>
      <c r="I71" s="59"/>
      <c r="J71" s="59"/>
      <c r="K71" s="58"/>
      <c r="L71" s="151"/>
      <c r="M71" s="151"/>
      <c r="N71" s="152"/>
      <c r="O71" s="152"/>
      <c r="P71" s="58"/>
      <c r="Q71" s="1"/>
      <c r="R71" s="1"/>
      <c r="S71" s="1"/>
      <c r="T71" s="1"/>
      <c r="U71" s="58"/>
      <c r="V71" s="58"/>
      <c r="W71" s="1"/>
      <c r="X71" s="1"/>
      <c r="Y71" s="58"/>
      <c r="Z71" s="1"/>
      <c r="AA71" s="1"/>
      <c r="AB71" s="1"/>
      <c r="AC71" s="1"/>
      <c r="AD71" s="1"/>
      <c r="AE71" s="1"/>
      <c r="AF71" s="1"/>
      <c r="AG71" s="1"/>
      <c r="AH71" s="1"/>
      <c r="AI71" s="1"/>
      <c r="AJ71" s="1"/>
      <c r="AK71" s="1"/>
      <c r="AL71" s="1"/>
      <c r="AM71" s="1"/>
      <c r="AN71" s="1"/>
      <c r="AO71" s="1"/>
      <c r="AP71" s="1"/>
      <c r="AQ71" s="1"/>
      <c r="AR71" s="58"/>
      <c r="AS71" s="58"/>
      <c r="AT71" s="58"/>
      <c r="AU71" s="58"/>
    </row>
    <row r="72" spans="1:47" ht="15.75" customHeight="1">
      <c r="A72" s="1"/>
      <c r="B72" s="1"/>
      <c r="C72" s="1"/>
      <c r="D72" s="1"/>
      <c r="E72" s="1"/>
      <c r="F72" s="1"/>
      <c r="G72" s="1"/>
      <c r="H72" s="59"/>
      <c r="I72" s="59"/>
      <c r="J72" s="59"/>
      <c r="K72" s="58"/>
      <c r="L72" s="151"/>
      <c r="M72" s="151"/>
      <c r="N72" s="152"/>
      <c r="O72" s="152"/>
      <c r="P72" s="58"/>
      <c r="Q72" s="1"/>
      <c r="R72" s="1"/>
      <c r="S72" s="1"/>
      <c r="T72" s="1"/>
      <c r="U72" s="58"/>
      <c r="V72" s="58"/>
      <c r="W72" s="1"/>
      <c r="X72" s="1"/>
      <c r="Y72" s="58"/>
      <c r="Z72" s="1"/>
      <c r="AA72" s="1"/>
      <c r="AB72" s="1"/>
      <c r="AC72" s="1"/>
      <c r="AD72" s="1"/>
      <c r="AE72" s="1"/>
      <c r="AF72" s="1"/>
      <c r="AG72" s="1"/>
      <c r="AH72" s="1"/>
      <c r="AI72" s="1"/>
      <c r="AJ72" s="1"/>
      <c r="AK72" s="1"/>
      <c r="AL72" s="1"/>
      <c r="AM72" s="1"/>
      <c r="AN72" s="1"/>
      <c r="AO72" s="1"/>
      <c r="AP72" s="1"/>
      <c r="AQ72" s="1"/>
      <c r="AR72" s="58"/>
      <c r="AS72" s="58"/>
      <c r="AT72" s="58"/>
      <c r="AU72" s="58"/>
    </row>
    <row r="73" spans="1:47" ht="15.75" customHeight="1">
      <c r="A73" s="1"/>
      <c r="B73" s="1"/>
      <c r="C73" s="1"/>
      <c r="D73" s="1"/>
      <c r="E73" s="1"/>
      <c r="F73" s="1"/>
      <c r="G73" s="1"/>
      <c r="H73" s="59"/>
      <c r="I73" s="59"/>
      <c r="J73" s="59"/>
      <c r="K73" s="58"/>
      <c r="L73" s="151"/>
      <c r="M73" s="151"/>
      <c r="N73" s="152"/>
      <c r="O73" s="152"/>
      <c r="P73" s="58"/>
      <c r="Q73" s="1"/>
      <c r="R73" s="1"/>
      <c r="S73" s="1"/>
      <c r="T73" s="1"/>
      <c r="U73" s="58"/>
      <c r="V73" s="58"/>
      <c r="W73" s="1"/>
      <c r="X73" s="1"/>
      <c r="Y73" s="58"/>
      <c r="Z73" s="1"/>
      <c r="AA73" s="1"/>
      <c r="AB73" s="1"/>
      <c r="AC73" s="1"/>
      <c r="AD73" s="1"/>
      <c r="AE73" s="1"/>
      <c r="AF73" s="1"/>
      <c r="AG73" s="1"/>
      <c r="AH73" s="1"/>
      <c r="AI73" s="1"/>
      <c r="AJ73" s="1"/>
      <c r="AK73" s="1"/>
      <c r="AL73" s="1"/>
      <c r="AM73" s="1"/>
      <c r="AN73" s="1"/>
      <c r="AO73" s="1"/>
      <c r="AP73" s="1"/>
      <c r="AQ73" s="1"/>
      <c r="AR73" s="58"/>
      <c r="AS73" s="58"/>
      <c r="AT73" s="58"/>
      <c r="AU73" s="58"/>
    </row>
    <row r="74" spans="1:47" ht="15.75" customHeight="1">
      <c r="A74" s="1"/>
      <c r="B74" s="1"/>
      <c r="C74" s="1"/>
      <c r="D74" s="1"/>
      <c r="E74" s="1"/>
      <c r="F74" s="1"/>
      <c r="G74" s="1"/>
      <c r="H74" s="59"/>
      <c r="I74" s="59"/>
      <c r="J74" s="59"/>
      <c r="K74" s="58"/>
      <c r="L74" s="151"/>
      <c r="M74" s="151"/>
      <c r="N74" s="152"/>
      <c r="O74" s="152"/>
      <c r="P74" s="58"/>
      <c r="Q74" s="1"/>
      <c r="R74" s="1"/>
      <c r="S74" s="1"/>
      <c r="T74" s="1"/>
      <c r="U74" s="58"/>
      <c r="V74" s="58"/>
      <c r="W74" s="1"/>
      <c r="X74" s="1"/>
      <c r="Y74" s="58"/>
      <c r="Z74" s="1"/>
      <c r="AA74" s="1"/>
      <c r="AB74" s="1"/>
      <c r="AC74" s="1"/>
      <c r="AD74" s="1"/>
      <c r="AE74" s="1"/>
      <c r="AF74" s="1"/>
      <c r="AG74" s="1"/>
      <c r="AH74" s="1"/>
      <c r="AI74" s="1"/>
      <c r="AJ74" s="1"/>
      <c r="AK74" s="1"/>
      <c r="AL74" s="1"/>
      <c r="AM74" s="1"/>
      <c r="AN74" s="1"/>
      <c r="AO74" s="1"/>
      <c r="AP74" s="1"/>
      <c r="AQ74" s="1"/>
      <c r="AR74" s="58"/>
      <c r="AS74" s="58"/>
      <c r="AT74" s="58"/>
      <c r="AU74" s="58"/>
    </row>
    <row r="75" spans="1:47" ht="15.75" customHeight="1">
      <c r="A75" s="1"/>
      <c r="B75" s="1"/>
      <c r="C75" s="1"/>
      <c r="D75" s="1"/>
      <c r="E75" s="1"/>
      <c r="F75" s="1"/>
      <c r="G75" s="1"/>
      <c r="H75" s="59"/>
      <c r="I75" s="59"/>
      <c r="J75" s="59"/>
      <c r="K75" s="58"/>
      <c r="L75" s="151"/>
      <c r="M75" s="151"/>
      <c r="N75" s="152"/>
      <c r="O75" s="152"/>
      <c r="P75" s="58"/>
      <c r="Q75" s="1"/>
      <c r="R75" s="1"/>
      <c r="S75" s="1"/>
      <c r="T75" s="1"/>
      <c r="U75" s="58"/>
      <c r="V75" s="58"/>
      <c r="W75" s="1"/>
      <c r="X75" s="1"/>
      <c r="Y75" s="58"/>
      <c r="Z75" s="1"/>
      <c r="AA75" s="1"/>
      <c r="AB75" s="1"/>
      <c r="AC75" s="1"/>
      <c r="AD75" s="1"/>
      <c r="AE75" s="1"/>
      <c r="AF75" s="1"/>
      <c r="AG75" s="1"/>
      <c r="AH75" s="1"/>
      <c r="AI75" s="1"/>
      <c r="AJ75" s="1"/>
      <c r="AK75" s="1"/>
      <c r="AL75" s="1"/>
      <c r="AM75" s="1"/>
      <c r="AN75" s="1"/>
      <c r="AO75" s="1"/>
      <c r="AP75" s="1"/>
      <c r="AQ75" s="1"/>
      <c r="AR75" s="58"/>
      <c r="AS75" s="58"/>
      <c r="AT75" s="58"/>
      <c r="AU75" s="58"/>
    </row>
    <row r="76" spans="1:47" ht="15.75" customHeight="1">
      <c r="A76" s="1"/>
      <c r="B76" s="1"/>
      <c r="C76" s="1"/>
      <c r="D76" s="1"/>
      <c r="E76" s="1"/>
      <c r="F76" s="1"/>
      <c r="G76" s="1"/>
      <c r="H76" s="59"/>
      <c r="I76" s="59"/>
      <c r="J76" s="59"/>
      <c r="K76" s="58"/>
      <c r="L76" s="151"/>
      <c r="M76" s="151"/>
      <c r="N76" s="152"/>
      <c r="O76" s="152"/>
      <c r="P76" s="58"/>
      <c r="Q76" s="1"/>
      <c r="R76" s="1"/>
      <c r="S76" s="1"/>
      <c r="T76" s="1"/>
      <c r="U76" s="58"/>
      <c r="V76" s="58"/>
      <c r="W76" s="1"/>
      <c r="X76" s="1"/>
      <c r="Y76" s="58"/>
      <c r="Z76" s="1"/>
      <c r="AA76" s="1"/>
      <c r="AB76" s="1"/>
      <c r="AC76" s="1"/>
      <c r="AD76" s="1"/>
      <c r="AE76" s="1"/>
      <c r="AF76" s="1"/>
      <c r="AG76" s="1"/>
      <c r="AH76" s="1"/>
      <c r="AI76" s="1"/>
      <c r="AJ76" s="1"/>
      <c r="AK76" s="1"/>
      <c r="AL76" s="1"/>
      <c r="AM76" s="1"/>
      <c r="AN76" s="1"/>
      <c r="AO76" s="1"/>
      <c r="AP76" s="1"/>
      <c r="AQ76" s="1"/>
      <c r="AR76" s="58"/>
      <c r="AS76" s="58"/>
      <c r="AT76" s="58"/>
      <c r="AU76" s="58"/>
    </row>
    <row r="77" spans="1:47" ht="15.75" customHeight="1">
      <c r="A77" s="1"/>
      <c r="B77" s="1"/>
      <c r="C77" s="1"/>
      <c r="D77" s="1"/>
      <c r="E77" s="1"/>
      <c r="F77" s="1"/>
      <c r="G77" s="1"/>
      <c r="H77" s="59"/>
      <c r="I77" s="59"/>
      <c r="J77" s="59"/>
      <c r="K77" s="58"/>
      <c r="L77" s="151"/>
      <c r="M77" s="151"/>
      <c r="N77" s="152"/>
      <c r="O77" s="152"/>
      <c r="P77" s="58"/>
      <c r="Q77" s="1"/>
      <c r="R77" s="1"/>
      <c r="S77" s="1"/>
      <c r="T77" s="1"/>
      <c r="U77" s="58"/>
      <c r="V77" s="58"/>
      <c r="W77" s="1"/>
      <c r="X77" s="1"/>
      <c r="Y77" s="58"/>
      <c r="Z77" s="1"/>
      <c r="AA77" s="1"/>
      <c r="AB77" s="1"/>
      <c r="AC77" s="1"/>
      <c r="AD77" s="1"/>
      <c r="AE77" s="1"/>
      <c r="AF77" s="1"/>
      <c r="AG77" s="1"/>
      <c r="AH77" s="1"/>
      <c r="AI77" s="1"/>
      <c r="AJ77" s="1"/>
      <c r="AK77" s="1"/>
      <c r="AL77" s="1"/>
      <c r="AM77" s="1"/>
      <c r="AN77" s="1"/>
      <c r="AO77" s="1"/>
      <c r="AP77" s="1"/>
      <c r="AQ77" s="1"/>
      <c r="AR77" s="58"/>
      <c r="AS77" s="58"/>
      <c r="AT77" s="58"/>
      <c r="AU77" s="58"/>
    </row>
    <row r="78" spans="1:47" ht="15.75" customHeight="1">
      <c r="A78" s="1"/>
      <c r="B78" s="1"/>
      <c r="C78" s="1"/>
      <c r="D78" s="1"/>
      <c r="E78" s="1"/>
      <c r="F78" s="1"/>
      <c r="G78" s="1"/>
      <c r="H78" s="59"/>
      <c r="I78" s="59"/>
      <c r="J78" s="59"/>
      <c r="K78" s="58"/>
      <c r="L78" s="151"/>
      <c r="M78" s="151"/>
      <c r="N78" s="152"/>
      <c r="O78" s="152"/>
      <c r="P78" s="58"/>
      <c r="Q78" s="1"/>
      <c r="R78" s="1"/>
      <c r="S78" s="1"/>
      <c r="T78" s="1"/>
      <c r="U78" s="58"/>
      <c r="V78" s="58"/>
      <c r="W78" s="1"/>
      <c r="X78" s="1"/>
      <c r="Y78" s="58"/>
      <c r="Z78" s="1"/>
      <c r="AA78" s="1"/>
      <c r="AB78" s="1"/>
      <c r="AC78" s="1"/>
      <c r="AD78" s="1"/>
      <c r="AE78" s="1"/>
      <c r="AF78" s="1"/>
      <c r="AG78" s="1"/>
      <c r="AH78" s="1"/>
      <c r="AI78" s="1"/>
      <c r="AJ78" s="1"/>
      <c r="AK78" s="1"/>
      <c r="AL78" s="1"/>
      <c r="AM78" s="1"/>
      <c r="AN78" s="1"/>
      <c r="AO78" s="1"/>
      <c r="AP78" s="1"/>
      <c r="AQ78" s="1"/>
      <c r="AR78" s="58"/>
      <c r="AS78" s="58"/>
      <c r="AT78" s="58"/>
      <c r="AU78" s="58"/>
    </row>
    <row r="79" spans="1:47" ht="15.75" customHeight="1">
      <c r="A79" s="1"/>
      <c r="B79" s="1"/>
      <c r="C79" s="1"/>
      <c r="D79" s="1"/>
      <c r="E79" s="1"/>
      <c r="F79" s="1"/>
      <c r="G79" s="1"/>
      <c r="H79" s="59"/>
      <c r="I79" s="59"/>
      <c r="J79" s="59"/>
      <c r="K79" s="58"/>
      <c r="L79" s="151"/>
      <c r="M79" s="151"/>
      <c r="N79" s="152"/>
      <c r="O79" s="152"/>
      <c r="P79" s="58"/>
      <c r="Q79" s="1"/>
      <c r="R79" s="1"/>
      <c r="S79" s="1"/>
      <c r="T79" s="1"/>
      <c r="U79" s="58"/>
      <c r="V79" s="58"/>
      <c r="W79" s="1"/>
      <c r="X79" s="1"/>
      <c r="Y79" s="58"/>
      <c r="Z79" s="1"/>
      <c r="AA79" s="1"/>
      <c r="AB79" s="1"/>
      <c r="AC79" s="1"/>
      <c r="AD79" s="1"/>
      <c r="AE79" s="1"/>
      <c r="AF79" s="1"/>
      <c r="AG79" s="1"/>
      <c r="AH79" s="1"/>
      <c r="AI79" s="1"/>
      <c r="AJ79" s="1"/>
      <c r="AK79" s="1"/>
      <c r="AL79" s="1"/>
      <c r="AM79" s="1"/>
      <c r="AN79" s="1"/>
      <c r="AO79" s="1"/>
      <c r="AP79" s="1"/>
      <c r="AQ79" s="1"/>
      <c r="AR79" s="58"/>
      <c r="AS79" s="58"/>
      <c r="AT79" s="58"/>
      <c r="AU79" s="58"/>
    </row>
    <row r="80" spans="1:47" ht="15.75" customHeight="1">
      <c r="A80" s="1"/>
      <c r="B80" s="1"/>
      <c r="C80" s="1"/>
      <c r="D80" s="1"/>
      <c r="E80" s="1"/>
      <c r="F80" s="1"/>
      <c r="G80" s="1"/>
      <c r="H80" s="59"/>
      <c r="I80" s="59"/>
      <c r="J80" s="59"/>
      <c r="K80" s="58"/>
      <c r="L80" s="151"/>
      <c r="M80" s="151"/>
      <c r="N80" s="152"/>
      <c r="O80" s="152"/>
      <c r="P80" s="58"/>
      <c r="Q80" s="1"/>
      <c r="R80" s="1"/>
      <c r="S80" s="1"/>
      <c r="T80" s="1"/>
      <c r="U80" s="58"/>
      <c r="V80" s="58"/>
      <c r="W80" s="1"/>
      <c r="X80" s="1"/>
      <c r="Y80" s="58"/>
      <c r="Z80" s="1"/>
      <c r="AA80" s="1"/>
      <c r="AB80" s="1"/>
      <c r="AC80" s="1"/>
      <c r="AD80" s="1"/>
      <c r="AE80" s="1"/>
      <c r="AF80" s="1"/>
      <c r="AG80" s="1"/>
      <c r="AH80" s="1"/>
      <c r="AI80" s="1"/>
      <c r="AJ80" s="1"/>
      <c r="AK80" s="1"/>
      <c r="AL80" s="1"/>
      <c r="AM80" s="1"/>
      <c r="AN80" s="1"/>
      <c r="AO80" s="1"/>
      <c r="AP80" s="1"/>
      <c r="AQ80" s="1"/>
      <c r="AR80" s="58"/>
      <c r="AS80" s="58"/>
      <c r="AT80" s="58"/>
      <c r="AU80" s="58"/>
    </row>
    <row r="81" spans="1:47" ht="15.75" customHeight="1">
      <c r="A81" s="1"/>
      <c r="B81" s="1"/>
      <c r="C81" s="1"/>
      <c r="D81" s="1"/>
      <c r="E81" s="1"/>
      <c r="F81" s="1"/>
      <c r="G81" s="1"/>
      <c r="H81" s="59"/>
      <c r="I81" s="59"/>
      <c r="J81" s="59"/>
      <c r="K81" s="58"/>
      <c r="L81" s="151"/>
      <c r="M81" s="151"/>
      <c r="N81" s="152"/>
      <c r="O81" s="152"/>
      <c r="P81" s="58"/>
      <c r="Q81" s="1"/>
      <c r="R81" s="1"/>
      <c r="S81" s="1"/>
      <c r="T81" s="1"/>
      <c r="U81" s="58"/>
      <c r="V81" s="58"/>
      <c r="W81" s="1"/>
      <c r="X81" s="1"/>
      <c r="Y81" s="58"/>
      <c r="Z81" s="1"/>
      <c r="AA81" s="1"/>
      <c r="AB81" s="1"/>
      <c r="AC81" s="1"/>
      <c r="AD81" s="1"/>
      <c r="AE81" s="1"/>
      <c r="AF81" s="1"/>
      <c r="AG81" s="1"/>
      <c r="AH81" s="1"/>
      <c r="AI81" s="1"/>
      <c r="AJ81" s="1"/>
      <c r="AK81" s="1"/>
      <c r="AL81" s="1"/>
      <c r="AM81" s="1"/>
      <c r="AN81" s="1"/>
      <c r="AO81" s="1"/>
      <c r="AP81" s="1"/>
      <c r="AQ81" s="1"/>
      <c r="AR81" s="58"/>
      <c r="AS81" s="58"/>
      <c r="AT81" s="58"/>
      <c r="AU81" s="58"/>
    </row>
    <row r="82" spans="1:47" ht="15.75" customHeight="1">
      <c r="A82" s="1"/>
      <c r="B82" s="1"/>
      <c r="C82" s="1"/>
      <c r="D82" s="1"/>
      <c r="E82" s="1"/>
      <c r="F82" s="1"/>
      <c r="G82" s="1"/>
      <c r="H82" s="59"/>
      <c r="I82" s="59"/>
      <c r="J82" s="59"/>
      <c r="K82" s="58"/>
      <c r="L82" s="151"/>
      <c r="M82" s="151"/>
      <c r="N82" s="152"/>
      <c r="O82" s="152"/>
      <c r="P82" s="58"/>
      <c r="Q82" s="1"/>
      <c r="R82" s="1"/>
      <c r="S82" s="1"/>
      <c r="T82" s="1"/>
      <c r="U82" s="58"/>
      <c r="V82" s="58"/>
      <c r="W82" s="1"/>
      <c r="X82" s="1"/>
      <c r="Y82" s="58"/>
      <c r="Z82" s="1"/>
      <c r="AA82" s="1"/>
      <c r="AB82" s="1"/>
      <c r="AC82" s="1"/>
      <c r="AD82" s="1"/>
      <c r="AE82" s="1"/>
      <c r="AF82" s="1"/>
      <c r="AG82" s="1"/>
      <c r="AH82" s="1"/>
      <c r="AI82" s="1"/>
      <c r="AJ82" s="1"/>
      <c r="AK82" s="1"/>
      <c r="AL82" s="1"/>
      <c r="AM82" s="1"/>
      <c r="AN82" s="1"/>
      <c r="AO82" s="1"/>
      <c r="AP82" s="1"/>
      <c r="AQ82" s="1"/>
      <c r="AR82" s="58"/>
      <c r="AS82" s="58"/>
      <c r="AT82" s="58"/>
      <c r="AU82" s="58"/>
    </row>
    <row r="83" spans="1:47" ht="15.75" customHeight="1">
      <c r="A83" s="1"/>
      <c r="B83" s="1"/>
      <c r="C83" s="1"/>
      <c r="D83" s="1"/>
      <c r="E83" s="1"/>
      <c r="F83" s="1"/>
      <c r="G83" s="1"/>
      <c r="H83" s="59"/>
      <c r="I83" s="59"/>
      <c r="J83" s="59"/>
      <c r="K83" s="58"/>
      <c r="L83" s="151"/>
      <c r="M83" s="151"/>
      <c r="N83" s="152"/>
      <c r="O83" s="152"/>
      <c r="P83" s="58"/>
      <c r="Q83" s="1"/>
      <c r="R83" s="1"/>
      <c r="S83" s="1"/>
      <c r="T83" s="1"/>
      <c r="U83" s="58"/>
      <c r="V83" s="58"/>
      <c r="W83" s="1"/>
      <c r="X83" s="1"/>
      <c r="Y83" s="58"/>
      <c r="Z83" s="1"/>
      <c r="AA83" s="1"/>
      <c r="AB83" s="1"/>
      <c r="AC83" s="1"/>
      <c r="AD83" s="1"/>
      <c r="AE83" s="1"/>
      <c r="AF83" s="1"/>
      <c r="AG83" s="1"/>
      <c r="AH83" s="1"/>
      <c r="AI83" s="1"/>
      <c r="AJ83" s="1"/>
      <c r="AK83" s="1"/>
      <c r="AL83" s="1"/>
      <c r="AM83" s="1"/>
      <c r="AN83" s="1"/>
      <c r="AO83" s="1"/>
      <c r="AP83" s="1"/>
      <c r="AQ83" s="1"/>
      <c r="AR83" s="58"/>
      <c r="AS83" s="58"/>
      <c r="AT83" s="58"/>
      <c r="AU83" s="58"/>
    </row>
    <row r="84" spans="1:47" ht="15.75" customHeight="1">
      <c r="A84" s="1"/>
      <c r="B84" s="1"/>
      <c r="C84" s="1"/>
      <c r="D84" s="1"/>
      <c r="E84" s="1"/>
      <c r="F84" s="1"/>
      <c r="G84" s="1"/>
      <c r="H84" s="59"/>
      <c r="I84" s="59"/>
      <c r="J84" s="59"/>
      <c r="K84" s="58"/>
      <c r="L84" s="151"/>
      <c r="M84" s="151"/>
      <c r="N84" s="152"/>
      <c r="O84" s="152"/>
      <c r="P84" s="58"/>
      <c r="Q84" s="1"/>
      <c r="R84" s="1"/>
      <c r="S84" s="1"/>
      <c r="T84" s="1"/>
      <c r="U84" s="58"/>
      <c r="V84" s="58"/>
      <c r="W84" s="1"/>
      <c r="X84" s="1"/>
      <c r="Y84" s="58"/>
      <c r="Z84" s="1"/>
      <c r="AA84" s="1"/>
      <c r="AB84" s="1"/>
      <c r="AC84" s="1"/>
      <c r="AD84" s="1"/>
      <c r="AE84" s="1"/>
      <c r="AF84" s="1"/>
      <c r="AG84" s="1"/>
      <c r="AH84" s="1"/>
      <c r="AI84" s="1"/>
      <c r="AJ84" s="1"/>
      <c r="AK84" s="1"/>
      <c r="AL84" s="1"/>
      <c r="AM84" s="1"/>
      <c r="AN84" s="1"/>
      <c r="AO84" s="1"/>
      <c r="AP84" s="1"/>
      <c r="AQ84" s="1"/>
      <c r="AR84" s="58"/>
      <c r="AS84" s="58"/>
      <c r="AT84" s="58"/>
      <c r="AU84" s="58"/>
    </row>
    <row r="85" spans="1:47" ht="15.75" customHeight="1">
      <c r="A85" s="1"/>
      <c r="B85" s="1"/>
      <c r="C85" s="1"/>
      <c r="D85" s="1"/>
      <c r="E85" s="1"/>
      <c r="F85" s="1"/>
      <c r="G85" s="1"/>
      <c r="H85" s="59"/>
      <c r="I85" s="59"/>
      <c r="J85" s="59"/>
      <c r="K85" s="58"/>
      <c r="L85" s="151"/>
      <c r="M85" s="151"/>
      <c r="N85" s="152"/>
      <c r="O85" s="152"/>
      <c r="P85" s="58"/>
      <c r="Q85" s="1"/>
      <c r="R85" s="1"/>
      <c r="S85" s="1"/>
      <c r="T85" s="1"/>
      <c r="U85" s="58"/>
      <c r="V85" s="58"/>
      <c r="W85" s="1"/>
      <c r="X85" s="1"/>
      <c r="Y85" s="58"/>
      <c r="Z85" s="1"/>
      <c r="AA85" s="1"/>
      <c r="AB85" s="1"/>
      <c r="AC85" s="1"/>
      <c r="AD85" s="1"/>
      <c r="AE85" s="1"/>
      <c r="AF85" s="1"/>
      <c r="AG85" s="1"/>
      <c r="AH85" s="1"/>
      <c r="AI85" s="1"/>
      <c r="AJ85" s="1"/>
      <c r="AK85" s="1"/>
      <c r="AL85" s="1"/>
      <c r="AM85" s="1"/>
      <c r="AN85" s="1"/>
      <c r="AO85" s="1"/>
      <c r="AP85" s="1"/>
      <c r="AQ85" s="1"/>
      <c r="AR85" s="58"/>
      <c r="AS85" s="58"/>
      <c r="AT85" s="58"/>
      <c r="AU85" s="58"/>
    </row>
    <row r="86" spans="1:47" ht="15.75" customHeight="1">
      <c r="A86" s="1"/>
      <c r="B86" s="1"/>
      <c r="C86" s="1"/>
      <c r="D86" s="1"/>
      <c r="E86" s="1"/>
      <c r="F86" s="1"/>
      <c r="G86" s="1"/>
      <c r="H86" s="59"/>
      <c r="I86" s="59"/>
      <c r="J86" s="59"/>
      <c r="K86" s="58"/>
      <c r="L86" s="151"/>
      <c r="M86" s="151"/>
      <c r="N86" s="152"/>
      <c r="O86" s="152"/>
      <c r="P86" s="58"/>
      <c r="Q86" s="1"/>
      <c r="R86" s="1"/>
      <c r="S86" s="1"/>
      <c r="T86" s="1"/>
      <c r="U86" s="58"/>
      <c r="V86" s="58"/>
      <c r="W86" s="1"/>
      <c r="X86" s="1"/>
      <c r="Y86" s="58"/>
      <c r="Z86" s="1"/>
      <c r="AA86" s="1"/>
      <c r="AB86" s="1"/>
      <c r="AC86" s="1"/>
      <c r="AD86" s="1"/>
      <c r="AE86" s="1"/>
      <c r="AF86" s="1"/>
      <c r="AG86" s="1"/>
      <c r="AH86" s="1"/>
      <c r="AI86" s="1"/>
      <c r="AJ86" s="1"/>
      <c r="AK86" s="1"/>
      <c r="AL86" s="1"/>
      <c r="AM86" s="1"/>
      <c r="AN86" s="1"/>
      <c r="AO86" s="1"/>
      <c r="AP86" s="1"/>
      <c r="AQ86" s="1"/>
      <c r="AR86" s="58"/>
      <c r="AS86" s="58"/>
      <c r="AT86" s="58"/>
      <c r="AU86" s="58"/>
    </row>
    <row r="87" spans="1:47" ht="15.75" customHeight="1">
      <c r="A87" s="1"/>
      <c r="B87" s="1"/>
      <c r="C87" s="1"/>
      <c r="D87" s="1"/>
      <c r="E87" s="1"/>
      <c r="F87" s="1"/>
      <c r="G87" s="1"/>
      <c r="H87" s="59"/>
      <c r="I87" s="59"/>
      <c r="J87" s="59"/>
      <c r="K87" s="58"/>
      <c r="L87" s="151"/>
      <c r="M87" s="151"/>
      <c r="N87" s="152"/>
      <c r="O87" s="152"/>
      <c r="P87" s="58"/>
      <c r="Q87" s="1"/>
      <c r="R87" s="1"/>
      <c r="S87" s="1"/>
      <c r="T87" s="1"/>
      <c r="U87" s="58"/>
      <c r="V87" s="58"/>
      <c r="W87" s="1"/>
      <c r="X87" s="1"/>
      <c r="Y87" s="58"/>
      <c r="Z87" s="1"/>
      <c r="AA87" s="1"/>
      <c r="AB87" s="1"/>
      <c r="AC87" s="1"/>
      <c r="AD87" s="1"/>
      <c r="AE87" s="1"/>
      <c r="AF87" s="1"/>
      <c r="AG87" s="1"/>
      <c r="AH87" s="1"/>
      <c r="AI87" s="1"/>
      <c r="AJ87" s="1"/>
      <c r="AK87" s="1"/>
      <c r="AL87" s="1"/>
      <c r="AM87" s="1"/>
      <c r="AN87" s="1"/>
      <c r="AO87" s="1"/>
      <c r="AP87" s="1"/>
      <c r="AQ87" s="1"/>
      <c r="AR87" s="58"/>
      <c r="AS87" s="58"/>
      <c r="AT87" s="58"/>
      <c r="AU87" s="58"/>
    </row>
    <row r="88" spans="1:47" ht="15.75" customHeight="1">
      <c r="A88" s="1"/>
      <c r="B88" s="1"/>
      <c r="C88" s="1"/>
      <c r="D88" s="1"/>
      <c r="E88" s="1"/>
      <c r="F88" s="1"/>
      <c r="G88" s="1"/>
      <c r="H88" s="59"/>
      <c r="I88" s="59"/>
      <c r="J88" s="59"/>
      <c r="K88" s="58"/>
      <c r="L88" s="151"/>
      <c r="M88" s="151"/>
      <c r="N88" s="152"/>
      <c r="O88" s="152"/>
      <c r="P88" s="58"/>
      <c r="Q88" s="1"/>
      <c r="R88" s="1"/>
      <c r="S88" s="1"/>
      <c r="T88" s="1"/>
      <c r="U88" s="58"/>
      <c r="V88" s="58"/>
      <c r="W88" s="1"/>
      <c r="X88" s="1"/>
      <c r="Y88" s="58"/>
      <c r="Z88" s="1"/>
      <c r="AA88" s="1"/>
      <c r="AB88" s="1"/>
      <c r="AC88" s="1"/>
      <c r="AD88" s="1"/>
      <c r="AE88" s="1"/>
      <c r="AF88" s="1"/>
      <c r="AG88" s="1"/>
      <c r="AH88" s="1"/>
      <c r="AI88" s="1"/>
      <c r="AJ88" s="1"/>
      <c r="AK88" s="1"/>
      <c r="AL88" s="1"/>
      <c r="AM88" s="1"/>
      <c r="AN88" s="1"/>
      <c r="AO88" s="1"/>
      <c r="AP88" s="1"/>
      <c r="AQ88" s="1"/>
      <c r="AR88" s="58"/>
      <c r="AS88" s="58"/>
      <c r="AT88" s="58"/>
      <c r="AU88" s="58"/>
    </row>
    <row r="89" spans="1:47" ht="15.75" customHeight="1">
      <c r="A89" s="1"/>
      <c r="B89" s="1"/>
      <c r="C89" s="1"/>
      <c r="D89" s="1"/>
      <c r="E89" s="1"/>
      <c r="F89" s="1"/>
      <c r="G89" s="1"/>
      <c r="H89" s="59"/>
      <c r="I89" s="59"/>
      <c r="J89" s="59"/>
      <c r="K89" s="58"/>
      <c r="L89" s="151"/>
      <c r="M89" s="151"/>
      <c r="N89" s="152"/>
      <c r="O89" s="152"/>
      <c r="P89" s="58"/>
      <c r="Q89" s="1"/>
      <c r="R89" s="1"/>
      <c r="S89" s="1"/>
      <c r="T89" s="1"/>
      <c r="U89" s="58"/>
      <c r="V89" s="58"/>
      <c r="W89" s="1"/>
      <c r="X89" s="1"/>
      <c r="Y89" s="58"/>
      <c r="Z89" s="1"/>
      <c r="AA89" s="1"/>
      <c r="AB89" s="1"/>
      <c r="AC89" s="1"/>
      <c r="AD89" s="1"/>
      <c r="AE89" s="1"/>
      <c r="AF89" s="1"/>
      <c r="AG89" s="1"/>
      <c r="AH89" s="1"/>
      <c r="AI89" s="1"/>
      <c r="AJ89" s="1"/>
      <c r="AK89" s="1"/>
      <c r="AL89" s="1"/>
      <c r="AM89" s="1"/>
      <c r="AN89" s="1"/>
      <c r="AO89" s="1"/>
      <c r="AP89" s="1"/>
      <c r="AQ89" s="1"/>
      <c r="AR89" s="58"/>
      <c r="AS89" s="58"/>
      <c r="AT89" s="58"/>
      <c r="AU89" s="58"/>
    </row>
    <row r="90" spans="1:47" ht="15.75" customHeight="1">
      <c r="A90" s="1"/>
      <c r="B90" s="1"/>
      <c r="C90" s="1"/>
      <c r="D90" s="1"/>
      <c r="E90" s="1"/>
      <c r="F90" s="1"/>
      <c r="G90" s="1"/>
      <c r="H90" s="59"/>
      <c r="I90" s="59"/>
      <c r="J90" s="59"/>
      <c r="K90" s="58"/>
      <c r="L90" s="151"/>
      <c r="M90" s="151"/>
      <c r="N90" s="152"/>
      <c r="O90" s="152"/>
      <c r="P90" s="58"/>
      <c r="Q90" s="1"/>
      <c r="R90" s="1"/>
      <c r="S90" s="1"/>
      <c r="T90" s="1"/>
      <c r="U90" s="58"/>
      <c r="V90" s="58"/>
      <c r="W90" s="1"/>
      <c r="X90" s="1"/>
      <c r="Y90" s="58"/>
      <c r="Z90" s="1"/>
      <c r="AA90" s="1"/>
      <c r="AB90" s="1"/>
      <c r="AC90" s="1"/>
      <c r="AD90" s="1"/>
      <c r="AE90" s="1"/>
      <c r="AF90" s="1"/>
      <c r="AG90" s="1"/>
      <c r="AH90" s="1"/>
      <c r="AI90" s="1"/>
      <c r="AJ90" s="1"/>
      <c r="AK90" s="1"/>
      <c r="AL90" s="1"/>
      <c r="AM90" s="1"/>
      <c r="AN90" s="1"/>
      <c r="AO90" s="1"/>
      <c r="AP90" s="1"/>
      <c r="AQ90" s="1"/>
      <c r="AR90" s="58"/>
      <c r="AS90" s="58"/>
      <c r="AT90" s="58"/>
      <c r="AU90" s="58"/>
    </row>
    <row r="91" spans="1:47" ht="15.75" customHeight="1">
      <c r="A91" s="1"/>
      <c r="B91" s="1"/>
      <c r="C91" s="1"/>
      <c r="D91" s="1"/>
      <c r="E91" s="1"/>
      <c r="F91" s="1"/>
      <c r="G91" s="1"/>
      <c r="H91" s="59"/>
      <c r="I91" s="59"/>
      <c r="J91" s="59"/>
      <c r="K91" s="58"/>
      <c r="L91" s="151"/>
      <c r="M91" s="151"/>
      <c r="N91" s="152"/>
      <c r="O91" s="152"/>
      <c r="P91" s="58"/>
      <c r="Q91" s="1"/>
      <c r="R91" s="1"/>
      <c r="S91" s="1"/>
      <c r="T91" s="1"/>
      <c r="U91" s="58"/>
      <c r="V91" s="58"/>
      <c r="W91" s="1"/>
      <c r="X91" s="1"/>
      <c r="Y91" s="58"/>
      <c r="Z91" s="1"/>
      <c r="AA91" s="1"/>
      <c r="AB91" s="1"/>
      <c r="AC91" s="1"/>
      <c r="AD91" s="1"/>
      <c r="AE91" s="1"/>
      <c r="AF91" s="1"/>
      <c r="AG91" s="1"/>
      <c r="AH91" s="1"/>
      <c r="AI91" s="1"/>
      <c r="AJ91" s="1"/>
      <c r="AK91" s="1"/>
      <c r="AL91" s="1"/>
      <c r="AM91" s="1"/>
      <c r="AN91" s="1"/>
      <c r="AO91" s="1"/>
      <c r="AP91" s="1"/>
      <c r="AQ91" s="1"/>
      <c r="AR91" s="58"/>
      <c r="AS91" s="58"/>
      <c r="AT91" s="58"/>
      <c r="AU91" s="58"/>
    </row>
    <row r="92" spans="1:47" ht="15.75" customHeight="1">
      <c r="A92" s="1"/>
      <c r="B92" s="1"/>
      <c r="C92" s="1"/>
      <c r="D92" s="1"/>
      <c r="E92" s="1"/>
      <c r="F92" s="1"/>
      <c r="G92" s="1"/>
      <c r="H92" s="59"/>
      <c r="I92" s="59"/>
      <c r="J92" s="59"/>
      <c r="K92" s="58"/>
      <c r="L92" s="151"/>
      <c r="M92" s="151"/>
      <c r="N92" s="152"/>
      <c r="O92" s="152"/>
      <c r="P92" s="58"/>
      <c r="Q92" s="1"/>
      <c r="R92" s="1"/>
      <c r="S92" s="1"/>
      <c r="T92" s="1"/>
      <c r="U92" s="58"/>
      <c r="V92" s="58"/>
      <c r="W92" s="1"/>
      <c r="X92" s="1"/>
      <c r="Y92" s="58"/>
      <c r="Z92" s="1"/>
      <c r="AA92" s="1"/>
      <c r="AB92" s="1"/>
      <c r="AC92" s="1"/>
      <c r="AD92" s="1"/>
      <c r="AE92" s="1"/>
      <c r="AF92" s="1"/>
      <c r="AG92" s="1"/>
      <c r="AH92" s="1"/>
      <c r="AI92" s="1"/>
      <c r="AJ92" s="1"/>
      <c r="AK92" s="1"/>
      <c r="AL92" s="1"/>
      <c r="AM92" s="1"/>
      <c r="AN92" s="1"/>
      <c r="AO92" s="1"/>
      <c r="AP92" s="1"/>
      <c r="AQ92" s="1"/>
      <c r="AR92" s="58"/>
      <c r="AS92" s="58"/>
      <c r="AT92" s="58"/>
      <c r="AU92" s="58"/>
    </row>
    <row r="93" spans="1:47" ht="15.75" customHeight="1">
      <c r="A93" s="1"/>
      <c r="B93" s="1"/>
      <c r="C93" s="1"/>
      <c r="D93" s="1"/>
      <c r="E93" s="1"/>
      <c r="F93" s="1"/>
      <c r="G93" s="1"/>
      <c r="H93" s="59"/>
      <c r="I93" s="59"/>
      <c r="J93" s="59"/>
      <c r="K93" s="58"/>
      <c r="L93" s="151"/>
      <c r="M93" s="151"/>
      <c r="N93" s="152"/>
      <c r="O93" s="152"/>
      <c r="P93" s="58"/>
      <c r="Q93" s="1"/>
      <c r="R93" s="1"/>
      <c r="S93" s="1"/>
      <c r="T93" s="1"/>
      <c r="U93" s="58"/>
      <c r="V93" s="58"/>
      <c r="W93" s="1"/>
      <c r="X93" s="1"/>
      <c r="Y93" s="58"/>
      <c r="Z93" s="1"/>
      <c r="AA93" s="1"/>
      <c r="AB93" s="1"/>
      <c r="AC93" s="1"/>
      <c r="AD93" s="1"/>
      <c r="AE93" s="1"/>
      <c r="AF93" s="1"/>
      <c r="AG93" s="1"/>
      <c r="AH93" s="1"/>
      <c r="AI93" s="1"/>
      <c r="AJ93" s="1"/>
      <c r="AK93" s="1"/>
      <c r="AL93" s="1"/>
      <c r="AM93" s="1"/>
      <c r="AN93" s="1"/>
      <c r="AO93" s="1"/>
      <c r="AP93" s="1"/>
      <c r="AQ93" s="1"/>
      <c r="AR93" s="58"/>
      <c r="AS93" s="58"/>
      <c r="AT93" s="58"/>
      <c r="AU93" s="58"/>
    </row>
    <row r="94" spans="1:47" ht="15.75" customHeight="1">
      <c r="A94" s="1"/>
      <c r="B94" s="1"/>
      <c r="C94" s="1"/>
      <c r="D94" s="1"/>
      <c r="E94" s="1"/>
      <c r="F94" s="1"/>
      <c r="G94" s="1"/>
      <c r="H94" s="59"/>
      <c r="I94" s="59"/>
      <c r="J94" s="59"/>
      <c r="K94" s="58"/>
      <c r="L94" s="151"/>
      <c r="M94" s="151"/>
      <c r="N94" s="152"/>
      <c r="O94" s="152"/>
      <c r="P94" s="58"/>
      <c r="Q94" s="1"/>
      <c r="R94" s="1"/>
      <c r="S94" s="1"/>
      <c r="T94" s="1"/>
      <c r="U94" s="58"/>
      <c r="V94" s="58"/>
      <c r="W94" s="1"/>
      <c r="X94" s="1"/>
      <c r="Y94" s="58"/>
      <c r="Z94" s="1"/>
      <c r="AA94" s="1"/>
      <c r="AB94" s="1"/>
      <c r="AC94" s="1"/>
      <c r="AD94" s="1"/>
      <c r="AE94" s="1"/>
      <c r="AF94" s="1"/>
      <c r="AG94" s="1"/>
      <c r="AH94" s="1"/>
      <c r="AI94" s="1"/>
      <c r="AJ94" s="1"/>
      <c r="AK94" s="1"/>
      <c r="AL94" s="1"/>
      <c r="AM94" s="1"/>
      <c r="AN94" s="1"/>
      <c r="AO94" s="1"/>
      <c r="AP94" s="1"/>
      <c r="AQ94" s="1"/>
      <c r="AR94" s="58"/>
      <c r="AS94" s="58"/>
      <c r="AT94" s="58"/>
      <c r="AU94" s="58"/>
    </row>
    <row r="95" spans="1:47" ht="15.75" customHeight="1">
      <c r="A95" s="1"/>
      <c r="B95" s="1"/>
      <c r="C95" s="1"/>
      <c r="D95" s="1"/>
      <c r="E95" s="1"/>
      <c r="F95" s="1"/>
      <c r="G95" s="1"/>
      <c r="H95" s="59"/>
      <c r="I95" s="59"/>
      <c r="J95" s="59"/>
      <c r="K95" s="58"/>
      <c r="L95" s="151"/>
      <c r="M95" s="151"/>
      <c r="N95" s="152"/>
      <c r="O95" s="152"/>
      <c r="P95" s="58"/>
      <c r="Q95" s="1"/>
      <c r="R95" s="1"/>
      <c r="S95" s="1"/>
      <c r="T95" s="1"/>
      <c r="U95" s="58"/>
      <c r="V95" s="58"/>
      <c r="W95" s="1"/>
      <c r="X95" s="1"/>
      <c r="Y95" s="58"/>
      <c r="Z95" s="1"/>
      <c r="AA95" s="1"/>
      <c r="AB95" s="1"/>
      <c r="AC95" s="1"/>
      <c r="AD95" s="1"/>
      <c r="AE95" s="1"/>
      <c r="AF95" s="1"/>
      <c r="AG95" s="1"/>
      <c r="AH95" s="1"/>
      <c r="AI95" s="1"/>
      <c r="AJ95" s="1"/>
      <c r="AK95" s="1"/>
      <c r="AL95" s="1"/>
      <c r="AM95" s="1"/>
      <c r="AN95" s="1"/>
      <c r="AO95" s="1"/>
      <c r="AP95" s="1"/>
      <c r="AQ95" s="1"/>
      <c r="AR95" s="58"/>
      <c r="AS95" s="58"/>
      <c r="AT95" s="58"/>
      <c r="AU95" s="58"/>
    </row>
    <row r="96" spans="1:47" ht="15.75" customHeight="1">
      <c r="A96" s="1"/>
      <c r="B96" s="1"/>
      <c r="C96" s="1"/>
      <c r="D96" s="1"/>
      <c r="E96" s="1"/>
      <c r="F96" s="1"/>
      <c r="G96" s="1"/>
      <c r="H96" s="59"/>
      <c r="I96" s="59"/>
      <c r="J96" s="59"/>
      <c r="K96" s="58"/>
      <c r="L96" s="151"/>
      <c r="M96" s="151"/>
      <c r="N96" s="152"/>
      <c r="O96" s="152"/>
      <c r="P96" s="58"/>
      <c r="Q96" s="1"/>
      <c r="R96" s="1"/>
      <c r="S96" s="1"/>
      <c r="T96" s="1"/>
      <c r="U96" s="58"/>
      <c r="V96" s="58"/>
      <c r="W96" s="1"/>
      <c r="X96" s="1"/>
      <c r="Y96" s="58"/>
      <c r="Z96" s="1"/>
      <c r="AA96" s="1"/>
      <c r="AB96" s="1"/>
      <c r="AC96" s="1"/>
      <c r="AD96" s="1"/>
      <c r="AE96" s="1"/>
      <c r="AF96" s="1"/>
      <c r="AG96" s="1"/>
      <c r="AH96" s="1"/>
      <c r="AI96" s="1"/>
      <c r="AJ96" s="1"/>
      <c r="AK96" s="1"/>
      <c r="AL96" s="1"/>
      <c r="AM96" s="1"/>
      <c r="AN96" s="1"/>
      <c r="AO96" s="1"/>
      <c r="AP96" s="1"/>
      <c r="AQ96" s="1"/>
      <c r="AR96" s="58"/>
      <c r="AS96" s="58"/>
      <c r="AT96" s="58"/>
      <c r="AU96" s="58"/>
    </row>
    <row r="97" spans="1:47" ht="15.75" customHeight="1">
      <c r="A97" s="1"/>
      <c r="B97" s="1"/>
      <c r="C97" s="1"/>
      <c r="D97" s="1"/>
      <c r="E97" s="1"/>
      <c r="F97" s="1"/>
      <c r="G97" s="1"/>
      <c r="H97" s="59"/>
      <c r="I97" s="59"/>
      <c r="J97" s="59"/>
      <c r="K97" s="58"/>
      <c r="L97" s="151"/>
      <c r="M97" s="151"/>
      <c r="N97" s="152"/>
      <c r="O97" s="152"/>
      <c r="P97" s="58"/>
      <c r="Q97" s="1"/>
      <c r="R97" s="1"/>
      <c r="S97" s="1"/>
      <c r="T97" s="1"/>
      <c r="U97" s="58"/>
      <c r="V97" s="58"/>
      <c r="W97" s="1"/>
      <c r="X97" s="1"/>
      <c r="Y97" s="58"/>
      <c r="Z97" s="1"/>
      <c r="AA97" s="1"/>
      <c r="AB97" s="1"/>
      <c r="AC97" s="1"/>
      <c r="AD97" s="1"/>
      <c r="AE97" s="1"/>
      <c r="AF97" s="1"/>
      <c r="AG97" s="1"/>
      <c r="AH97" s="1"/>
      <c r="AI97" s="1"/>
      <c r="AJ97" s="1"/>
      <c r="AK97" s="1"/>
      <c r="AL97" s="1"/>
      <c r="AM97" s="1"/>
      <c r="AN97" s="1"/>
      <c r="AO97" s="1"/>
      <c r="AP97" s="1"/>
      <c r="AQ97" s="1"/>
      <c r="AR97" s="58"/>
      <c r="AS97" s="58"/>
      <c r="AT97" s="58"/>
      <c r="AU97" s="58"/>
    </row>
    <row r="98" spans="1:47" ht="15.75" customHeight="1">
      <c r="A98" s="1"/>
      <c r="B98" s="1"/>
      <c r="C98" s="1"/>
      <c r="D98" s="1"/>
      <c r="E98" s="1"/>
      <c r="F98" s="1"/>
      <c r="G98" s="1"/>
      <c r="H98" s="59"/>
      <c r="I98" s="59"/>
      <c r="J98" s="59"/>
      <c r="K98" s="58"/>
      <c r="L98" s="151"/>
      <c r="M98" s="151"/>
      <c r="N98" s="152"/>
      <c r="O98" s="152"/>
      <c r="P98" s="58"/>
      <c r="Q98" s="1"/>
      <c r="R98" s="1"/>
      <c r="S98" s="1"/>
      <c r="T98" s="1"/>
      <c r="U98" s="58"/>
      <c r="V98" s="58"/>
      <c r="W98" s="1"/>
      <c r="X98" s="1"/>
      <c r="Y98" s="58"/>
      <c r="Z98" s="1"/>
      <c r="AA98" s="1"/>
      <c r="AB98" s="1"/>
      <c r="AC98" s="1"/>
      <c r="AD98" s="1"/>
      <c r="AE98" s="1"/>
      <c r="AF98" s="1"/>
      <c r="AG98" s="1"/>
      <c r="AH98" s="1"/>
      <c r="AI98" s="1"/>
      <c r="AJ98" s="1"/>
      <c r="AK98" s="1"/>
      <c r="AL98" s="1"/>
      <c r="AM98" s="1"/>
      <c r="AN98" s="1"/>
      <c r="AO98" s="1"/>
      <c r="AP98" s="1"/>
      <c r="AQ98" s="1"/>
      <c r="AR98" s="58"/>
      <c r="AS98" s="58"/>
      <c r="AT98" s="58"/>
      <c r="AU98" s="58"/>
    </row>
    <row r="99" spans="1:47" ht="15.75" customHeight="1">
      <c r="A99" s="1"/>
      <c r="B99" s="1"/>
      <c r="C99" s="1"/>
      <c r="D99" s="1"/>
      <c r="E99" s="1"/>
      <c r="F99" s="1"/>
      <c r="G99" s="1"/>
      <c r="H99" s="59"/>
      <c r="I99" s="59"/>
      <c r="J99" s="59"/>
      <c r="K99" s="58"/>
      <c r="L99" s="151"/>
      <c r="M99" s="151"/>
      <c r="N99" s="152"/>
      <c r="O99" s="152"/>
      <c r="P99" s="58"/>
      <c r="Q99" s="1"/>
      <c r="R99" s="1"/>
      <c r="S99" s="1"/>
      <c r="T99" s="1"/>
      <c r="U99" s="58"/>
      <c r="V99" s="58"/>
      <c r="W99" s="1"/>
      <c r="X99" s="1"/>
      <c r="Y99" s="58"/>
      <c r="Z99" s="1"/>
      <c r="AA99" s="1"/>
      <c r="AB99" s="1"/>
      <c r="AC99" s="1"/>
      <c r="AD99" s="1"/>
      <c r="AE99" s="1"/>
      <c r="AF99" s="1"/>
      <c r="AG99" s="1"/>
      <c r="AH99" s="1"/>
      <c r="AI99" s="1"/>
      <c r="AJ99" s="1"/>
      <c r="AK99" s="1"/>
      <c r="AL99" s="1"/>
      <c r="AM99" s="1"/>
      <c r="AN99" s="1"/>
      <c r="AO99" s="1"/>
      <c r="AP99" s="1"/>
      <c r="AQ99" s="1"/>
      <c r="AR99" s="58"/>
      <c r="AS99" s="58"/>
      <c r="AT99" s="58"/>
      <c r="AU99" s="58"/>
    </row>
    <row r="100" spans="1:47" ht="15.75" customHeight="1">
      <c r="A100" s="1"/>
      <c r="B100" s="1"/>
      <c r="C100" s="1"/>
      <c r="D100" s="1"/>
      <c r="E100" s="1"/>
      <c r="F100" s="1"/>
      <c r="G100" s="1"/>
      <c r="H100" s="59"/>
      <c r="I100" s="59"/>
      <c r="J100" s="59"/>
      <c r="K100" s="58"/>
      <c r="L100" s="151"/>
      <c r="M100" s="151"/>
      <c r="N100" s="152"/>
      <c r="O100" s="152"/>
      <c r="P100" s="58"/>
      <c r="Q100" s="1"/>
      <c r="R100" s="1"/>
      <c r="S100" s="1"/>
      <c r="T100" s="1"/>
      <c r="U100" s="58"/>
      <c r="V100" s="58"/>
      <c r="W100" s="1"/>
      <c r="X100" s="1"/>
      <c r="Y100" s="58"/>
      <c r="Z100" s="1"/>
      <c r="AA100" s="1"/>
      <c r="AB100" s="1"/>
      <c r="AC100" s="1"/>
      <c r="AD100" s="1"/>
      <c r="AE100" s="1"/>
      <c r="AF100" s="1"/>
      <c r="AG100" s="1"/>
      <c r="AH100" s="1"/>
      <c r="AI100" s="1"/>
      <c r="AJ100" s="1"/>
      <c r="AK100" s="1"/>
      <c r="AL100" s="1"/>
      <c r="AM100" s="1"/>
      <c r="AN100" s="1"/>
      <c r="AO100" s="1"/>
      <c r="AP100" s="1"/>
      <c r="AQ100" s="1"/>
      <c r="AR100" s="58"/>
      <c r="AS100" s="58"/>
      <c r="AT100" s="58"/>
      <c r="AU100" s="58"/>
    </row>
    <row r="101" spans="1:47" ht="15.75" customHeight="1">
      <c r="A101" s="1"/>
      <c r="B101" s="1"/>
      <c r="C101" s="1"/>
      <c r="D101" s="1"/>
      <c r="E101" s="1"/>
      <c r="F101" s="1"/>
      <c r="G101" s="1"/>
      <c r="H101" s="59"/>
      <c r="I101" s="59"/>
      <c r="J101" s="59"/>
      <c r="K101" s="58"/>
      <c r="L101" s="151"/>
      <c r="M101" s="151"/>
      <c r="N101" s="152"/>
      <c r="O101" s="152"/>
      <c r="P101" s="58"/>
      <c r="Q101" s="1"/>
      <c r="R101" s="1"/>
      <c r="S101" s="1"/>
      <c r="T101" s="1"/>
      <c r="U101" s="58"/>
      <c r="V101" s="58"/>
      <c r="W101" s="1"/>
      <c r="X101" s="1"/>
      <c r="Y101" s="58"/>
      <c r="Z101" s="1"/>
      <c r="AA101" s="1"/>
      <c r="AB101" s="1"/>
      <c r="AC101" s="1"/>
      <c r="AD101" s="1"/>
      <c r="AE101" s="1"/>
      <c r="AF101" s="1"/>
      <c r="AG101" s="1"/>
      <c r="AH101" s="1"/>
      <c r="AI101" s="1"/>
      <c r="AJ101" s="1"/>
      <c r="AK101" s="1"/>
      <c r="AL101" s="1"/>
      <c r="AM101" s="1"/>
      <c r="AN101" s="1"/>
      <c r="AO101" s="1"/>
      <c r="AP101" s="1"/>
      <c r="AQ101" s="1"/>
      <c r="AR101" s="58"/>
      <c r="AS101" s="58"/>
      <c r="AT101" s="58"/>
      <c r="AU101" s="58"/>
    </row>
    <row r="102" spans="1:47" ht="15.75" customHeight="1">
      <c r="A102" s="1"/>
      <c r="B102" s="1"/>
      <c r="C102" s="1"/>
      <c r="D102" s="1"/>
      <c r="E102" s="1"/>
      <c r="F102" s="1"/>
      <c r="G102" s="1"/>
      <c r="H102" s="59"/>
      <c r="I102" s="59"/>
      <c r="J102" s="59"/>
      <c r="K102" s="58"/>
      <c r="L102" s="151"/>
      <c r="M102" s="151"/>
      <c r="N102" s="152"/>
      <c r="O102" s="152"/>
      <c r="P102" s="58"/>
      <c r="Q102" s="1"/>
      <c r="R102" s="1"/>
      <c r="S102" s="1"/>
      <c r="T102" s="1"/>
      <c r="U102" s="58"/>
      <c r="V102" s="58"/>
      <c r="W102" s="1"/>
      <c r="X102" s="1"/>
      <c r="Y102" s="58"/>
      <c r="Z102" s="1"/>
      <c r="AA102" s="1"/>
      <c r="AB102" s="1"/>
      <c r="AC102" s="1"/>
      <c r="AD102" s="1"/>
      <c r="AE102" s="1"/>
      <c r="AF102" s="1"/>
      <c r="AG102" s="1"/>
      <c r="AH102" s="1"/>
      <c r="AI102" s="1"/>
      <c r="AJ102" s="1"/>
      <c r="AK102" s="1"/>
      <c r="AL102" s="1"/>
      <c r="AM102" s="1"/>
      <c r="AN102" s="1"/>
      <c r="AO102" s="1"/>
      <c r="AP102" s="1"/>
      <c r="AQ102" s="1"/>
      <c r="AR102" s="58"/>
      <c r="AS102" s="58"/>
      <c r="AT102" s="58"/>
      <c r="AU102" s="58"/>
    </row>
    <row r="103" spans="1:47" ht="15.75" customHeight="1">
      <c r="A103" s="1"/>
      <c r="B103" s="1"/>
      <c r="C103" s="1"/>
      <c r="D103" s="1"/>
      <c r="E103" s="1"/>
      <c r="F103" s="1"/>
      <c r="G103" s="1"/>
      <c r="H103" s="59"/>
      <c r="I103" s="59"/>
      <c r="J103" s="59"/>
      <c r="K103" s="58"/>
      <c r="L103" s="151"/>
      <c r="M103" s="151"/>
      <c r="N103" s="152"/>
      <c r="O103" s="152"/>
      <c r="P103" s="58"/>
      <c r="Q103" s="1"/>
      <c r="R103" s="1"/>
      <c r="S103" s="1"/>
      <c r="T103" s="1"/>
      <c r="U103" s="58"/>
      <c r="V103" s="58"/>
      <c r="W103" s="1"/>
      <c r="X103" s="1"/>
      <c r="Y103" s="58"/>
      <c r="Z103" s="1"/>
      <c r="AA103" s="1"/>
      <c r="AB103" s="1"/>
      <c r="AC103" s="1"/>
      <c r="AD103" s="1"/>
      <c r="AE103" s="1"/>
      <c r="AF103" s="1"/>
      <c r="AG103" s="1"/>
      <c r="AH103" s="1"/>
      <c r="AI103" s="1"/>
      <c r="AJ103" s="1"/>
      <c r="AK103" s="1"/>
      <c r="AL103" s="1"/>
      <c r="AM103" s="1"/>
      <c r="AN103" s="1"/>
      <c r="AO103" s="1"/>
      <c r="AP103" s="1"/>
      <c r="AQ103" s="1"/>
      <c r="AR103" s="58"/>
      <c r="AS103" s="58"/>
      <c r="AT103" s="58"/>
      <c r="AU103" s="58"/>
    </row>
    <row r="104" spans="1:47" ht="15.75" customHeight="1">
      <c r="A104" s="1"/>
      <c r="B104" s="1"/>
      <c r="C104" s="1"/>
      <c r="D104" s="1"/>
      <c r="E104" s="1"/>
      <c r="F104" s="1"/>
      <c r="G104" s="1"/>
      <c r="H104" s="59"/>
      <c r="I104" s="59"/>
      <c r="J104" s="59"/>
      <c r="K104" s="58"/>
      <c r="L104" s="151"/>
      <c r="M104" s="151"/>
      <c r="N104" s="152"/>
      <c r="O104" s="152"/>
      <c r="P104" s="58"/>
      <c r="Q104" s="1"/>
      <c r="R104" s="1"/>
      <c r="S104" s="1"/>
      <c r="T104" s="1"/>
      <c r="U104" s="58"/>
      <c r="V104" s="58"/>
      <c r="W104" s="1"/>
      <c r="X104" s="1"/>
      <c r="Y104" s="58"/>
      <c r="Z104" s="1"/>
      <c r="AA104" s="1"/>
      <c r="AB104" s="1"/>
      <c r="AC104" s="1"/>
      <c r="AD104" s="1"/>
      <c r="AE104" s="1"/>
      <c r="AF104" s="1"/>
      <c r="AG104" s="1"/>
      <c r="AH104" s="1"/>
      <c r="AI104" s="1"/>
      <c r="AJ104" s="1"/>
      <c r="AK104" s="1"/>
      <c r="AL104" s="1"/>
      <c r="AM104" s="1"/>
      <c r="AN104" s="1"/>
      <c r="AO104" s="1"/>
      <c r="AP104" s="1"/>
      <c r="AQ104" s="1"/>
      <c r="AR104" s="58"/>
      <c r="AS104" s="58"/>
      <c r="AT104" s="58"/>
      <c r="AU104" s="58"/>
    </row>
    <row r="105" spans="1:47" ht="15.75" customHeight="1">
      <c r="A105" s="1"/>
      <c r="B105" s="1"/>
      <c r="C105" s="1"/>
      <c r="D105" s="1"/>
      <c r="E105" s="1"/>
      <c r="F105" s="1"/>
      <c r="G105" s="1"/>
      <c r="H105" s="59"/>
      <c r="I105" s="59"/>
      <c r="J105" s="59"/>
      <c r="K105" s="58"/>
      <c r="L105" s="151"/>
      <c r="M105" s="151"/>
      <c r="N105" s="152"/>
      <c r="O105" s="152"/>
      <c r="P105" s="58"/>
      <c r="Q105" s="1"/>
      <c r="R105" s="1"/>
      <c r="S105" s="1"/>
      <c r="T105" s="1"/>
      <c r="U105" s="58"/>
      <c r="V105" s="58"/>
      <c r="W105" s="1"/>
      <c r="X105" s="1"/>
      <c r="Y105" s="58"/>
      <c r="Z105" s="1"/>
      <c r="AA105" s="1"/>
      <c r="AB105" s="1"/>
      <c r="AC105" s="1"/>
      <c r="AD105" s="1"/>
      <c r="AE105" s="1"/>
      <c r="AF105" s="1"/>
      <c r="AG105" s="1"/>
      <c r="AH105" s="1"/>
      <c r="AI105" s="1"/>
      <c r="AJ105" s="1"/>
      <c r="AK105" s="1"/>
      <c r="AL105" s="1"/>
      <c r="AM105" s="1"/>
      <c r="AN105" s="1"/>
      <c r="AO105" s="1"/>
      <c r="AP105" s="1"/>
      <c r="AQ105" s="1"/>
      <c r="AR105" s="58"/>
      <c r="AS105" s="58"/>
      <c r="AT105" s="58"/>
      <c r="AU105" s="58"/>
    </row>
    <row r="106" spans="1:47" ht="15.75" customHeight="1">
      <c r="A106" s="1"/>
      <c r="B106" s="1"/>
      <c r="C106" s="1"/>
      <c r="D106" s="1"/>
      <c r="E106" s="1"/>
      <c r="F106" s="1"/>
      <c r="G106" s="1"/>
      <c r="H106" s="59"/>
      <c r="I106" s="59"/>
      <c r="J106" s="59"/>
      <c r="K106" s="58"/>
      <c r="L106" s="151"/>
      <c r="M106" s="151"/>
      <c r="N106" s="152"/>
      <c r="O106" s="152"/>
      <c r="P106" s="58"/>
      <c r="Q106" s="1"/>
      <c r="R106" s="1"/>
      <c r="S106" s="1"/>
      <c r="T106" s="1"/>
      <c r="U106" s="58"/>
      <c r="V106" s="58"/>
      <c r="W106" s="1"/>
      <c r="X106" s="1"/>
      <c r="Y106" s="58"/>
      <c r="Z106" s="1"/>
      <c r="AA106" s="1"/>
      <c r="AB106" s="1"/>
      <c r="AC106" s="1"/>
      <c r="AD106" s="1"/>
      <c r="AE106" s="1"/>
      <c r="AF106" s="1"/>
      <c r="AG106" s="1"/>
      <c r="AH106" s="1"/>
      <c r="AI106" s="1"/>
      <c r="AJ106" s="1"/>
      <c r="AK106" s="1"/>
      <c r="AL106" s="1"/>
      <c r="AM106" s="1"/>
      <c r="AN106" s="1"/>
      <c r="AO106" s="1"/>
      <c r="AP106" s="1"/>
      <c r="AQ106" s="1"/>
      <c r="AR106" s="58"/>
      <c r="AS106" s="58"/>
      <c r="AT106" s="58"/>
      <c r="AU106" s="58"/>
    </row>
    <row r="107" spans="1:47" ht="15.75" customHeight="1">
      <c r="D107" s="1"/>
      <c r="E107" s="1"/>
      <c r="F107" s="1"/>
      <c r="G107" s="1"/>
      <c r="H107" s="59"/>
      <c r="I107" s="59"/>
      <c r="J107" s="59"/>
      <c r="K107" s="58"/>
      <c r="L107" s="151"/>
      <c r="M107" s="151"/>
      <c r="N107" s="152"/>
      <c r="O107" s="152"/>
      <c r="P107" s="58"/>
      <c r="Q107" s="1"/>
      <c r="R107" s="1"/>
      <c r="S107" s="1"/>
      <c r="T107" s="1"/>
      <c r="U107" s="58"/>
      <c r="V107" s="58"/>
      <c r="W107" s="1"/>
      <c r="X107" s="1"/>
      <c r="Y107" s="58"/>
      <c r="Z107" s="1"/>
      <c r="AA107" s="1"/>
      <c r="AB107" s="1"/>
      <c r="AC107" s="1"/>
      <c r="AD107" s="1"/>
      <c r="AE107" s="1"/>
      <c r="AF107" s="1"/>
      <c r="AG107" s="1"/>
      <c r="AH107" s="1"/>
      <c r="AI107" s="1"/>
      <c r="AJ107" s="1"/>
      <c r="AK107" s="1"/>
      <c r="AL107" s="1"/>
      <c r="AM107" s="1"/>
      <c r="AN107" s="1"/>
      <c r="AO107" s="1"/>
      <c r="AP107" s="1"/>
      <c r="AQ107" s="1"/>
      <c r="AR107" s="58"/>
      <c r="AS107" s="58"/>
      <c r="AT107" s="58"/>
      <c r="AU107" s="58"/>
    </row>
    <row r="108" spans="1:47" ht="15.75" customHeight="1">
      <c r="D108" s="1"/>
      <c r="E108" s="1"/>
      <c r="F108" s="1"/>
      <c r="G108" s="1"/>
      <c r="H108" s="59"/>
      <c r="I108" s="59"/>
      <c r="J108" s="59"/>
      <c r="K108" s="58"/>
      <c r="L108" s="151"/>
      <c r="M108" s="151"/>
      <c r="N108" s="152"/>
      <c r="O108" s="152"/>
      <c r="P108" s="58"/>
      <c r="Q108" s="1"/>
      <c r="R108" s="1"/>
      <c r="S108" s="1"/>
      <c r="T108" s="1"/>
      <c r="U108" s="58"/>
      <c r="V108" s="58"/>
      <c r="W108" s="1"/>
      <c r="X108" s="1"/>
      <c r="Y108" s="58"/>
      <c r="Z108" s="1"/>
      <c r="AA108" s="1"/>
      <c r="AB108" s="1"/>
      <c r="AC108" s="1"/>
      <c r="AD108" s="1"/>
      <c r="AE108" s="1"/>
      <c r="AF108" s="1"/>
      <c r="AG108" s="1"/>
      <c r="AH108" s="1"/>
      <c r="AI108" s="1"/>
      <c r="AJ108" s="1"/>
      <c r="AK108" s="1"/>
      <c r="AL108" s="1"/>
      <c r="AM108" s="1"/>
      <c r="AN108" s="1"/>
      <c r="AO108" s="1"/>
      <c r="AP108" s="1"/>
      <c r="AQ108" s="1"/>
      <c r="AR108" s="58"/>
      <c r="AS108" s="58"/>
      <c r="AT108" s="58"/>
      <c r="AU108" s="58"/>
    </row>
    <row r="109" spans="1:47" ht="15.75" customHeight="1">
      <c r="D109" s="1"/>
      <c r="E109" s="1"/>
      <c r="F109" s="1"/>
      <c r="G109" s="1"/>
      <c r="H109" s="59"/>
      <c r="I109" s="59"/>
      <c r="J109" s="59"/>
      <c r="K109" s="58"/>
      <c r="L109" s="151"/>
      <c r="M109" s="151"/>
      <c r="N109" s="152"/>
      <c r="O109" s="152"/>
      <c r="P109" s="58"/>
      <c r="Q109" s="1"/>
      <c r="R109" s="1"/>
      <c r="S109" s="1"/>
      <c r="T109" s="1"/>
      <c r="U109" s="58"/>
      <c r="V109" s="58"/>
      <c r="W109" s="1"/>
      <c r="X109" s="1"/>
      <c r="Y109" s="58"/>
      <c r="Z109" s="1"/>
      <c r="AA109" s="1"/>
      <c r="AB109" s="1"/>
      <c r="AC109" s="1"/>
      <c r="AD109" s="1"/>
      <c r="AE109" s="1"/>
      <c r="AF109" s="1"/>
      <c r="AG109" s="1"/>
      <c r="AH109" s="1"/>
      <c r="AI109" s="1"/>
      <c r="AJ109" s="1"/>
      <c r="AK109" s="1"/>
      <c r="AL109" s="1"/>
      <c r="AM109" s="1"/>
      <c r="AN109" s="1"/>
      <c r="AO109" s="1"/>
      <c r="AP109" s="1"/>
      <c r="AQ109" s="1"/>
      <c r="AR109" s="58"/>
      <c r="AS109" s="58"/>
      <c r="AT109" s="58"/>
      <c r="AU109" s="58"/>
    </row>
    <row r="110" spans="1:47" ht="15.75" customHeight="1">
      <c r="D110" s="1"/>
      <c r="E110" s="1"/>
      <c r="F110" s="1"/>
      <c r="G110" s="1"/>
      <c r="H110" s="59"/>
      <c r="I110" s="59"/>
      <c r="J110" s="59"/>
      <c r="K110" s="58"/>
      <c r="L110" s="151"/>
      <c r="M110" s="151"/>
      <c r="N110" s="152"/>
      <c r="O110" s="152"/>
      <c r="P110" s="58"/>
      <c r="Q110" s="1"/>
      <c r="R110" s="1"/>
      <c r="S110" s="1"/>
      <c r="T110" s="1"/>
      <c r="U110" s="58"/>
      <c r="V110" s="58"/>
      <c r="W110" s="1"/>
      <c r="X110" s="1"/>
      <c r="Y110" s="58"/>
      <c r="Z110" s="1"/>
      <c r="AA110" s="1"/>
      <c r="AB110" s="1"/>
      <c r="AC110" s="1"/>
      <c r="AD110" s="1"/>
      <c r="AE110" s="1"/>
      <c r="AF110" s="1"/>
      <c r="AG110" s="1"/>
      <c r="AH110" s="1"/>
      <c r="AI110" s="1"/>
      <c r="AJ110" s="1"/>
      <c r="AK110" s="1"/>
      <c r="AL110" s="1"/>
      <c r="AM110" s="1"/>
      <c r="AN110" s="1"/>
      <c r="AO110" s="1"/>
      <c r="AP110" s="1"/>
      <c r="AQ110" s="1"/>
      <c r="AR110" s="58"/>
      <c r="AS110" s="58"/>
      <c r="AT110" s="58"/>
      <c r="AU110" s="58"/>
    </row>
    <row r="111" spans="1:47" ht="15.75" customHeight="1">
      <c r="D111" s="1"/>
      <c r="E111" s="1"/>
      <c r="F111" s="1"/>
      <c r="G111" s="1"/>
      <c r="H111" s="59"/>
      <c r="I111" s="59"/>
      <c r="J111" s="59"/>
      <c r="K111" s="58"/>
      <c r="L111" s="151"/>
      <c r="M111" s="151"/>
      <c r="N111" s="152"/>
      <c r="O111" s="152"/>
      <c r="P111" s="58"/>
      <c r="Q111" s="1"/>
      <c r="R111" s="1"/>
      <c r="S111" s="1"/>
      <c r="T111" s="1"/>
      <c r="U111" s="58"/>
      <c r="V111" s="58"/>
      <c r="W111" s="1"/>
      <c r="X111" s="1"/>
      <c r="Y111" s="58"/>
      <c r="Z111" s="1"/>
      <c r="AA111" s="1"/>
      <c r="AB111" s="1"/>
      <c r="AC111" s="1"/>
      <c r="AD111" s="1"/>
      <c r="AE111" s="1"/>
      <c r="AF111" s="1"/>
      <c r="AG111" s="1"/>
      <c r="AH111" s="1"/>
      <c r="AI111" s="1"/>
      <c r="AJ111" s="1"/>
      <c r="AK111" s="1"/>
      <c r="AL111" s="1"/>
      <c r="AM111" s="1"/>
      <c r="AN111" s="1"/>
      <c r="AO111" s="1"/>
      <c r="AP111" s="1"/>
      <c r="AQ111" s="1"/>
      <c r="AR111" s="58"/>
      <c r="AS111" s="58"/>
      <c r="AT111" s="58"/>
      <c r="AU111" s="58"/>
    </row>
    <row r="112" spans="1:47" ht="15.75" customHeight="1">
      <c r="D112" s="1"/>
      <c r="E112" s="1"/>
      <c r="F112" s="1"/>
      <c r="G112" s="1"/>
      <c r="H112" s="59"/>
      <c r="I112" s="59"/>
      <c r="J112" s="59"/>
      <c r="K112" s="58"/>
      <c r="L112" s="151"/>
      <c r="M112" s="151"/>
      <c r="N112" s="152"/>
      <c r="O112" s="152"/>
      <c r="P112" s="58"/>
      <c r="Q112" s="1"/>
      <c r="R112" s="1"/>
      <c r="S112" s="1"/>
      <c r="T112" s="1"/>
      <c r="U112" s="58"/>
      <c r="V112" s="58"/>
      <c r="W112" s="1"/>
      <c r="X112" s="1"/>
      <c r="Y112" s="58"/>
      <c r="Z112" s="1"/>
      <c r="AA112" s="1"/>
      <c r="AB112" s="1"/>
      <c r="AC112" s="1"/>
      <c r="AD112" s="1"/>
      <c r="AE112" s="1"/>
      <c r="AF112" s="1"/>
      <c r="AG112" s="1"/>
      <c r="AH112" s="1"/>
      <c r="AI112" s="1"/>
      <c r="AJ112" s="1"/>
      <c r="AK112" s="1"/>
      <c r="AL112" s="1"/>
      <c r="AM112" s="1"/>
      <c r="AN112" s="1"/>
      <c r="AO112" s="1"/>
      <c r="AP112" s="1"/>
      <c r="AQ112" s="1"/>
      <c r="AR112" s="58"/>
      <c r="AS112" s="58"/>
      <c r="AT112" s="58"/>
      <c r="AU112" s="58"/>
    </row>
    <row r="113" spans="4:47" ht="15.75" customHeight="1">
      <c r="D113" s="1"/>
      <c r="E113" s="1"/>
      <c r="F113" s="1"/>
      <c r="G113" s="1"/>
      <c r="H113" s="59"/>
      <c r="I113" s="59"/>
      <c r="J113" s="59"/>
      <c r="K113" s="58"/>
      <c r="L113" s="151"/>
      <c r="M113" s="151"/>
      <c r="N113" s="152"/>
      <c r="O113" s="152"/>
      <c r="P113" s="58"/>
      <c r="Q113" s="1"/>
      <c r="R113" s="1"/>
      <c r="S113" s="1"/>
      <c r="T113" s="1"/>
      <c r="U113" s="58"/>
      <c r="V113" s="58"/>
      <c r="W113" s="1"/>
      <c r="X113" s="1"/>
      <c r="Y113" s="58"/>
      <c r="Z113" s="1"/>
      <c r="AA113" s="1"/>
      <c r="AB113" s="1"/>
      <c r="AC113" s="1"/>
      <c r="AD113" s="1"/>
      <c r="AE113" s="1"/>
      <c r="AF113" s="1"/>
      <c r="AG113" s="1"/>
      <c r="AH113" s="1"/>
      <c r="AI113" s="1"/>
      <c r="AJ113" s="1"/>
      <c r="AK113" s="1"/>
      <c r="AL113" s="1"/>
      <c r="AM113" s="1"/>
      <c r="AN113" s="1"/>
      <c r="AO113" s="1"/>
      <c r="AP113" s="1"/>
      <c r="AQ113" s="1"/>
      <c r="AR113" s="58"/>
      <c r="AS113" s="58"/>
      <c r="AT113" s="58"/>
      <c r="AU113" s="58"/>
    </row>
    <row r="114" spans="4:47" ht="15.75" customHeight="1">
      <c r="L114" s="151"/>
      <c r="M114" s="151"/>
      <c r="N114" s="152"/>
      <c r="O114" s="152"/>
    </row>
    <row r="115" spans="4:47" ht="15.75" customHeight="1">
      <c r="L115" s="151"/>
      <c r="M115" s="151"/>
      <c r="N115" s="152"/>
      <c r="O115" s="152"/>
    </row>
    <row r="116" spans="4:47" ht="15.75" customHeight="1">
      <c r="L116" s="151"/>
      <c r="M116" s="151"/>
      <c r="N116" s="152"/>
      <c r="O116" s="152"/>
    </row>
    <row r="117" spans="4:47" ht="15.75" customHeight="1">
      <c r="L117" s="151"/>
      <c r="M117" s="151"/>
      <c r="N117" s="152"/>
      <c r="O117" s="152"/>
    </row>
    <row r="118" spans="4:47" ht="15.75" customHeight="1">
      <c r="L118" s="151"/>
      <c r="M118" s="151"/>
      <c r="N118" s="152"/>
      <c r="O118" s="152"/>
    </row>
    <row r="119" spans="4:47" ht="15.75" customHeight="1">
      <c r="L119" s="151"/>
      <c r="M119" s="151"/>
      <c r="N119" s="152"/>
      <c r="O119" s="152"/>
    </row>
    <row r="120" spans="4:47" ht="15.75" customHeight="1">
      <c r="L120" s="151"/>
      <c r="M120" s="151"/>
      <c r="N120" s="152"/>
      <c r="O120" s="152"/>
    </row>
    <row r="121" spans="4:47" ht="15.75" customHeight="1">
      <c r="L121" s="151"/>
      <c r="M121" s="151"/>
      <c r="N121" s="152"/>
      <c r="O121" s="152"/>
    </row>
    <row r="122" spans="4:47" ht="15.75" customHeight="1">
      <c r="L122" s="151"/>
      <c r="M122" s="151"/>
      <c r="N122" s="152"/>
      <c r="O122" s="152"/>
    </row>
    <row r="123" spans="4:47" ht="15.75" customHeight="1">
      <c r="L123" s="151"/>
      <c r="M123" s="151"/>
      <c r="N123" s="152"/>
      <c r="O123" s="152"/>
    </row>
    <row r="124" spans="4:47" ht="15.75" customHeight="1">
      <c r="L124" s="151"/>
      <c r="M124" s="151"/>
      <c r="N124" s="152"/>
      <c r="O124" s="152"/>
    </row>
    <row r="125" spans="4:47" ht="15.75" customHeight="1">
      <c r="L125" s="151"/>
      <c r="M125" s="151"/>
      <c r="N125" s="152"/>
      <c r="O125" s="152"/>
    </row>
    <row r="126" spans="4:47" ht="15.75" customHeight="1">
      <c r="L126" s="151"/>
      <c r="M126" s="151"/>
      <c r="N126" s="152"/>
      <c r="O126" s="152"/>
    </row>
    <row r="127" spans="4:47" ht="15.75" customHeight="1">
      <c r="L127" s="151"/>
      <c r="M127" s="151"/>
      <c r="N127" s="152"/>
      <c r="O127" s="152"/>
    </row>
    <row r="128" spans="4:47" ht="15.75" customHeight="1">
      <c r="L128" s="151"/>
      <c r="M128" s="151"/>
      <c r="N128" s="152"/>
      <c r="O128" s="152"/>
    </row>
    <row r="129" spans="12:15" ht="15.75" customHeight="1">
      <c r="L129" s="151"/>
      <c r="M129" s="151"/>
      <c r="N129" s="152"/>
      <c r="O129" s="152"/>
    </row>
    <row r="130" spans="12:15" ht="15.75" customHeight="1">
      <c r="L130" s="151"/>
      <c r="M130" s="151"/>
      <c r="N130" s="152"/>
      <c r="O130" s="152"/>
    </row>
    <row r="131" spans="12:15" ht="15.75" customHeight="1">
      <c r="L131" s="151"/>
      <c r="M131" s="151"/>
      <c r="N131" s="152"/>
      <c r="O131" s="152"/>
    </row>
    <row r="132" spans="12:15" ht="15.75" customHeight="1">
      <c r="L132" s="151"/>
      <c r="M132" s="151"/>
      <c r="N132" s="152"/>
      <c r="O132" s="152"/>
    </row>
    <row r="133" spans="12:15" ht="15.75" customHeight="1">
      <c r="L133" s="151"/>
      <c r="M133" s="151"/>
      <c r="N133" s="152"/>
      <c r="O133" s="152"/>
    </row>
    <row r="134" spans="12:15" ht="15.75" customHeight="1">
      <c r="L134" s="151"/>
      <c r="M134" s="151"/>
      <c r="N134" s="152"/>
      <c r="O134" s="152"/>
    </row>
    <row r="135" spans="12:15" ht="15.75" customHeight="1">
      <c r="L135" s="151"/>
      <c r="M135" s="151"/>
      <c r="N135" s="152"/>
      <c r="O135" s="152"/>
    </row>
    <row r="136" spans="12:15" ht="15.75" customHeight="1">
      <c r="L136" s="151"/>
      <c r="M136" s="151"/>
      <c r="N136" s="152"/>
      <c r="O136" s="152"/>
    </row>
    <row r="137" spans="12:15" ht="15.75" customHeight="1">
      <c r="L137" s="151"/>
      <c r="M137" s="151"/>
      <c r="N137" s="152"/>
      <c r="O137" s="152"/>
    </row>
    <row r="138" spans="12:15" ht="15.75" customHeight="1">
      <c r="L138" s="151"/>
      <c r="M138" s="151"/>
      <c r="N138" s="152"/>
      <c r="O138" s="152"/>
    </row>
    <row r="139" spans="12:15" ht="15.75" customHeight="1">
      <c r="L139" s="151"/>
      <c r="M139" s="151"/>
      <c r="N139" s="152"/>
      <c r="O139" s="152"/>
    </row>
    <row r="140" spans="12:15" ht="15.75" customHeight="1">
      <c r="L140" s="151"/>
      <c r="M140" s="151"/>
      <c r="N140" s="152"/>
      <c r="O140" s="152"/>
    </row>
    <row r="141" spans="12:15" ht="15.75" customHeight="1">
      <c r="L141" s="151"/>
      <c r="M141" s="151"/>
      <c r="N141" s="152"/>
      <c r="O141" s="152"/>
    </row>
    <row r="142" spans="12:15" ht="15.75" customHeight="1">
      <c r="L142" s="151"/>
      <c r="M142" s="151"/>
      <c r="N142" s="152"/>
      <c r="O142" s="152"/>
    </row>
    <row r="143" spans="12:15" ht="15.75" customHeight="1">
      <c r="L143" s="151"/>
      <c r="M143" s="151"/>
      <c r="N143" s="152"/>
      <c r="O143" s="152"/>
    </row>
    <row r="144" spans="12:15" ht="15.75" customHeight="1">
      <c r="L144" s="151"/>
      <c r="M144" s="151"/>
      <c r="N144" s="152"/>
      <c r="O144" s="152"/>
    </row>
    <row r="145" spans="12:15" ht="15.75" customHeight="1">
      <c r="L145" s="151"/>
      <c r="M145" s="151"/>
      <c r="N145" s="152"/>
      <c r="O145" s="152"/>
    </row>
    <row r="146" spans="12:15" ht="15.75" customHeight="1">
      <c r="L146" s="151"/>
      <c r="M146" s="151"/>
      <c r="N146" s="152"/>
      <c r="O146" s="152"/>
    </row>
    <row r="147" spans="12:15" ht="15.75" customHeight="1">
      <c r="L147" s="151"/>
      <c r="M147" s="151"/>
      <c r="N147" s="152"/>
      <c r="O147" s="152"/>
    </row>
    <row r="148" spans="12:15" ht="15.75" customHeight="1">
      <c r="L148" s="151"/>
      <c r="M148" s="151"/>
      <c r="N148" s="152"/>
      <c r="O148" s="152"/>
    </row>
    <row r="149" spans="12:15" ht="15.75" customHeight="1">
      <c r="L149" s="151"/>
      <c r="M149" s="151"/>
      <c r="N149" s="152"/>
      <c r="O149" s="152"/>
    </row>
    <row r="150" spans="12:15" ht="15.75" customHeight="1">
      <c r="L150" s="151"/>
      <c r="M150" s="151"/>
      <c r="N150" s="152"/>
      <c r="O150" s="152"/>
    </row>
    <row r="151" spans="12:15" ht="15.75" customHeight="1">
      <c r="L151" s="151"/>
      <c r="M151" s="151"/>
      <c r="N151" s="152"/>
      <c r="O151" s="152"/>
    </row>
    <row r="152" spans="12:15" ht="15.75" customHeight="1">
      <c r="L152" s="151"/>
      <c r="M152" s="151"/>
      <c r="N152" s="152"/>
      <c r="O152" s="152"/>
    </row>
    <row r="153" spans="12:15" ht="15.75" customHeight="1">
      <c r="L153" s="151"/>
      <c r="M153" s="151"/>
      <c r="N153" s="152"/>
      <c r="O153" s="152"/>
    </row>
    <row r="154" spans="12:15" ht="15.75" customHeight="1">
      <c r="L154" s="151"/>
      <c r="M154" s="151"/>
      <c r="N154" s="152"/>
      <c r="O154" s="152"/>
    </row>
    <row r="155" spans="12:15" ht="15.75" customHeight="1">
      <c r="L155" s="151"/>
      <c r="M155" s="151"/>
      <c r="N155" s="152"/>
      <c r="O155" s="152"/>
    </row>
    <row r="156" spans="12:15" ht="15.75" customHeight="1">
      <c r="L156" s="151"/>
      <c r="M156" s="151"/>
      <c r="N156" s="152"/>
      <c r="O156" s="152"/>
    </row>
    <row r="157" spans="12:15" ht="15.75" customHeight="1">
      <c r="L157" s="151"/>
      <c r="M157" s="151"/>
      <c r="N157" s="152"/>
      <c r="O157" s="152"/>
    </row>
    <row r="158" spans="12:15" ht="15.75" customHeight="1">
      <c r="L158" s="151"/>
      <c r="M158" s="151"/>
      <c r="N158" s="152"/>
      <c r="O158" s="152"/>
    </row>
    <row r="159" spans="12:15" ht="15.75" customHeight="1">
      <c r="L159" s="151"/>
      <c r="M159" s="151"/>
      <c r="N159" s="152"/>
      <c r="O159" s="152"/>
    </row>
    <row r="160" spans="12:15" ht="15.75" customHeight="1">
      <c r="L160" s="151"/>
      <c r="M160" s="151"/>
      <c r="N160" s="152"/>
      <c r="O160" s="152"/>
    </row>
    <row r="161" spans="12:15" ht="15.75" customHeight="1">
      <c r="L161" s="151"/>
      <c r="M161" s="151"/>
      <c r="N161" s="152"/>
      <c r="O161" s="152"/>
    </row>
    <row r="162" spans="12:15" ht="15.75" customHeight="1">
      <c r="L162" s="151"/>
      <c r="M162" s="151"/>
      <c r="N162" s="152"/>
      <c r="O162" s="152"/>
    </row>
    <row r="163" spans="12:15" ht="15.75" customHeight="1">
      <c r="L163" s="151"/>
      <c r="M163" s="151"/>
      <c r="N163" s="152"/>
      <c r="O163" s="152"/>
    </row>
    <row r="164" spans="12:15" ht="15.75" customHeight="1">
      <c r="L164" s="151"/>
      <c r="M164" s="151"/>
      <c r="N164" s="152"/>
      <c r="O164" s="152"/>
    </row>
    <row r="165" spans="12:15" ht="15.75" customHeight="1">
      <c r="L165" s="151"/>
      <c r="M165" s="151"/>
      <c r="N165" s="152"/>
      <c r="O165" s="152"/>
    </row>
    <row r="166" spans="12:15" ht="15.75" customHeight="1">
      <c r="L166" s="151"/>
      <c r="M166" s="151"/>
      <c r="N166" s="152"/>
      <c r="O166" s="152"/>
    </row>
    <row r="167" spans="12:15" ht="15.75" customHeight="1">
      <c r="L167" s="151"/>
      <c r="M167" s="151"/>
      <c r="N167" s="152"/>
      <c r="O167" s="152"/>
    </row>
    <row r="168" spans="12:15" ht="15.75" customHeight="1">
      <c r="L168" s="151"/>
      <c r="M168" s="151"/>
      <c r="N168" s="152"/>
      <c r="O168" s="152"/>
    </row>
    <row r="169" spans="12:15" ht="15.75" customHeight="1">
      <c r="L169" s="151"/>
      <c r="M169" s="151"/>
      <c r="N169" s="152"/>
      <c r="O169" s="152"/>
    </row>
    <row r="170" spans="12:15" ht="15.75" customHeight="1">
      <c r="L170" s="151"/>
      <c r="M170" s="151"/>
      <c r="N170" s="152"/>
      <c r="O170" s="152"/>
    </row>
    <row r="171" spans="12:15" ht="15.75" customHeight="1">
      <c r="L171" s="151"/>
      <c r="M171" s="151"/>
      <c r="N171" s="152"/>
      <c r="O171" s="152"/>
    </row>
    <row r="172" spans="12:15" ht="15.75" customHeight="1">
      <c r="L172" s="151"/>
      <c r="M172" s="151"/>
      <c r="N172" s="152"/>
      <c r="O172" s="152"/>
    </row>
    <row r="173" spans="12:15" ht="15.75" customHeight="1">
      <c r="L173" s="151"/>
      <c r="M173" s="151"/>
      <c r="N173" s="152"/>
      <c r="O173" s="152"/>
    </row>
    <row r="174" spans="12:15" ht="15.75" customHeight="1">
      <c r="L174" s="151"/>
      <c r="M174" s="151"/>
      <c r="N174" s="152"/>
      <c r="O174" s="152"/>
    </row>
    <row r="175" spans="12:15" ht="15.75" customHeight="1">
      <c r="L175" s="151"/>
      <c r="M175" s="151"/>
      <c r="N175" s="152"/>
      <c r="O175" s="152"/>
    </row>
    <row r="176" spans="12:15" ht="15.75" customHeight="1">
      <c r="L176" s="151"/>
      <c r="M176" s="151"/>
      <c r="N176" s="152"/>
      <c r="O176" s="152"/>
    </row>
    <row r="177" spans="12:15" ht="15.75" customHeight="1">
      <c r="L177" s="151"/>
      <c r="M177" s="151"/>
      <c r="N177" s="152"/>
      <c r="O177" s="152"/>
    </row>
    <row r="178" spans="12:15" ht="15.75" customHeight="1">
      <c r="L178" s="151"/>
      <c r="M178" s="151"/>
      <c r="N178" s="152"/>
      <c r="O178" s="152"/>
    </row>
    <row r="179" spans="12:15" ht="15.75" customHeight="1">
      <c r="L179" s="151"/>
      <c r="M179" s="151"/>
      <c r="N179" s="152"/>
      <c r="O179" s="152"/>
    </row>
    <row r="180" spans="12:15" ht="15.75" customHeight="1">
      <c r="L180" s="151"/>
      <c r="M180" s="151"/>
      <c r="N180" s="152"/>
      <c r="O180" s="152"/>
    </row>
    <row r="181" spans="12:15" ht="15.75" customHeight="1">
      <c r="L181" s="151"/>
      <c r="M181" s="151"/>
      <c r="N181" s="152"/>
      <c r="O181" s="152"/>
    </row>
    <row r="182" spans="12:15" ht="15.75" customHeight="1">
      <c r="L182" s="151"/>
      <c r="M182" s="151"/>
      <c r="N182" s="152"/>
      <c r="O182" s="152"/>
    </row>
    <row r="183" spans="12:15" ht="15.75" customHeight="1">
      <c r="L183" s="151"/>
      <c r="M183" s="151"/>
      <c r="N183" s="152"/>
      <c r="O183" s="152"/>
    </row>
    <row r="184" spans="12:15" ht="15.75" customHeight="1">
      <c r="L184" s="151"/>
      <c r="M184" s="151"/>
      <c r="N184" s="152"/>
      <c r="O184" s="152"/>
    </row>
    <row r="185" spans="12:15" ht="15.75" customHeight="1">
      <c r="L185" s="151"/>
      <c r="M185" s="151"/>
      <c r="N185" s="152"/>
      <c r="O185" s="152"/>
    </row>
    <row r="186" spans="12:15" ht="15.75" customHeight="1">
      <c r="L186" s="151"/>
      <c r="M186" s="151"/>
      <c r="N186" s="152"/>
      <c r="O186" s="152"/>
    </row>
    <row r="187" spans="12:15" ht="15.75" customHeight="1">
      <c r="L187" s="151"/>
      <c r="M187" s="151"/>
      <c r="N187" s="152"/>
      <c r="O187" s="152"/>
    </row>
    <row r="188" spans="12:15" ht="15.75" customHeight="1">
      <c r="L188" s="151"/>
      <c r="M188" s="151"/>
      <c r="N188" s="152"/>
      <c r="O188" s="152"/>
    </row>
    <row r="189" spans="12:15" ht="15.75" customHeight="1">
      <c r="L189" s="151"/>
      <c r="M189" s="151"/>
      <c r="N189" s="152"/>
      <c r="O189" s="152"/>
    </row>
    <row r="190" spans="12:15" ht="15.75" customHeight="1">
      <c r="L190" s="151"/>
      <c r="M190" s="151"/>
      <c r="N190" s="152"/>
      <c r="O190" s="152"/>
    </row>
    <row r="191" spans="12:15" ht="15.75" customHeight="1">
      <c r="L191" s="151"/>
      <c r="M191" s="151"/>
      <c r="N191" s="152"/>
      <c r="O191" s="152"/>
    </row>
    <row r="192" spans="12:15" ht="15.75" customHeight="1">
      <c r="L192" s="151"/>
      <c r="M192" s="151"/>
      <c r="N192" s="152"/>
      <c r="O192" s="152"/>
    </row>
    <row r="193" spans="12:15" ht="15.75" customHeight="1">
      <c r="L193" s="151"/>
      <c r="M193" s="151"/>
      <c r="N193" s="152"/>
      <c r="O193" s="152"/>
    </row>
    <row r="194" spans="12:15" ht="15.75" customHeight="1">
      <c r="L194" s="151"/>
      <c r="M194" s="151"/>
      <c r="N194" s="152"/>
      <c r="O194" s="152"/>
    </row>
    <row r="195" spans="12:15" ht="15.75" customHeight="1">
      <c r="L195" s="151"/>
      <c r="M195" s="151"/>
      <c r="N195" s="152"/>
      <c r="O195" s="152"/>
    </row>
    <row r="196" spans="12:15" ht="15.75" customHeight="1">
      <c r="L196" s="151"/>
      <c r="M196" s="151"/>
      <c r="N196" s="152"/>
      <c r="O196" s="152"/>
    </row>
    <row r="197" spans="12:15" ht="15.75" customHeight="1">
      <c r="L197" s="151"/>
      <c r="M197" s="151"/>
      <c r="N197" s="152"/>
      <c r="O197" s="152"/>
    </row>
    <row r="198" spans="12:15" ht="15.75" customHeight="1">
      <c r="L198" s="151"/>
      <c r="M198" s="151"/>
      <c r="N198" s="152"/>
      <c r="O198" s="152"/>
    </row>
    <row r="199" spans="12:15" ht="15.75" customHeight="1">
      <c r="L199" s="151"/>
      <c r="M199" s="151"/>
      <c r="N199" s="152"/>
      <c r="O199" s="152"/>
    </row>
    <row r="200" spans="12:15" ht="15.75" customHeight="1">
      <c r="L200" s="151"/>
      <c r="M200" s="151"/>
      <c r="N200" s="152"/>
      <c r="O200" s="152"/>
    </row>
    <row r="201" spans="12:15" ht="15.75" customHeight="1">
      <c r="L201" s="151"/>
      <c r="M201" s="151"/>
      <c r="N201" s="152"/>
      <c r="O201" s="152"/>
    </row>
    <row r="202" spans="12:15" ht="15.75" customHeight="1">
      <c r="L202" s="151"/>
      <c r="M202" s="151"/>
      <c r="N202" s="152"/>
      <c r="O202" s="152"/>
    </row>
    <row r="203" spans="12:15" ht="15.75" customHeight="1">
      <c r="L203" s="151"/>
      <c r="M203" s="151"/>
      <c r="N203" s="152"/>
      <c r="O203" s="152"/>
    </row>
    <row r="204" spans="12:15" ht="15.75" customHeight="1">
      <c r="L204" s="151"/>
      <c r="M204" s="151"/>
      <c r="N204" s="152"/>
      <c r="O204" s="152"/>
    </row>
    <row r="205" spans="12:15" ht="15.75" customHeight="1">
      <c r="L205" s="151"/>
      <c r="M205" s="151"/>
      <c r="N205" s="152"/>
      <c r="O205" s="152"/>
    </row>
    <row r="206" spans="12:15" ht="15.75" customHeight="1">
      <c r="L206" s="151"/>
      <c r="M206" s="151"/>
      <c r="N206" s="152"/>
      <c r="O206" s="152"/>
    </row>
    <row r="207" spans="12:15" ht="15.75" customHeight="1">
      <c r="L207" s="151"/>
      <c r="M207" s="151"/>
      <c r="N207" s="152"/>
      <c r="O207" s="152"/>
    </row>
    <row r="208" spans="12:15" ht="15.75" customHeight="1">
      <c r="L208" s="151"/>
      <c r="M208" s="151"/>
      <c r="N208" s="152"/>
      <c r="O208" s="152"/>
    </row>
    <row r="209" spans="12:15" ht="15.75" customHeight="1">
      <c r="L209" s="151"/>
      <c r="M209" s="151"/>
      <c r="N209" s="152"/>
      <c r="O209" s="152"/>
    </row>
    <row r="210" spans="12:15" ht="15.75" customHeight="1">
      <c r="L210" s="151"/>
      <c r="M210" s="151"/>
      <c r="N210" s="152"/>
      <c r="O210" s="152"/>
    </row>
    <row r="211" spans="12:15" ht="15.75" customHeight="1">
      <c r="L211" s="151"/>
      <c r="M211" s="151"/>
      <c r="N211" s="152"/>
      <c r="O211" s="152"/>
    </row>
    <row r="212" spans="12:15" ht="15.75" customHeight="1">
      <c r="L212" s="151"/>
      <c r="M212" s="151"/>
      <c r="N212" s="152"/>
      <c r="O212" s="152"/>
    </row>
    <row r="213" spans="12:15" ht="15.75" customHeight="1">
      <c r="L213" s="151"/>
      <c r="M213" s="151"/>
      <c r="N213" s="152"/>
      <c r="O213" s="152"/>
    </row>
    <row r="214" spans="12:15" ht="15.75" customHeight="1">
      <c r="L214" s="151"/>
      <c r="M214" s="151"/>
      <c r="N214" s="152"/>
      <c r="O214" s="152"/>
    </row>
    <row r="215" spans="12:15" ht="15.75" customHeight="1">
      <c r="L215" s="151"/>
      <c r="M215" s="151"/>
      <c r="N215" s="152"/>
      <c r="O215" s="152"/>
    </row>
    <row r="216" spans="12:15" ht="15.75" customHeight="1">
      <c r="L216" s="151"/>
      <c r="M216" s="151"/>
      <c r="N216" s="152"/>
      <c r="O216" s="152"/>
    </row>
    <row r="217" spans="12:15" ht="15.75" customHeight="1">
      <c r="L217" s="151"/>
      <c r="M217" s="151"/>
      <c r="N217" s="152"/>
      <c r="O217" s="152"/>
    </row>
    <row r="218" spans="12:15" ht="15.75" customHeight="1">
      <c r="L218" s="151"/>
      <c r="M218" s="151"/>
      <c r="N218" s="152"/>
      <c r="O218" s="152"/>
    </row>
    <row r="219" spans="12:15" ht="15.75" customHeight="1">
      <c r="L219" s="151"/>
      <c r="M219" s="151"/>
      <c r="N219" s="152"/>
      <c r="O219" s="152"/>
    </row>
    <row r="220" spans="12:15" ht="15.75" customHeight="1">
      <c r="L220" s="151"/>
      <c r="M220" s="151"/>
      <c r="N220" s="152"/>
      <c r="O220" s="152"/>
    </row>
    <row r="221" spans="12:15" ht="15.75" customHeight="1">
      <c r="L221" s="151"/>
      <c r="M221" s="151"/>
      <c r="N221" s="152"/>
      <c r="O221" s="152"/>
    </row>
    <row r="222" spans="12:15" ht="15.75" customHeight="1">
      <c r="L222" s="151"/>
      <c r="M222" s="151"/>
      <c r="N222" s="152"/>
      <c r="O222" s="152"/>
    </row>
    <row r="223" spans="12:15" ht="15.75" customHeight="1">
      <c r="L223" s="151"/>
      <c r="M223" s="151"/>
      <c r="N223" s="152"/>
      <c r="O223" s="152"/>
    </row>
    <row r="224" spans="12:15" ht="15.75" customHeight="1">
      <c r="L224" s="151"/>
      <c r="M224" s="151"/>
      <c r="N224" s="152"/>
      <c r="O224" s="152"/>
    </row>
    <row r="225" spans="12:15" ht="15.75" customHeight="1">
      <c r="L225" s="151"/>
      <c r="M225" s="151"/>
      <c r="N225" s="152"/>
      <c r="O225" s="152"/>
    </row>
    <row r="226" spans="12:15" ht="15.75" customHeight="1">
      <c r="L226" s="151"/>
      <c r="M226" s="151"/>
      <c r="N226" s="152"/>
      <c r="O226" s="152"/>
    </row>
    <row r="227" spans="12:15" ht="15.75" customHeight="1">
      <c r="L227" s="151"/>
      <c r="M227" s="151"/>
      <c r="N227" s="152"/>
      <c r="O227" s="152"/>
    </row>
    <row r="228" spans="12:15" ht="15.75" customHeight="1">
      <c r="L228" s="151"/>
      <c r="M228" s="151"/>
      <c r="N228" s="152"/>
      <c r="O228" s="152"/>
    </row>
    <row r="229" spans="12:15" ht="15.75" customHeight="1">
      <c r="L229" s="151"/>
      <c r="M229" s="151"/>
      <c r="N229" s="152"/>
      <c r="O229" s="152"/>
    </row>
    <row r="230" spans="12:15" ht="15.75" customHeight="1">
      <c r="L230" s="151"/>
      <c r="M230" s="151"/>
      <c r="N230" s="152"/>
      <c r="O230" s="152"/>
    </row>
    <row r="231" spans="12:15" ht="15.75" customHeight="1">
      <c r="L231" s="151"/>
      <c r="M231" s="151"/>
      <c r="N231" s="152"/>
      <c r="O231" s="152"/>
    </row>
    <row r="232" spans="12:15" ht="15.75" customHeight="1">
      <c r="L232" s="151"/>
      <c r="M232" s="151"/>
      <c r="N232" s="152"/>
      <c r="O232" s="152"/>
    </row>
    <row r="233" spans="12:15" ht="15.75" customHeight="1">
      <c r="L233" s="151"/>
      <c r="M233" s="151"/>
      <c r="N233" s="152"/>
      <c r="O233" s="152"/>
    </row>
    <row r="234" spans="12:15" ht="15.75" customHeight="1">
      <c r="L234" s="151"/>
      <c r="M234" s="151"/>
      <c r="N234" s="152"/>
      <c r="O234" s="152"/>
    </row>
    <row r="235" spans="12:15" ht="15.75" customHeight="1">
      <c r="L235" s="151"/>
      <c r="M235" s="151"/>
      <c r="N235" s="152"/>
      <c r="O235" s="152"/>
    </row>
    <row r="236" spans="12:15" ht="15.75" customHeight="1">
      <c r="L236" s="151"/>
      <c r="M236" s="151"/>
      <c r="N236" s="152"/>
      <c r="O236" s="152"/>
    </row>
    <row r="237" spans="12:15" ht="15.75" customHeight="1">
      <c r="L237" s="151"/>
      <c r="M237" s="151"/>
      <c r="N237" s="152"/>
      <c r="O237" s="152"/>
    </row>
    <row r="238" spans="12:15" ht="15.75" customHeight="1">
      <c r="L238" s="151"/>
      <c r="M238" s="151"/>
      <c r="N238" s="152"/>
      <c r="O238" s="152"/>
    </row>
    <row r="239" spans="12:15" ht="15.75" customHeight="1">
      <c r="L239" s="151"/>
      <c r="M239" s="151"/>
      <c r="N239" s="152"/>
      <c r="O239" s="152"/>
    </row>
    <row r="240" spans="12:15" ht="15.75" customHeight="1">
      <c r="L240" s="151"/>
      <c r="M240" s="151"/>
      <c r="N240" s="152"/>
      <c r="O240" s="152"/>
    </row>
    <row r="241" spans="12:15" ht="15.75" customHeight="1">
      <c r="L241" s="151"/>
      <c r="M241" s="151"/>
      <c r="N241" s="152"/>
      <c r="O241" s="152"/>
    </row>
    <row r="242" spans="12:15" ht="15.75" customHeight="1">
      <c r="L242" s="151"/>
      <c r="M242" s="151"/>
      <c r="N242" s="152"/>
      <c r="O242" s="152"/>
    </row>
    <row r="243" spans="12:15" ht="15.75" customHeight="1">
      <c r="L243" s="151"/>
      <c r="M243" s="151"/>
      <c r="N243" s="152"/>
      <c r="O243" s="152"/>
    </row>
    <row r="244" spans="12:15" ht="15.75" customHeight="1">
      <c r="L244" s="151"/>
      <c r="M244" s="151"/>
      <c r="N244" s="152"/>
      <c r="O244" s="152"/>
    </row>
    <row r="245" spans="12:15" ht="15.75" customHeight="1">
      <c r="L245" s="151"/>
      <c r="M245" s="151"/>
      <c r="N245" s="152"/>
      <c r="O245" s="152"/>
    </row>
    <row r="246" spans="12:15" ht="15.75" customHeight="1">
      <c r="L246" s="151"/>
      <c r="M246" s="151"/>
      <c r="N246" s="152"/>
      <c r="O246" s="152"/>
    </row>
    <row r="247" spans="12:15" ht="15.75" customHeight="1">
      <c r="L247" s="151"/>
      <c r="M247" s="151"/>
      <c r="N247" s="152"/>
      <c r="O247" s="152"/>
    </row>
    <row r="248" spans="12:15" ht="15.75" customHeight="1">
      <c r="L248" s="151"/>
      <c r="M248" s="151"/>
      <c r="N248" s="152"/>
      <c r="O248" s="152"/>
    </row>
    <row r="249" spans="12:15" ht="15.75" customHeight="1">
      <c r="L249" s="151"/>
      <c r="M249" s="151"/>
      <c r="N249" s="152"/>
      <c r="O249" s="152"/>
    </row>
    <row r="250" spans="12:15" ht="15.75" customHeight="1">
      <c r="L250" s="151"/>
      <c r="M250" s="151"/>
      <c r="N250" s="152"/>
      <c r="O250" s="152"/>
    </row>
    <row r="251" spans="12:15" ht="15.75" customHeight="1">
      <c r="L251" s="151"/>
      <c r="M251" s="151"/>
      <c r="N251" s="152"/>
      <c r="O251" s="152"/>
    </row>
    <row r="252" spans="12:15" ht="15.75" customHeight="1">
      <c r="L252" s="151"/>
      <c r="M252" s="151"/>
      <c r="N252" s="152"/>
      <c r="O252" s="152"/>
    </row>
    <row r="253" spans="12:15" ht="15.75" customHeight="1">
      <c r="L253" s="151"/>
      <c r="M253" s="151"/>
      <c r="N253" s="152"/>
      <c r="O253" s="152"/>
    </row>
    <row r="254" spans="12:15" ht="15.75" customHeight="1">
      <c r="L254" s="151"/>
      <c r="M254" s="151"/>
      <c r="N254" s="152"/>
      <c r="O254" s="152"/>
    </row>
    <row r="255" spans="12:15" ht="15.75" customHeight="1">
      <c r="L255" s="151"/>
      <c r="M255" s="151"/>
      <c r="N255" s="152"/>
      <c r="O255" s="152"/>
    </row>
    <row r="256" spans="12:15" ht="15.75" customHeight="1">
      <c r="L256" s="151"/>
      <c r="M256" s="151"/>
      <c r="N256" s="152"/>
      <c r="O256" s="152"/>
    </row>
    <row r="257" spans="12:15" ht="15.75" customHeight="1">
      <c r="L257" s="151"/>
      <c r="M257" s="151"/>
      <c r="N257" s="152"/>
      <c r="O257" s="152"/>
    </row>
    <row r="258" spans="12:15" ht="15.75" customHeight="1">
      <c r="L258" s="151"/>
      <c r="M258" s="151"/>
      <c r="N258" s="152"/>
      <c r="O258" s="152"/>
    </row>
    <row r="259" spans="12:15" ht="15.75" customHeight="1">
      <c r="L259" s="151"/>
      <c r="M259" s="151"/>
      <c r="N259" s="152"/>
      <c r="O259" s="152"/>
    </row>
    <row r="260" spans="12:15" ht="15.75" customHeight="1">
      <c r="L260" s="151"/>
      <c r="M260" s="151"/>
      <c r="N260" s="152"/>
      <c r="O260" s="152"/>
    </row>
    <row r="261" spans="12:15" ht="15.75" customHeight="1">
      <c r="L261" s="151"/>
      <c r="M261" s="151"/>
      <c r="N261" s="152"/>
      <c r="O261" s="152"/>
    </row>
    <row r="262" spans="12:15" ht="15.75" customHeight="1">
      <c r="L262" s="151"/>
      <c r="M262" s="151"/>
      <c r="N262" s="152"/>
      <c r="O262" s="152"/>
    </row>
    <row r="263" spans="12:15" ht="15.75" customHeight="1">
      <c r="L263" s="151"/>
      <c r="M263" s="151"/>
      <c r="N263" s="152"/>
      <c r="O263" s="152"/>
    </row>
    <row r="264" spans="12:15" ht="15.75" customHeight="1">
      <c r="L264" s="151"/>
      <c r="M264" s="151"/>
      <c r="N264" s="152"/>
      <c r="O264" s="152"/>
    </row>
    <row r="265" spans="12:15" ht="15.75" customHeight="1">
      <c r="L265" s="151"/>
      <c r="M265" s="151"/>
      <c r="N265" s="152"/>
      <c r="O265" s="152"/>
    </row>
    <row r="266" spans="12:15" ht="15.75" customHeight="1">
      <c r="L266" s="151"/>
      <c r="M266" s="151"/>
      <c r="N266" s="152"/>
      <c r="O266" s="152"/>
    </row>
    <row r="267" spans="12:15" ht="15.75" customHeight="1">
      <c r="L267" s="151"/>
      <c r="M267" s="151"/>
      <c r="N267" s="152"/>
      <c r="O267" s="152"/>
    </row>
    <row r="268" spans="12:15" ht="15.75" customHeight="1">
      <c r="L268" s="151"/>
      <c r="M268" s="151"/>
      <c r="N268" s="152"/>
      <c r="O268" s="152"/>
    </row>
    <row r="269" spans="12:15" ht="15.75" customHeight="1">
      <c r="L269" s="151"/>
      <c r="M269" s="151"/>
      <c r="N269" s="152"/>
      <c r="O269" s="152"/>
    </row>
    <row r="270" spans="12:15" ht="15.75" customHeight="1">
      <c r="L270" s="151"/>
      <c r="M270" s="151"/>
      <c r="N270" s="152"/>
      <c r="O270" s="152"/>
    </row>
    <row r="271" spans="12:15" ht="15.75" customHeight="1">
      <c r="L271" s="151"/>
      <c r="M271" s="151"/>
      <c r="N271" s="152"/>
      <c r="O271" s="152"/>
    </row>
    <row r="272" spans="12:15" ht="15.75" customHeight="1">
      <c r="L272" s="151"/>
      <c r="M272" s="151"/>
      <c r="N272" s="152"/>
      <c r="O272" s="152"/>
    </row>
    <row r="273" spans="12:15" ht="15.75" customHeight="1">
      <c r="L273" s="151"/>
      <c r="M273" s="151"/>
      <c r="N273" s="152"/>
      <c r="O273" s="152"/>
    </row>
    <row r="274" spans="12:15" ht="15.75" customHeight="1">
      <c r="L274" s="151"/>
      <c r="M274" s="151"/>
      <c r="N274" s="152"/>
      <c r="O274" s="152"/>
    </row>
    <row r="275" spans="12:15" ht="15.75" customHeight="1">
      <c r="L275" s="151"/>
      <c r="M275" s="151"/>
      <c r="N275" s="152"/>
      <c r="O275" s="152"/>
    </row>
    <row r="276" spans="12:15" ht="15.75" customHeight="1">
      <c r="L276" s="151"/>
      <c r="M276" s="151"/>
      <c r="N276" s="152"/>
      <c r="O276" s="152"/>
    </row>
    <row r="277" spans="12:15" ht="15.75" customHeight="1">
      <c r="L277" s="151"/>
      <c r="M277" s="151"/>
      <c r="N277" s="152"/>
      <c r="O277" s="152"/>
    </row>
    <row r="278" spans="12:15" ht="15.75" customHeight="1">
      <c r="L278" s="151"/>
      <c r="M278" s="151"/>
      <c r="N278" s="152"/>
      <c r="O278" s="152"/>
    </row>
    <row r="279" spans="12:15" ht="15.75" customHeight="1">
      <c r="L279" s="151"/>
      <c r="M279" s="151"/>
      <c r="N279" s="152"/>
      <c r="O279" s="152"/>
    </row>
    <row r="280" spans="12:15" ht="15.75" customHeight="1">
      <c r="L280" s="151"/>
      <c r="M280" s="151"/>
      <c r="N280" s="152"/>
      <c r="O280" s="152"/>
    </row>
    <row r="281" spans="12:15" ht="15.75" customHeight="1">
      <c r="L281" s="151"/>
      <c r="M281" s="151"/>
      <c r="N281" s="152"/>
      <c r="O281" s="152"/>
    </row>
    <row r="282" spans="12:15" ht="15.75" customHeight="1">
      <c r="L282" s="151"/>
      <c r="M282" s="151"/>
      <c r="N282" s="152"/>
      <c r="O282" s="152"/>
    </row>
    <row r="283" spans="12:15" ht="15.75" customHeight="1">
      <c r="L283" s="151"/>
      <c r="M283" s="151"/>
      <c r="N283" s="152"/>
      <c r="O283" s="152"/>
    </row>
    <row r="284" spans="12:15" ht="15.75" customHeight="1">
      <c r="L284" s="151"/>
      <c r="M284" s="151"/>
      <c r="N284" s="152"/>
      <c r="O284" s="152"/>
    </row>
    <row r="285" spans="12:15" ht="15.75" customHeight="1">
      <c r="L285" s="151"/>
      <c r="M285" s="151"/>
      <c r="N285" s="152"/>
      <c r="O285" s="152"/>
    </row>
    <row r="286" spans="12:15" ht="15.75" customHeight="1">
      <c r="L286" s="151"/>
      <c r="M286" s="151"/>
      <c r="N286" s="152"/>
      <c r="O286" s="152"/>
    </row>
    <row r="287" spans="12:15" ht="15.75" customHeight="1">
      <c r="L287" s="151"/>
      <c r="M287" s="151"/>
      <c r="N287" s="152"/>
      <c r="O287" s="152"/>
    </row>
    <row r="288" spans="12:15" ht="15.75" customHeight="1">
      <c r="L288" s="151"/>
      <c r="M288" s="151"/>
      <c r="N288" s="152"/>
      <c r="O288" s="152"/>
    </row>
    <row r="289" spans="12:15" ht="15.75" customHeight="1">
      <c r="L289" s="151"/>
      <c r="M289" s="151"/>
      <c r="N289" s="152"/>
      <c r="O289" s="152"/>
    </row>
    <row r="290" spans="12:15" ht="15.75" customHeight="1">
      <c r="L290" s="151"/>
      <c r="M290" s="151"/>
      <c r="N290" s="152"/>
      <c r="O290" s="152"/>
    </row>
    <row r="291" spans="12:15" ht="15.75" customHeight="1">
      <c r="L291" s="151"/>
      <c r="M291" s="151"/>
      <c r="N291" s="152"/>
      <c r="O291" s="152"/>
    </row>
    <row r="292" spans="12:15" ht="15.75" customHeight="1">
      <c r="L292" s="151"/>
      <c r="M292" s="151"/>
      <c r="N292" s="152"/>
      <c r="O292" s="152"/>
    </row>
    <row r="293" spans="12:15" ht="15.75" customHeight="1">
      <c r="L293" s="151"/>
      <c r="M293" s="151"/>
      <c r="N293" s="152"/>
      <c r="O293" s="152"/>
    </row>
    <row r="294" spans="12:15" ht="15.75" customHeight="1">
      <c r="L294" s="151"/>
      <c r="M294" s="151"/>
      <c r="N294" s="152"/>
      <c r="O294" s="152"/>
    </row>
    <row r="295" spans="12:15" ht="15.75" customHeight="1">
      <c r="L295" s="151"/>
      <c r="M295" s="151"/>
      <c r="N295" s="152"/>
      <c r="O295" s="152"/>
    </row>
    <row r="296" spans="12:15" ht="15.75" customHeight="1">
      <c r="L296" s="151"/>
      <c r="M296" s="151"/>
      <c r="N296" s="152"/>
      <c r="O296" s="152"/>
    </row>
    <row r="297" spans="12:15" ht="15.75" customHeight="1">
      <c r="L297" s="151"/>
      <c r="M297" s="151"/>
      <c r="N297" s="152"/>
      <c r="O297" s="152"/>
    </row>
    <row r="298" spans="12:15" ht="15.75" customHeight="1">
      <c r="L298" s="151"/>
      <c r="M298" s="151"/>
      <c r="N298" s="152"/>
      <c r="O298" s="152"/>
    </row>
    <row r="299" spans="12:15" ht="15.75" customHeight="1">
      <c r="L299" s="151"/>
      <c r="M299" s="151"/>
      <c r="N299" s="152"/>
      <c r="O299" s="152"/>
    </row>
    <row r="300" spans="12:15" ht="15.75" customHeight="1">
      <c r="L300" s="151"/>
      <c r="M300" s="151"/>
      <c r="N300" s="152"/>
      <c r="O300" s="152"/>
    </row>
    <row r="301" spans="12:15" ht="15.75" customHeight="1">
      <c r="L301" s="151"/>
      <c r="M301" s="151"/>
      <c r="N301" s="152"/>
      <c r="O301" s="152"/>
    </row>
    <row r="302" spans="12:15" ht="15.75" customHeight="1">
      <c r="L302" s="151"/>
      <c r="M302" s="151"/>
      <c r="N302" s="152"/>
      <c r="O302" s="152"/>
    </row>
    <row r="303" spans="12:15" ht="15.75" customHeight="1">
      <c r="L303" s="151"/>
      <c r="M303" s="151"/>
      <c r="N303" s="152"/>
      <c r="O303" s="152"/>
    </row>
    <row r="304" spans="12:15" ht="15.75" customHeight="1">
      <c r="L304" s="151"/>
      <c r="M304" s="151"/>
      <c r="N304" s="152"/>
      <c r="O304" s="152"/>
    </row>
    <row r="305" spans="12:15" ht="15.75" customHeight="1">
      <c r="L305" s="151"/>
      <c r="M305" s="151"/>
      <c r="N305" s="152"/>
      <c r="O305" s="152"/>
    </row>
    <row r="306" spans="12:15" ht="15.75" customHeight="1">
      <c r="L306" s="151"/>
      <c r="M306" s="151"/>
      <c r="N306" s="152"/>
      <c r="O306" s="152"/>
    </row>
    <row r="307" spans="12:15" ht="15.75" customHeight="1">
      <c r="L307" s="151"/>
      <c r="M307" s="151"/>
      <c r="N307" s="152"/>
      <c r="O307" s="152"/>
    </row>
    <row r="308" spans="12:15" ht="15.75" customHeight="1">
      <c r="L308" s="151"/>
      <c r="M308" s="151"/>
      <c r="N308" s="152"/>
      <c r="O308" s="152"/>
    </row>
    <row r="309" spans="12:15" ht="15.75" customHeight="1">
      <c r="L309" s="151"/>
      <c r="M309" s="151"/>
      <c r="N309" s="152"/>
      <c r="O309" s="152"/>
    </row>
    <row r="310" spans="12:15" ht="15.75" customHeight="1">
      <c r="L310" s="151"/>
      <c r="M310" s="151"/>
      <c r="N310" s="152"/>
      <c r="O310" s="152"/>
    </row>
    <row r="311" spans="12:15" ht="15.75" customHeight="1">
      <c r="L311" s="151"/>
      <c r="M311" s="151"/>
      <c r="N311" s="152"/>
      <c r="O311" s="152"/>
    </row>
    <row r="312" spans="12:15" ht="15.75" customHeight="1">
      <c r="L312" s="151"/>
      <c r="M312" s="151"/>
      <c r="N312" s="152"/>
      <c r="O312" s="152"/>
    </row>
    <row r="313" spans="12:15" ht="15.75" customHeight="1">
      <c r="L313" s="151"/>
      <c r="M313" s="151"/>
      <c r="N313" s="152"/>
      <c r="O313" s="152"/>
    </row>
    <row r="314" spans="12:15" ht="15.75" customHeight="1">
      <c r="L314" s="151"/>
      <c r="M314" s="151"/>
      <c r="N314" s="152"/>
      <c r="O314" s="152"/>
    </row>
    <row r="315" spans="12:15" ht="15.75" customHeight="1">
      <c r="L315" s="151"/>
      <c r="M315" s="151"/>
      <c r="N315" s="152"/>
      <c r="O315" s="152"/>
    </row>
    <row r="316" spans="12:15" ht="15.75" customHeight="1">
      <c r="L316" s="151"/>
      <c r="M316" s="151"/>
      <c r="N316" s="152"/>
      <c r="O316" s="152"/>
    </row>
    <row r="317" spans="12:15" ht="15.75" customHeight="1">
      <c r="L317" s="151"/>
      <c r="M317" s="151"/>
      <c r="N317" s="152"/>
      <c r="O317" s="152"/>
    </row>
    <row r="318" spans="12:15" ht="15.75" customHeight="1">
      <c r="L318" s="151"/>
      <c r="M318" s="151"/>
      <c r="N318" s="152"/>
      <c r="O318" s="152"/>
    </row>
    <row r="319" spans="12:15" ht="15.75" customHeight="1">
      <c r="L319" s="151"/>
      <c r="M319" s="151"/>
      <c r="N319" s="152"/>
      <c r="O319" s="152"/>
    </row>
    <row r="320" spans="12:15" ht="15.75" customHeight="1">
      <c r="L320" s="151"/>
      <c r="M320" s="151"/>
      <c r="N320" s="152"/>
      <c r="O320" s="152"/>
    </row>
    <row r="321" spans="12:15" ht="15.75" customHeight="1">
      <c r="L321" s="151"/>
      <c r="M321" s="151"/>
      <c r="N321" s="152"/>
      <c r="O321" s="152"/>
    </row>
    <row r="322" spans="12:15" ht="15.75" customHeight="1">
      <c r="L322" s="151"/>
      <c r="M322" s="151"/>
      <c r="N322" s="152"/>
      <c r="O322" s="152"/>
    </row>
    <row r="323" spans="12:15" ht="15.75" customHeight="1">
      <c r="L323" s="151"/>
      <c r="M323" s="151"/>
      <c r="N323" s="152"/>
      <c r="O323" s="152"/>
    </row>
    <row r="324" spans="12:15" ht="15.75" customHeight="1">
      <c r="L324" s="151"/>
      <c r="M324" s="151"/>
      <c r="N324" s="152"/>
      <c r="O324" s="152"/>
    </row>
    <row r="325" spans="12:15" ht="15.75" customHeight="1">
      <c r="L325" s="151"/>
      <c r="M325" s="151"/>
      <c r="N325" s="152"/>
      <c r="O325" s="152"/>
    </row>
    <row r="326" spans="12:15" ht="15.75" customHeight="1">
      <c r="L326" s="151"/>
      <c r="M326" s="151"/>
      <c r="N326" s="152"/>
      <c r="O326" s="152"/>
    </row>
    <row r="327" spans="12:15" ht="15.75" customHeight="1">
      <c r="L327" s="151"/>
      <c r="M327" s="151"/>
      <c r="N327" s="152"/>
      <c r="O327" s="152"/>
    </row>
    <row r="328" spans="12:15" ht="15.75" customHeight="1">
      <c r="L328" s="151"/>
      <c r="M328" s="151"/>
      <c r="N328" s="152"/>
      <c r="O328" s="152"/>
    </row>
    <row r="329" spans="12:15" ht="15.75" customHeight="1">
      <c r="L329" s="151"/>
      <c r="M329" s="151"/>
      <c r="N329" s="152"/>
      <c r="O329" s="152"/>
    </row>
    <row r="330" spans="12:15" ht="15.75" customHeight="1">
      <c r="L330" s="151"/>
      <c r="M330" s="151"/>
      <c r="N330" s="152"/>
      <c r="O330" s="152"/>
    </row>
    <row r="331" spans="12:15" ht="15.75" customHeight="1">
      <c r="L331" s="151"/>
      <c r="M331" s="151"/>
      <c r="N331" s="152"/>
      <c r="O331" s="152"/>
    </row>
    <row r="332" spans="12:15" ht="15.75" customHeight="1">
      <c r="L332" s="151"/>
      <c r="M332" s="151"/>
      <c r="N332" s="152"/>
      <c r="O332" s="152"/>
    </row>
    <row r="333" spans="12:15" ht="15.75" customHeight="1">
      <c r="L333" s="151"/>
      <c r="M333" s="151"/>
      <c r="N333" s="152"/>
      <c r="O333" s="152"/>
    </row>
    <row r="334" spans="12:15" ht="15.75" customHeight="1">
      <c r="L334" s="151"/>
      <c r="M334" s="151"/>
      <c r="N334" s="152"/>
      <c r="O334" s="152"/>
    </row>
    <row r="335" spans="12:15" ht="15.75" customHeight="1">
      <c r="L335" s="151"/>
      <c r="M335" s="151"/>
      <c r="N335" s="152"/>
      <c r="O335" s="152"/>
    </row>
    <row r="336" spans="12:15" ht="15.75" customHeight="1">
      <c r="L336" s="151"/>
      <c r="M336" s="151"/>
      <c r="N336" s="152"/>
      <c r="O336" s="152"/>
    </row>
    <row r="337" spans="12:15" ht="15.75" customHeight="1">
      <c r="L337" s="151"/>
      <c r="M337" s="151"/>
      <c r="N337" s="152"/>
      <c r="O337" s="152"/>
    </row>
    <row r="338" spans="12:15" ht="15.75" customHeight="1">
      <c r="L338" s="151"/>
      <c r="M338" s="151"/>
      <c r="N338" s="152"/>
      <c r="O338" s="152"/>
    </row>
    <row r="339" spans="12:15" ht="15.75" customHeight="1">
      <c r="L339" s="151"/>
      <c r="M339" s="151"/>
      <c r="N339" s="152"/>
      <c r="O339" s="152"/>
    </row>
    <row r="340" spans="12:15" ht="15.75" customHeight="1">
      <c r="L340" s="151"/>
      <c r="M340" s="151"/>
      <c r="N340" s="152"/>
      <c r="O340" s="152"/>
    </row>
    <row r="341" spans="12:15" ht="15.75" customHeight="1">
      <c r="L341" s="151"/>
      <c r="M341" s="151"/>
      <c r="N341" s="152"/>
      <c r="O341" s="152"/>
    </row>
    <row r="342" spans="12:15" ht="15.75" customHeight="1">
      <c r="L342" s="151"/>
      <c r="M342" s="151"/>
      <c r="N342" s="152"/>
      <c r="O342" s="152"/>
    </row>
    <row r="343" spans="12:15" ht="15.75" customHeight="1">
      <c r="L343" s="151"/>
      <c r="M343" s="151"/>
      <c r="N343" s="152"/>
      <c r="O343" s="152"/>
    </row>
    <row r="344" spans="12:15" ht="15.75" customHeight="1">
      <c r="L344" s="151"/>
      <c r="M344" s="151"/>
      <c r="N344" s="152"/>
      <c r="O344" s="152"/>
    </row>
    <row r="345" spans="12:15" ht="15.75" customHeight="1">
      <c r="L345" s="151"/>
      <c r="M345" s="151"/>
      <c r="N345" s="152"/>
      <c r="O345" s="152"/>
    </row>
    <row r="346" spans="12:15" ht="15.75" customHeight="1">
      <c r="L346" s="151"/>
      <c r="M346" s="151"/>
      <c r="N346" s="152"/>
      <c r="O346" s="152"/>
    </row>
    <row r="347" spans="12:15" ht="15.75" customHeight="1">
      <c r="L347" s="151"/>
      <c r="M347" s="151"/>
      <c r="N347" s="152"/>
      <c r="O347" s="152"/>
    </row>
    <row r="348" spans="12:15" ht="15.75" customHeight="1">
      <c r="L348" s="151"/>
      <c r="M348" s="151"/>
      <c r="N348" s="152"/>
      <c r="O348" s="152"/>
    </row>
    <row r="349" spans="12:15" ht="15.75" customHeight="1">
      <c r="L349" s="151"/>
      <c r="M349" s="151"/>
      <c r="N349" s="152"/>
      <c r="O349" s="152"/>
    </row>
    <row r="350" spans="12:15" ht="15.75" customHeight="1">
      <c r="L350" s="151"/>
      <c r="M350" s="151"/>
      <c r="N350" s="152"/>
      <c r="O350" s="152"/>
    </row>
    <row r="351" spans="12:15" ht="15.75" customHeight="1">
      <c r="L351" s="151"/>
      <c r="M351" s="151"/>
      <c r="N351" s="152"/>
      <c r="O351" s="152"/>
    </row>
    <row r="352" spans="12:15" ht="15.75" customHeight="1">
      <c r="L352" s="151"/>
      <c r="M352" s="151"/>
      <c r="N352" s="152"/>
      <c r="O352" s="152"/>
    </row>
    <row r="353" spans="12:15" ht="15.75" customHeight="1">
      <c r="L353" s="151"/>
      <c r="M353" s="151"/>
      <c r="N353" s="152"/>
      <c r="O353" s="152"/>
    </row>
    <row r="354" spans="12:15" ht="15.75" customHeight="1">
      <c r="L354" s="151"/>
      <c r="M354" s="151"/>
      <c r="N354" s="152"/>
      <c r="O354" s="152"/>
    </row>
    <row r="355" spans="12:15" ht="15.75" customHeight="1">
      <c r="L355" s="151"/>
      <c r="M355" s="151"/>
      <c r="N355" s="152"/>
      <c r="O355" s="152"/>
    </row>
    <row r="356" spans="12:15" ht="15.75" customHeight="1">
      <c r="L356" s="151"/>
      <c r="M356" s="151"/>
      <c r="N356" s="152"/>
      <c r="O356" s="152"/>
    </row>
    <row r="357" spans="12:15" ht="15.75" customHeight="1">
      <c r="L357" s="151"/>
      <c r="M357" s="151"/>
      <c r="N357" s="152"/>
      <c r="O357" s="152"/>
    </row>
    <row r="358" spans="12:15" ht="15.75" customHeight="1">
      <c r="L358" s="151"/>
      <c r="M358" s="151"/>
      <c r="N358" s="152"/>
      <c r="O358" s="152"/>
    </row>
    <row r="359" spans="12:15" ht="15.75" customHeight="1">
      <c r="L359" s="151"/>
      <c r="M359" s="151"/>
      <c r="N359" s="152"/>
      <c r="O359" s="152"/>
    </row>
    <row r="360" spans="12:15" ht="15.75" customHeight="1">
      <c r="L360" s="151"/>
      <c r="M360" s="151"/>
      <c r="N360" s="152"/>
      <c r="O360" s="152"/>
    </row>
    <row r="361" spans="12:15" ht="15.75" customHeight="1">
      <c r="L361" s="151"/>
      <c r="M361" s="151"/>
      <c r="N361" s="152"/>
      <c r="O361" s="152"/>
    </row>
    <row r="362" spans="12:15" ht="15.75" customHeight="1">
      <c r="L362" s="151"/>
      <c r="M362" s="151"/>
      <c r="N362" s="152"/>
      <c r="O362" s="152"/>
    </row>
    <row r="363" spans="12:15" ht="15.75" customHeight="1">
      <c r="L363" s="151"/>
      <c r="M363" s="151"/>
      <c r="N363" s="152"/>
      <c r="O363" s="152"/>
    </row>
    <row r="364" spans="12:15" ht="15.75" customHeight="1">
      <c r="L364" s="151"/>
      <c r="M364" s="151"/>
      <c r="N364" s="152"/>
      <c r="O364" s="152"/>
    </row>
    <row r="365" spans="12:15" ht="15.75" customHeight="1">
      <c r="L365" s="151"/>
      <c r="M365" s="151"/>
      <c r="N365" s="152"/>
      <c r="O365" s="152"/>
    </row>
    <row r="366" spans="12:15" ht="15.75" customHeight="1">
      <c r="L366" s="151"/>
      <c r="M366" s="151"/>
      <c r="N366" s="152"/>
      <c r="O366" s="152"/>
    </row>
    <row r="367" spans="12:15" ht="15.75" customHeight="1">
      <c r="L367" s="151"/>
      <c r="M367" s="151"/>
      <c r="N367" s="152"/>
      <c r="O367" s="152"/>
    </row>
    <row r="368" spans="12:15" ht="15.75" customHeight="1">
      <c r="L368" s="151"/>
      <c r="M368" s="151"/>
      <c r="N368" s="152"/>
      <c r="O368" s="152"/>
    </row>
    <row r="369" spans="12:15" ht="15.75" customHeight="1">
      <c r="L369" s="151"/>
      <c r="M369" s="151"/>
      <c r="N369" s="152"/>
      <c r="O369" s="152"/>
    </row>
    <row r="370" spans="12:15" ht="15.75" customHeight="1">
      <c r="L370" s="151"/>
      <c r="M370" s="151"/>
      <c r="N370" s="152"/>
      <c r="O370" s="152"/>
    </row>
    <row r="371" spans="12:15" ht="15.75" customHeight="1">
      <c r="L371" s="151"/>
      <c r="M371" s="151"/>
      <c r="N371" s="152"/>
      <c r="O371" s="152"/>
    </row>
    <row r="372" spans="12:15" ht="15.75" customHeight="1">
      <c r="L372" s="151"/>
      <c r="M372" s="151"/>
      <c r="N372" s="152"/>
      <c r="O372" s="152"/>
    </row>
    <row r="373" spans="12:15" ht="15.75" customHeight="1">
      <c r="L373" s="151"/>
      <c r="M373" s="151"/>
      <c r="N373" s="152"/>
      <c r="O373" s="152"/>
    </row>
    <row r="374" spans="12:15" ht="15.75" customHeight="1">
      <c r="L374" s="151"/>
      <c r="M374" s="151"/>
      <c r="N374" s="152"/>
      <c r="O374" s="152"/>
    </row>
    <row r="375" spans="12:15" ht="15.75" customHeight="1">
      <c r="L375" s="151"/>
      <c r="M375" s="151"/>
      <c r="N375" s="152"/>
      <c r="O375" s="152"/>
    </row>
    <row r="376" spans="12:15" ht="15.75" customHeight="1">
      <c r="L376" s="151"/>
      <c r="M376" s="151"/>
      <c r="N376" s="152"/>
      <c r="O376" s="152"/>
    </row>
    <row r="377" spans="12:15" ht="15.75" customHeight="1">
      <c r="L377" s="151"/>
      <c r="M377" s="151"/>
      <c r="N377" s="152"/>
      <c r="O377" s="152"/>
    </row>
    <row r="378" spans="12:15" ht="15.75" customHeight="1">
      <c r="L378" s="151"/>
      <c r="M378" s="151"/>
      <c r="N378" s="152"/>
      <c r="O378" s="152"/>
    </row>
    <row r="379" spans="12:15" ht="15.75" customHeight="1">
      <c r="L379" s="151"/>
      <c r="M379" s="151"/>
      <c r="N379" s="152"/>
      <c r="O379" s="152"/>
    </row>
    <row r="380" spans="12:15" ht="15.75" customHeight="1">
      <c r="L380" s="151"/>
      <c r="M380" s="151"/>
      <c r="N380" s="152"/>
      <c r="O380" s="152"/>
    </row>
    <row r="381" spans="12:15" ht="15.75" customHeight="1">
      <c r="L381" s="151"/>
      <c r="M381" s="151"/>
      <c r="N381" s="152"/>
      <c r="O381" s="152"/>
    </row>
    <row r="382" spans="12:15" ht="15.75" customHeight="1">
      <c r="L382" s="151"/>
      <c r="M382" s="151"/>
      <c r="N382" s="152"/>
      <c r="O382" s="152"/>
    </row>
    <row r="383" spans="12:15" ht="15.75" customHeight="1">
      <c r="L383" s="151"/>
      <c r="M383" s="151"/>
      <c r="N383" s="152"/>
      <c r="O383" s="152"/>
    </row>
    <row r="384" spans="12:15" ht="15.75" customHeight="1">
      <c r="L384" s="151"/>
      <c r="M384" s="151"/>
      <c r="N384" s="152"/>
      <c r="O384" s="152"/>
    </row>
    <row r="385" spans="12:15" ht="15.75" customHeight="1">
      <c r="L385" s="151"/>
      <c r="M385" s="151"/>
      <c r="N385" s="152"/>
      <c r="O385" s="152"/>
    </row>
    <row r="386" spans="12:15" ht="15.75" customHeight="1">
      <c r="L386" s="151"/>
      <c r="M386" s="151"/>
      <c r="N386" s="152"/>
      <c r="O386" s="152"/>
    </row>
    <row r="387" spans="12:15" ht="15.75" customHeight="1">
      <c r="L387" s="151"/>
      <c r="M387" s="151"/>
      <c r="N387" s="152"/>
      <c r="O387" s="152"/>
    </row>
    <row r="388" spans="12:15" ht="15.75" customHeight="1">
      <c r="L388" s="151"/>
      <c r="M388" s="151"/>
      <c r="N388" s="152"/>
      <c r="O388" s="152"/>
    </row>
    <row r="389" spans="12:15" ht="15.75" customHeight="1">
      <c r="L389" s="151"/>
      <c r="M389" s="151"/>
      <c r="N389" s="152"/>
      <c r="O389" s="152"/>
    </row>
    <row r="390" spans="12:15" ht="15.75" customHeight="1">
      <c r="L390" s="151"/>
      <c r="M390" s="151"/>
      <c r="N390" s="152"/>
      <c r="O390" s="152"/>
    </row>
    <row r="391" spans="12:15" ht="15.75" customHeight="1">
      <c r="L391" s="151"/>
      <c r="M391" s="151"/>
      <c r="N391" s="152"/>
      <c r="O391" s="152"/>
    </row>
    <row r="392" spans="12:15" ht="15.75" customHeight="1">
      <c r="L392" s="151"/>
      <c r="M392" s="151"/>
      <c r="N392" s="152"/>
      <c r="O392" s="152"/>
    </row>
    <row r="393" spans="12:15" ht="15.75" customHeight="1">
      <c r="L393" s="151"/>
      <c r="M393" s="151"/>
      <c r="N393" s="152"/>
      <c r="O393" s="152"/>
    </row>
    <row r="394" spans="12:15" ht="15.75" customHeight="1">
      <c r="L394" s="151"/>
      <c r="M394" s="151"/>
      <c r="N394" s="152"/>
      <c r="O394" s="152"/>
    </row>
    <row r="395" spans="12:15" ht="15.75" customHeight="1">
      <c r="L395" s="151"/>
      <c r="M395" s="151"/>
      <c r="N395" s="152"/>
      <c r="O395" s="152"/>
    </row>
    <row r="396" spans="12:15" ht="15.75" customHeight="1">
      <c r="L396" s="151"/>
      <c r="M396" s="151"/>
      <c r="N396" s="152"/>
      <c r="O396" s="152"/>
    </row>
    <row r="397" spans="12:15" ht="15.75" customHeight="1">
      <c r="L397" s="151"/>
      <c r="M397" s="151"/>
      <c r="N397" s="152"/>
      <c r="O397" s="152"/>
    </row>
    <row r="398" spans="12:15" ht="15.75" customHeight="1">
      <c r="L398" s="151"/>
      <c r="M398" s="151"/>
      <c r="N398" s="152"/>
      <c r="O398" s="152"/>
    </row>
    <row r="399" spans="12:15" ht="15.75" customHeight="1">
      <c r="L399" s="151"/>
      <c r="M399" s="151"/>
      <c r="N399" s="152"/>
      <c r="O399" s="152"/>
    </row>
    <row r="400" spans="12:15" ht="15.75" customHeight="1">
      <c r="L400" s="151"/>
      <c r="M400" s="151"/>
      <c r="N400" s="152"/>
      <c r="O400" s="152"/>
    </row>
    <row r="401" spans="12:15" ht="15.75" customHeight="1">
      <c r="L401" s="151"/>
      <c r="M401" s="151"/>
      <c r="N401" s="152"/>
      <c r="O401" s="152"/>
    </row>
    <row r="402" spans="12:15" ht="15.75" customHeight="1">
      <c r="L402" s="151"/>
      <c r="M402" s="151"/>
      <c r="N402" s="152"/>
      <c r="O402" s="152"/>
    </row>
    <row r="403" spans="12:15" ht="15.75" customHeight="1">
      <c r="L403" s="151"/>
      <c r="M403" s="151"/>
      <c r="N403" s="152"/>
      <c r="O403" s="152"/>
    </row>
    <row r="404" spans="12:15" ht="15.75" customHeight="1">
      <c r="L404" s="151"/>
      <c r="M404" s="151"/>
      <c r="N404" s="152"/>
      <c r="O404" s="152"/>
    </row>
    <row r="405" spans="12:15" ht="15.75" customHeight="1">
      <c r="L405" s="151"/>
      <c r="M405" s="151"/>
      <c r="N405" s="152"/>
      <c r="O405" s="152"/>
    </row>
    <row r="406" spans="12:15" ht="15.75" customHeight="1">
      <c r="L406" s="151"/>
      <c r="M406" s="151"/>
      <c r="N406" s="152"/>
      <c r="O406" s="152"/>
    </row>
    <row r="407" spans="12:15" ht="15.75" customHeight="1">
      <c r="L407" s="151"/>
      <c r="M407" s="151"/>
      <c r="N407" s="152"/>
      <c r="O407" s="152"/>
    </row>
    <row r="408" spans="12:15" ht="15.75" customHeight="1">
      <c r="L408" s="151"/>
      <c r="M408" s="151"/>
      <c r="N408" s="152"/>
      <c r="O408" s="152"/>
    </row>
    <row r="409" spans="12:15" ht="15.75" customHeight="1">
      <c r="L409" s="151"/>
      <c r="M409" s="151"/>
      <c r="N409" s="152"/>
      <c r="O409" s="152"/>
    </row>
    <row r="410" spans="12:15" ht="15.75" customHeight="1">
      <c r="L410" s="151"/>
      <c r="M410" s="151"/>
      <c r="N410" s="152"/>
      <c r="O410" s="152"/>
    </row>
    <row r="411" spans="12:15" ht="15.75" customHeight="1">
      <c r="L411" s="151"/>
      <c r="M411" s="151"/>
      <c r="N411" s="152"/>
      <c r="O411" s="152"/>
    </row>
    <row r="412" spans="12:15" ht="15.75" customHeight="1">
      <c r="L412" s="151"/>
      <c r="M412" s="151"/>
      <c r="N412" s="152"/>
      <c r="O412" s="152"/>
    </row>
    <row r="413" spans="12:15" ht="15.75" customHeight="1">
      <c r="L413" s="151"/>
      <c r="M413" s="151"/>
      <c r="N413" s="152"/>
      <c r="O413" s="152"/>
    </row>
    <row r="414" spans="12:15" ht="15.75" customHeight="1">
      <c r="L414" s="151"/>
      <c r="M414" s="151"/>
      <c r="N414" s="152"/>
      <c r="O414" s="152"/>
    </row>
    <row r="415" spans="12:15" ht="15.75" customHeight="1">
      <c r="L415" s="151"/>
      <c r="M415" s="151"/>
      <c r="N415" s="152"/>
      <c r="O415" s="152"/>
    </row>
    <row r="416" spans="12:15" ht="15.75" customHeight="1">
      <c r="L416" s="151"/>
      <c r="M416" s="151"/>
      <c r="N416" s="152"/>
      <c r="O416" s="152"/>
    </row>
    <row r="417" spans="12:15" ht="15.75" customHeight="1">
      <c r="L417" s="151"/>
      <c r="M417" s="151"/>
      <c r="N417" s="152"/>
      <c r="O417" s="152"/>
    </row>
    <row r="418" spans="12:15" ht="15.75" customHeight="1">
      <c r="L418" s="151"/>
      <c r="M418" s="151"/>
      <c r="N418" s="152"/>
      <c r="O418" s="152"/>
    </row>
    <row r="419" spans="12:15" ht="15.75" customHeight="1">
      <c r="L419" s="151"/>
      <c r="M419" s="151"/>
      <c r="N419" s="152"/>
      <c r="O419" s="152"/>
    </row>
    <row r="420" spans="12:15" ht="15.75" customHeight="1">
      <c r="L420" s="151"/>
      <c r="M420" s="151"/>
      <c r="N420" s="152"/>
      <c r="O420" s="152"/>
    </row>
    <row r="421" spans="12:15" ht="15.75" customHeight="1">
      <c r="L421" s="151"/>
      <c r="M421" s="151"/>
      <c r="N421" s="152"/>
      <c r="O421" s="152"/>
    </row>
    <row r="422" spans="12:15" ht="15.75" customHeight="1">
      <c r="L422" s="151"/>
      <c r="M422" s="151"/>
      <c r="N422" s="152"/>
      <c r="O422" s="152"/>
    </row>
    <row r="423" spans="12:15" ht="15.75" customHeight="1">
      <c r="L423" s="151"/>
      <c r="M423" s="151"/>
      <c r="N423" s="152"/>
      <c r="O423" s="152"/>
    </row>
    <row r="424" spans="12:15" ht="15.75" customHeight="1">
      <c r="L424" s="151"/>
      <c r="M424" s="151"/>
      <c r="N424" s="152"/>
      <c r="O424" s="152"/>
    </row>
    <row r="425" spans="12:15" ht="15.75" customHeight="1">
      <c r="L425" s="151"/>
      <c r="M425" s="151"/>
      <c r="N425" s="152"/>
      <c r="O425" s="152"/>
    </row>
    <row r="426" spans="12:15" ht="15.75" customHeight="1">
      <c r="L426" s="151"/>
      <c r="M426" s="151"/>
      <c r="N426" s="152"/>
      <c r="O426" s="152"/>
    </row>
    <row r="427" spans="12:15" ht="15.75" customHeight="1">
      <c r="L427" s="151"/>
      <c r="M427" s="151"/>
      <c r="N427" s="152"/>
      <c r="O427" s="152"/>
    </row>
    <row r="428" spans="12:15" ht="15.75" customHeight="1">
      <c r="L428" s="151"/>
      <c r="M428" s="151"/>
      <c r="N428" s="152"/>
      <c r="O428" s="152"/>
    </row>
    <row r="429" spans="12:15" ht="15.75" customHeight="1">
      <c r="L429" s="151"/>
      <c r="M429" s="151"/>
      <c r="N429" s="152"/>
      <c r="O429" s="152"/>
    </row>
    <row r="430" spans="12:15" ht="15.75" customHeight="1">
      <c r="L430" s="151"/>
      <c r="M430" s="151"/>
      <c r="N430" s="152"/>
      <c r="O430" s="152"/>
    </row>
    <row r="431" spans="12:15" ht="15.75" customHeight="1">
      <c r="L431" s="151"/>
      <c r="M431" s="151"/>
      <c r="N431" s="152"/>
      <c r="O431" s="152"/>
    </row>
    <row r="432" spans="12:15" ht="15.75" customHeight="1">
      <c r="L432" s="151"/>
      <c r="M432" s="151"/>
      <c r="N432" s="152"/>
      <c r="O432" s="152"/>
    </row>
    <row r="433" spans="12:15" ht="15.75" customHeight="1">
      <c r="L433" s="151"/>
      <c r="M433" s="151"/>
      <c r="N433" s="152"/>
      <c r="O433" s="152"/>
    </row>
    <row r="434" spans="12:15" ht="15.75" customHeight="1">
      <c r="L434" s="151"/>
      <c r="M434" s="151"/>
      <c r="N434" s="152"/>
      <c r="O434" s="152"/>
    </row>
    <row r="435" spans="12:15" ht="15.75" customHeight="1">
      <c r="L435" s="151"/>
      <c r="M435" s="151"/>
      <c r="N435" s="152"/>
      <c r="O435" s="152"/>
    </row>
    <row r="436" spans="12:15" ht="15.75" customHeight="1">
      <c r="L436" s="151"/>
      <c r="M436" s="151"/>
      <c r="N436" s="152"/>
      <c r="O436" s="152"/>
    </row>
    <row r="437" spans="12:15" ht="15.75" customHeight="1">
      <c r="L437" s="151"/>
      <c r="M437" s="151"/>
      <c r="N437" s="152"/>
      <c r="O437" s="152"/>
    </row>
    <row r="438" spans="12:15" ht="15.75" customHeight="1">
      <c r="L438" s="151"/>
      <c r="M438" s="151"/>
      <c r="N438" s="152"/>
      <c r="O438" s="152"/>
    </row>
    <row r="439" spans="12:15" ht="15.75" customHeight="1">
      <c r="L439" s="151"/>
      <c r="M439" s="151"/>
      <c r="N439" s="152"/>
      <c r="O439" s="152"/>
    </row>
    <row r="440" spans="12:15" ht="15.75" customHeight="1">
      <c r="L440" s="151"/>
      <c r="M440" s="151"/>
      <c r="N440" s="152"/>
      <c r="O440" s="152"/>
    </row>
    <row r="441" spans="12:15" ht="15.75" customHeight="1">
      <c r="L441" s="151"/>
      <c r="M441" s="151"/>
      <c r="N441" s="152"/>
      <c r="O441" s="152"/>
    </row>
    <row r="442" spans="12:15" ht="15.75" customHeight="1">
      <c r="L442" s="151"/>
      <c r="M442" s="151"/>
      <c r="N442" s="152"/>
      <c r="O442" s="152"/>
    </row>
    <row r="443" spans="12:15" ht="15.75" customHeight="1">
      <c r="L443" s="151"/>
      <c r="M443" s="151"/>
      <c r="N443" s="152"/>
      <c r="O443" s="152"/>
    </row>
    <row r="444" spans="12:15" ht="15.75" customHeight="1">
      <c r="L444" s="151"/>
      <c r="M444" s="151"/>
      <c r="N444" s="152"/>
      <c r="O444" s="152"/>
    </row>
    <row r="445" spans="12:15" ht="15.75" customHeight="1">
      <c r="L445" s="151"/>
      <c r="M445" s="151"/>
      <c r="N445" s="152"/>
      <c r="O445" s="152"/>
    </row>
    <row r="446" spans="12:15" ht="15.75" customHeight="1">
      <c r="L446" s="151"/>
      <c r="M446" s="151"/>
      <c r="N446" s="152"/>
      <c r="O446" s="152"/>
    </row>
    <row r="447" spans="12:15" ht="15.75" customHeight="1">
      <c r="L447" s="151"/>
      <c r="M447" s="151"/>
      <c r="N447" s="152"/>
      <c r="O447" s="152"/>
    </row>
    <row r="448" spans="12:15" ht="15.75" customHeight="1">
      <c r="L448" s="151"/>
      <c r="M448" s="151"/>
      <c r="N448" s="152"/>
      <c r="O448" s="152"/>
    </row>
    <row r="449" spans="12:15" ht="15.75" customHeight="1">
      <c r="L449" s="151"/>
      <c r="M449" s="151"/>
      <c r="N449" s="152"/>
      <c r="O449" s="152"/>
    </row>
    <row r="450" spans="12:15" ht="15.75" customHeight="1">
      <c r="L450" s="151"/>
      <c r="M450" s="151"/>
      <c r="N450" s="152"/>
      <c r="O450" s="152"/>
    </row>
    <row r="451" spans="12:15" ht="15.75" customHeight="1">
      <c r="L451" s="151"/>
      <c r="M451" s="151"/>
      <c r="N451" s="152"/>
      <c r="O451" s="152"/>
    </row>
    <row r="452" spans="12:15" ht="15.75" customHeight="1">
      <c r="L452" s="151"/>
      <c r="M452" s="151"/>
      <c r="N452" s="152"/>
      <c r="O452" s="152"/>
    </row>
    <row r="453" spans="12:15" ht="15.75" customHeight="1">
      <c r="L453" s="151"/>
      <c r="M453" s="151"/>
      <c r="N453" s="152"/>
      <c r="O453" s="152"/>
    </row>
    <row r="454" spans="12:15" ht="15.75" customHeight="1">
      <c r="L454" s="151"/>
      <c r="M454" s="151"/>
      <c r="N454" s="152"/>
      <c r="O454" s="152"/>
    </row>
    <row r="455" spans="12:15" ht="15.75" customHeight="1">
      <c r="L455" s="151"/>
      <c r="M455" s="151"/>
      <c r="N455" s="152"/>
      <c r="O455" s="152"/>
    </row>
    <row r="456" spans="12:15" ht="15.75" customHeight="1">
      <c r="L456" s="151"/>
      <c r="M456" s="151"/>
      <c r="N456" s="152"/>
      <c r="O456" s="152"/>
    </row>
    <row r="457" spans="12:15" ht="15.75" customHeight="1">
      <c r="L457" s="151"/>
      <c r="M457" s="151"/>
      <c r="N457" s="152"/>
      <c r="O457" s="152"/>
    </row>
    <row r="458" spans="12:15" ht="15.75" customHeight="1">
      <c r="L458" s="151"/>
      <c r="M458" s="151"/>
      <c r="N458" s="152"/>
      <c r="O458" s="152"/>
    </row>
    <row r="459" spans="12:15" ht="15.75" customHeight="1">
      <c r="L459" s="151"/>
      <c r="M459" s="151"/>
      <c r="N459" s="152"/>
      <c r="O459" s="152"/>
    </row>
    <row r="460" spans="12:15" ht="15.75" customHeight="1">
      <c r="L460" s="151"/>
      <c r="M460" s="151"/>
      <c r="N460" s="152"/>
      <c r="O460" s="152"/>
    </row>
    <row r="461" spans="12:15" ht="15.75" customHeight="1">
      <c r="L461" s="151"/>
      <c r="M461" s="151"/>
      <c r="N461" s="152"/>
      <c r="O461" s="152"/>
    </row>
    <row r="462" spans="12:15" ht="15.75" customHeight="1">
      <c r="L462" s="151"/>
      <c r="M462" s="151"/>
      <c r="N462" s="152"/>
      <c r="O462" s="152"/>
    </row>
    <row r="463" spans="12:15" ht="15.75" customHeight="1">
      <c r="L463" s="151"/>
      <c r="M463" s="151"/>
      <c r="N463" s="152"/>
      <c r="O463" s="152"/>
    </row>
    <row r="464" spans="12:15" ht="15.75" customHeight="1">
      <c r="L464" s="151"/>
      <c r="M464" s="151"/>
      <c r="N464" s="152"/>
      <c r="O464" s="152"/>
    </row>
    <row r="465" spans="12:15" ht="15.75" customHeight="1">
      <c r="L465" s="151"/>
      <c r="M465" s="151"/>
      <c r="N465" s="152"/>
      <c r="O465" s="152"/>
    </row>
    <row r="466" spans="12:15" ht="15.75" customHeight="1">
      <c r="L466" s="151"/>
      <c r="M466" s="151"/>
      <c r="N466" s="152"/>
      <c r="O466" s="152"/>
    </row>
    <row r="467" spans="12:15" ht="15.75" customHeight="1">
      <c r="L467" s="151"/>
      <c r="M467" s="151"/>
      <c r="N467" s="152"/>
      <c r="O467" s="152"/>
    </row>
    <row r="468" spans="12:15" ht="15.75" customHeight="1">
      <c r="L468" s="151"/>
      <c r="M468" s="151"/>
      <c r="N468" s="152"/>
      <c r="O468" s="152"/>
    </row>
    <row r="469" spans="12:15" ht="15.75" customHeight="1">
      <c r="L469" s="151"/>
      <c r="M469" s="151"/>
      <c r="N469" s="152"/>
      <c r="O469" s="152"/>
    </row>
    <row r="470" spans="12:15" ht="15.75" customHeight="1">
      <c r="L470" s="151"/>
      <c r="M470" s="151"/>
      <c r="N470" s="152"/>
      <c r="O470" s="152"/>
    </row>
    <row r="471" spans="12:15" ht="15.75" customHeight="1">
      <c r="L471" s="151"/>
      <c r="M471" s="151"/>
      <c r="N471" s="152"/>
      <c r="O471" s="152"/>
    </row>
    <row r="472" spans="12:15" ht="15.75" customHeight="1">
      <c r="L472" s="151"/>
      <c r="M472" s="151"/>
      <c r="N472" s="152"/>
      <c r="O472" s="152"/>
    </row>
    <row r="473" spans="12:15" ht="15.75" customHeight="1">
      <c r="L473" s="151"/>
      <c r="M473" s="151"/>
      <c r="N473" s="152"/>
      <c r="O473" s="152"/>
    </row>
    <row r="474" spans="12:15" ht="15.75" customHeight="1">
      <c r="L474" s="151"/>
      <c r="M474" s="151"/>
      <c r="N474" s="152"/>
      <c r="O474" s="152"/>
    </row>
    <row r="475" spans="12:15" ht="15.75" customHeight="1">
      <c r="L475" s="151"/>
      <c r="M475" s="151"/>
      <c r="N475" s="152"/>
      <c r="O475" s="152"/>
    </row>
    <row r="476" spans="12:15" ht="15.75" customHeight="1">
      <c r="L476" s="151"/>
      <c r="M476" s="151"/>
      <c r="N476" s="152"/>
      <c r="O476" s="152"/>
    </row>
    <row r="477" spans="12:15" ht="15.75" customHeight="1">
      <c r="L477" s="151"/>
      <c r="M477" s="151"/>
      <c r="N477" s="152"/>
      <c r="O477" s="152"/>
    </row>
    <row r="478" spans="12:15" ht="15.75" customHeight="1">
      <c r="L478" s="151"/>
      <c r="M478" s="151"/>
      <c r="N478" s="152"/>
      <c r="O478" s="152"/>
    </row>
    <row r="479" spans="12:15" ht="15.75" customHeight="1">
      <c r="L479" s="151"/>
      <c r="M479" s="151"/>
      <c r="N479" s="152"/>
      <c r="O479" s="152"/>
    </row>
    <row r="480" spans="12:15" ht="15.75" customHeight="1">
      <c r="L480" s="151"/>
      <c r="M480" s="151"/>
      <c r="N480" s="152"/>
      <c r="O480" s="152"/>
    </row>
    <row r="481" spans="12:15" ht="15.75" customHeight="1">
      <c r="L481" s="151"/>
      <c r="M481" s="151"/>
      <c r="N481" s="152"/>
      <c r="O481" s="152"/>
    </row>
    <row r="482" spans="12:15" ht="15.75" customHeight="1">
      <c r="L482" s="151"/>
      <c r="M482" s="151"/>
      <c r="N482" s="152"/>
      <c r="O482" s="152"/>
    </row>
    <row r="483" spans="12:15" ht="15.75" customHeight="1">
      <c r="L483" s="151"/>
      <c r="M483" s="151"/>
      <c r="N483" s="152"/>
      <c r="O483" s="152"/>
    </row>
    <row r="484" spans="12:15" ht="15.75" customHeight="1">
      <c r="L484" s="151"/>
      <c r="M484" s="151"/>
      <c r="N484" s="152"/>
      <c r="O484" s="152"/>
    </row>
    <row r="485" spans="12:15" ht="15.75" customHeight="1">
      <c r="L485" s="151"/>
      <c r="M485" s="151"/>
      <c r="N485" s="152"/>
      <c r="O485" s="152"/>
    </row>
    <row r="486" spans="12:15" ht="15.75" customHeight="1">
      <c r="L486" s="151"/>
      <c r="M486" s="151"/>
      <c r="N486" s="152"/>
      <c r="O486" s="152"/>
    </row>
    <row r="487" spans="12:15" ht="15.75" customHeight="1">
      <c r="L487" s="151"/>
      <c r="M487" s="151"/>
      <c r="N487" s="152"/>
      <c r="O487" s="152"/>
    </row>
    <row r="488" spans="12:15" ht="15.75" customHeight="1">
      <c r="L488" s="151"/>
      <c r="M488" s="151"/>
      <c r="N488" s="152"/>
      <c r="O488" s="152"/>
    </row>
    <row r="489" spans="12:15" ht="15.75" customHeight="1">
      <c r="L489" s="151"/>
      <c r="M489" s="151"/>
      <c r="N489" s="152"/>
      <c r="O489" s="152"/>
    </row>
    <row r="490" spans="12:15" ht="15.75" customHeight="1">
      <c r="L490" s="151"/>
      <c r="M490" s="151"/>
      <c r="N490" s="152"/>
      <c r="O490" s="152"/>
    </row>
    <row r="491" spans="12:15" ht="15.75" customHeight="1">
      <c r="L491" s="151"/>
      <c r="M491" s="151"/>
      <c r="N491" s="152"/>
      <c r="O491" s="152"/>
    </row>
    <row r="492" spans="12:15" ht="15.75" customHeight="1">
      <c r="L492" s="151"/>
      <c r="M492" s="151"/>
      <c r="N492" s="152"/>
      <c r="O492" s="152"/>
    </row>
    <row r="493" spans="12:15" ht="15.75" customHeight="1">
      <c r="L493" s="151"/>
      <c r="M493" s="151"/>
      <c r="N493" s="152"/>
      <c r="O493" s="152"/>
    </row>
    <row r="494" spans="12:15" ht="15.75" customHeight="1">
      <c r="L494" s="151"/>
      <c r="M494" s="151"/>
      <c r="N494" s="152"/>
      <c r="O494" s="152"/>
    </row>
    <row r="495" spans="12:15" ht="15.75" customHeight="1">
      <c r="L495" s="151"/>
      <c r="M495" s="151"/>
      <c r="N495" s="152"/>
      <c r="O495" s="152"/>
    </row>
    <row r="496" spans="12:15" ht="15.75" customHeight="1">
      <c r="L496" s="151"/>
      <c r="M496" s="151"/>
      <c r="N496" s="152"/>
      <c r="O496" s="152"/>
    </row>
    <row r="497" spans="12:15" ht="15.75" customHeight="1">
      <c r="L497" s="151"/>
      <c r="M497" s="151"/>
      <c r="N497" s="152"/>
      <c r="O497" s="152"/>
    </row>
    <row r="498" spans="12:15" ht="15.75" customHeight="1">
      <c r="L498" s="151"/>
      <c r="M498" s="151"/>
      <c r="N498" s="152"/>
      <c r="O498" s="152"/>
    </row>
    <row r="499" spans="12:15" ht="15.75" customHeight="1">
      <c r="L499" s="151"/>
      <c r="M499" s="151"/>
      <c r="N499" s="152"/>
      <c r="O499" s="152"/>
    </row>
    <row r="500" spans="12:15" ht="15.75" customHeight="1">
      <c r="L500" s="151"/>
      <c r="M500" s="151"/>
      <c r="N500" s="152"/>
      <c r="O500" s="152"/>
    </row>
    <row r="501" spans="12:15" ht="15.75" customHeight="1">
      <c r="L501" s="151"/>
      <c r="M501" s="151"/>
      <c r="N501" s="152"/>
      <c r="O501" s="152"/>
    </row>
    <row r="502" spans="12:15" ht="15.75" customHeight="1">
      <c r="L502" s="151"/>
      <c r="M502" s="151"/>
      <c r="N502" s="152"/>
      <c r="O502" s="152"/>
    </row>
    <row r="503" spans="12:15" ht="15.75" customHeight="1">
      <c r="L503" s="151"/>
      <c r="M503" s="151"/>
      <c r="N503" s="152"/>
      <c r="O503" s="152"/>
    </row>
    <row r="504" spans="12:15" ht="15.75" customHeight="1">
      <c r="L504" s="151"/>
      <c r="M504" s="151"/>
      <c r="N504" s="152"/>
      <c r="O504" s="152"/>
    </row>
    <row r="505" spans="12:15" ht="15.75" customHeight="1">
      <c r="L505" s="151"/>
      <c r="M505" s="151"/>
      <c r="N505" s="152"/>
      <c r="O505" s="152"/>
    </row>
    <row r="506" spans="12:15" ht="15.75" customHeight="1">
      <c r="L506" s="151"/>
      <c r="M506" s="151"/>
      <c r="N506" s="152"/>
      <c r="O506" s="152"/>
    </row>
    <row r="507" spans="12:15" ht="15.75" customHeight="1">
      <c r="L507" s="151"/>
      <c r="M507" s="151"/>
      <c r="N507" s="152"/>
      <c r="O507" s="152"/>
    </row>
    <row r="508" spans="12:15" ht="15.75" customHeight="1">
      <c r="L508" s="151"/>
      <c r="M508" s="151"/>
      <c r="N508" s="152"/>
      <c r="O508" s="152"/>
    </row>
    <row r="509" spans="12:15" ht="15.75" customHeight="1">
      <c r="L509" s="151"/>
      <c r="M509" s="151"/>
      <c r="N509" s="152"/>
      <c r="O509" s="152"/>
    </row>
    <row r="510" spans="12:15" ht="15.75" customHeight="1">
      <c r="L510" s="151"/>
      <c r="M510" s="151"/>
      <c r="N510" s="152"/>
      <c r="O510" s="152"/>
    </row>
    <row r="511" spans="12:15" ht="15.75" customHeight="1">
      <c r="L511" s="151"/>
      <c r="M511" s="151"/>
      <c r="N511" s="152"/>
      <c r="O511" s="152"/>
    </row>
    <row r="512" spans="12:15" ht="15.75" customHeight="1">
      <c r="L512" s="151"/>
      <c r="M512" s="151"/>
      <c r="N512" s="152"/>
      <c r="O512" s="152"/>
    </row>
    <row r="513" spans="12:15" ht="15.75" customHeight="1">
      <c r="L513" s="151"/>
      <c r="M513" s="151"/>
      <c r="N513" s="152"/>
      <c r="O513" s="152"/>
    </row>
    <row r="514" spans="12:15" ht="15.75" customHeight="1">
      <c r="L514" s="151"/>
      <c r="M514" s="151"/>
      <c r="N514" s="152"/>
      <c r="O514" s="152"/>
    </row>
    <row r="515" spans="12:15" ht="15.75" customHeight="1">
      <c r="L515" s="151"/>
      <c r="M515" s="151"/>
      <c r="N515" s="152"/>
      <c r="O515" s="152"/>
    </row>
    <row r="516" spans="12:15" ht="15.75" customHeight="1">
      <c r="L516" s="151"/>
      <c r="M516" s="151"/>
      <c r="N516" s="152"/>
      <c r="O516" s="152"/>
    </row>
    <row r="517" spans="12:15" ht="15.75" customHeight="1">
      <c r="L517" s="151"/>
      <c r="M517" s="151"/>
      <c r="N517" s="152"/>
      <c r="O517" s="152"/>
    </row>
    <row r="518" spans="12:15" ht="15.75" customHeight="1">
      <c r="L518" s="151"/>
      <c r="M518" s="151"/>
      <c r="N518" s="152"/>
      <c r="O518" s="152"/>
    </row>
    <row r="519" spans="12:15" ht="15.75" customHeight="1">
      <c r="L519" s="151"/>
      <c r="M519" s="151"/>
      <c r="N519" s="152"/>
      <c r="O519" s="152"/>
    </row>
    <row r="520" spans="12:15" ht="15.75" customHeight="1">
      <c r="L520" s="151"/>
      <c r="M520" s="151"/>
      <c r="N520" s="152"/>
      <c r="O520" s="152"/>
    </row>
    <row r="521" spans="12:15" ht="15.75" customHeight="1">
      <c r="L521" s="151"/>
      <c r="M521" s="151"/>
      <c r="N521" s="152"/>
      <c r="O521" s="152"/>
    </row>
    <row r="522" spans="12:15" ht="15.75" customHeight="1">
      <c r="L522" s="151"/>
      <c r="M522" s="151"/>
      <c r="N522" s="152"/>
      <c r="O522" s="152"/>
    </row>
    <row r="523" spans="12:15" ht="15.75" customHeight="1">
      <c r="L523" s="151"/>
      <c r="M523" s="151"/>
      <c r="N523" s="152"/>
      <c r="O523" s="152"/>
    </row>
    <row r="524" spans="12:15" ht="15.75" customHeight="1">
      <c r="L524" s="151"/>
      <c r="M524" s="151"/>
      <c r="N524" s="152"/>
      <c r="O524" s="152"/>
    </row>
    <row r="525" spans="12:15" ht="15.75" customHeight="1">
      <c r="L525" s="151"/>
      <c r="M525" s="151"/>
      <c r="N525" s="152"/>
      <c r="O525" s="152"/>
    </row>
    <row r="526" spans="12:15" ht="15.75" customHeight="1">
      <c r="L526" s="151"/>
      <c r="M526" s="151"/>
      <c r="N526" s="152"/>
      <c r="O526" s="152"/>
    </row>
    <row r="527" spans="12:15" ht="15.75" customHeight="1">
      <c r="L527" s="151"/>
      <c r="M527" s="151"/>
      <c r="N527" s="152"/>
      <c r="O527" s="152"/>
    </row>
    <row r="528" spans="12:15" ht="15.75" customHeight="1">
      <c r="L528" s="151"/>
      <c r="M528" s="151"/>
      <c r="N528" s="152"/>
      <c r="O528" s="152"/>
    </row>
    <row r="529" spans="12:15" ht="15.75" customHeight="1">
      <c r="L529" s="151"/>
      <c r="M529" s="151"/>
      <c r="N529" s="152"/>
      <c r="O529" s="152"/>
    </row>
    <row r="530" spans="12:15" ht="15.75" customHeight="1">
      <c r="L530" s="151"/>
      <c r="M530" s="151"/>
      <c r="N530" s="152"/>
      <c r="O530" s="152"/>
    </row>
    <row r="531" spans="12:15" ht="15.75" customHeight="1">
      <c r="L531" s="151"/>
      <c r="M531" s="151"/>
      <c r="N531" s="152"/>
      <c r="O531" s="152"/>
    </row>
    <row r="532" spans="12:15" ht="15.75" customHeight="1">
      <c r="L532" s="151"/>
      <c r="M532" s="151"/>
      <c r="N532" s="152"/>
      <c r="O532" s="152"/>
    </row>
    <row r="533" spans="12:15" ht="15.75" customHeight="1">
      <c r="L533" s="151"/>
      <c r="M533" s="151"/>
      <c r="N533" s="152"/>
      <c r="O533" s="152"/>
    </row>
    <row r="534" spans="12:15" ht="15.75" customHeight="1">
      <c r="L534" s="151"/>
      <c r="M534" s="151"/>
      <c r="N534" s="152"/>
      <c r="O534" s="152"/>
    </row>
    <row r="535" spans="12:15" ht="15.75" customHeight="1">
      <c r="L535" s="151"/>
      <c r="M535" s="151"/>
      <c r="N535" s="152"/>
      <c r="O535" s="152"/>
    </row>
    <row r="536" spans="12:15" ht="15.75" customHeight="1">
      <c r="L536" s="151"/>
      <c r="M536" s="151"/>
      <c r="N536" s="152"/>
      <c r="O536" s="152"/>
    </row>
    <row r="537" spans="12:15" ht="15.75" customHeight="1">
      <c r="L537" s="151"/>
      <c r="M537" s="151"/>
      <c r="N537" s="152"/>
      <c r="O537" s="152"/>
    </row>
    <row r="538" spans="12:15" ht="15.75" customHeight="1">
      <c r="L538" s="151"/>
      <c r="M538" s="151"/>
      <c r="N538" s="152"/>
      <c r="O538" s="152"/>
    </row>
    <row r="539" spans="12:15" ht="15.75" customHeight="1">
      <c r="L539" s="151"/>
      <c r="M539" s="151"/>
      <c r="N539" s="152"/>
      <c r="O539" s="152"/>
    </row>
    <row r="540" spans="12:15" ht="15.75" customHeight="1">
      <c r="L540" s="151"/>
      <c r="M540" s="151"/>
      <c r="N540" s="152"/>
      <c r="O540" s="152"/>
    </row>
    <row r="541" spans="12:15" ht="15.75" customHeight="1">
      <c r="L541" s="151"/>
      <c r="M541" s="151"/>
      <c r="N541" s="152"/>
      <c r="O541" s="152"/>
    </row>
    <row r="542" spans="12:15" ht="15.75" customHeight="1">
      <c r="L542" s="151"/>
      <c r="M542" s="151"/>
      <c r="N542" s="152"/>
      <c r="O542" s="152"/>
    </row>
    <row r="543" spans="12:15" ht="15.75" customHeight="1">
      <c r="L543" s="151"/>
      <c r="M543" s="151"/>
      <c r="N543" s="152"/>
      <c r="O543" s="152"/>
    </row>
    <row r="544" spans="12:15" ht="15.75" customHeight="1">
      <c r="L544" s="151"/>
      <c r="M544" s="151"/>
      <c r="N544" s="152"/>
      <c r="O544" s="152"/>
    </row>
    <row r="545" spans="12:15" ht="15.75" customHeight="1">
      <c r="L545" s="151"/>
      <c r="M545" s="151"/>
      <c r="N545" s="152"/>
      <c r="O545" s="152"/>
    </row>
    <row r="546" spans="12:15" ht="15.75" customHeight="1">
      <c r="L546" s="151"/>
      <c r="M546" s="151"/>
      <c r="N546" s="152"/>
      <c r="O546" s="152"/>
    </row>
    <row r="547" spans="12:15" ht="15.75" customHeight="1">
      <c r="L547" s="151"/>
      <c r="M547" s="151"/>
      <c r="N547" s="152"/>
      <c r="O547" s="152"/>
    </row>
    <row r="548" spans="12:15" ht="15.75" customHeight="1">
      <c r="L548" s="151"/>
      <c r="M548" s="151"/>
      <c r="N548" s="152"/>
      <c r="O548" s="152"/>
    </row>
    <row r="549" spans="12:15" ht="15.75" customHeight="1">
      <c r="L549" s="151"/>
      <c r="M549" s="151"/>
      <c r="N549" s="152"/>
      <c r="O549" s="152"/>
    </row>
    <row r="550" spans="12:15" ht="15.75" customHeight="1">
      <c r="L550" s="151"/>
      <c r="M550" s="151"/>
      <c r="N550" s="152"/>
      <c r="O550" s="152"/>
    </row>
    <row r="551" spans="12:15" ht="15.75" customHeight="1">
      <c r="L551" s="151"/>
      <c r="M551" s="151"/>
      <c r="N551" s="152"/>
      <c r="O551" s="152"/>
    </row>
    <row r="552" spans="12:15" ht="15.75" customHeight="1">
      <c r="L552" s="151"/>
      <c r="M552" s="151"/>
      <c r="N552" s="152"/>
      <c r="O552" s="152"/>
    </row>
    <row r="553" spans="12:15" ht="15.75" customHeight="1">
      <c r="L553" s="151"/>
      <c r="M553" s="151"/>
      <c r="N553" s="152"/>
      <c r="O553" s="152"/>
    </row>
    <row r="554" spans="12:15" ht="15.75" customHeight="1">
      <c r="L554" s="151"/>
      <c r="M554" s="151"/>
      <c r="N554" s="152"/>
      <c r="O554" s="152"/>
    </row>
    <row r="555" spans="12:15" ht="15.75" customHeight="1">
      <c r="L555" s="151"/>
      <c r="M555" s="151"/>
      <c r="N555" s="152"/>
      <c r="O555" s="152"/>
    </row>
    <row r="556" spans="12:15" ht="15.75" customHeight="1">
      <c r="L556" s="151"/>
      <c r="M556" s="151"/>
      <c r="N556" s="152"/>
      <c r="O556" s="152"/>
    </row>
    <row r="557" spans="12:15" ht="15.75" customHeight="1">
      <c r="L557" s="151"/>
      <c r="M557" s="151"/>
      <c r="N557" s="152"/>
      <c r="O557" s="152"/>
    </row>
    <row r="558" spans="12:15" ht="15.75" customHeight="1">
      <c r="L558" s="151"/>
      <c r="M558" s="151"/>
      <c r="N558" s="152"/>
      <c r="O558" s="152"/>
    </row>
    <row r="559" spans="12:15" ht="15.75" customHeight="1">
      <c r="L559" s="151"/>
      <c r="M559" s="151"/>
      <c r="N559" s="152"/>
      <c r="O559" s="152"/>
    </row>
    <row r="560" spans="12:15" ht="15.75" customHeight="1">
      <c r="L560" s="151"/>
      <c r="M560" s="151"/>
      <c r="N560" s="152"/>
      <c r="O560" s="152"/>
    </row>
    <row r="561" spans="12:15" ht="15.75" customHeight="1">
      <c r="L561" s="151"/>
      <c r="M561" s="151"/>
      <c r="N561" s="152"/>
      <c r="O561" s="152"/>
    </row>
    <row r="562" spans="12:15" ht="15.75" customHeight="1">
      <c r="L562" s="151"/>
      <c r="M562" s="151"/>
      <c r="N562" s="152"/>
      <c r="O562" s="152"/>
    </row>
    <row r="563" spans="12:15" ht="15.75" customHeight="1">
      <c r="L563" s="151"/>
      <c r="M563" s="151"/>
      <c r="N563" s="152"/>
      <c r="O563" s="152"/>
    </row>
    <row r="564" spans="12:15" ht="15.75" customHeight="1">
      <c r="L564" s="151"/>
      <c r="M564" s="151"/>
      <c r="N564" s="152"/>
      <c r="O564" s="152"/>
    </row>
    <row r="565" spans="12:15" ht="15.75" customHeight="1">
      <c r="L565" s="151"/>
      <c r="M565" s="151"/>
      <c r="N565" s="152"/>
      <c r="O565" s="152"/>
    </row>
    <row r="566" spans="12:15" ht="15.75" customHeight="1">
      <c r="L566" s="151"/>
      <c r="M566" s="151"/>
      <c r="N566" s="152"/>
      <c r="O566" s="152"/>
    </row>
    <row r="567" spans="12:15" ht="15.75" customHeight="1">
      <c r="L567" s="151"/>
      <c r="M567" s="151"/>
      <c r="N567" s="152"/>
      <c r="O567" s="152"/>
    </row>
    <row r="568" spans="12:15" ht="15.75" customHeight="1">
      <c r="L568" s="151"/>
      <c r="M568" s="151"/>
      <c r="N568" s="152"/>
      <c r="O568" s="152"/>
    </row>
    <row r="569" spans="12:15" ht="15.75" customHeight="1">
      <c r="L569" s="151"/>
      <c r="M569" s="151"/>
      <c r="N569" s="152"/>
      <c r="O569" s="152"/>
    </row>
    <row r="570" spans="12:15" ht="15.75" customHeight="1">
      <c r="L570" s="151"/>
      <c r="M570" s="151"/>
      <c r="N570" s="152"/>
      <c r="O570" s="152"/>
    </row>
    <row r="571" spans="12:15" ht="15.75" customHeight="1">
      <c r="L571" s="151"/>
      <c r="M571" s="151"/>
      <c r="N571" s="152"/>
      <c r="O571" s="152"/>
    </row>
    <row r="572" spans="12:15" ht="15.75" customHeight="1">
      <c r="L572" s="151"/>
      <c r="M572" s="151"/>
      <c r="N572" s="152"/>
      <c r="O572" s="152"/>
    </row>
    <row r="573" spans="12:15" ht="15.75" customHeight="1">
      <c r="L573" s="151"/>
      <c r="M573" s="151"/>
      <c r="N573" s="152"/>
      <c r="O573" s="152"/>
    </row>
    <row r="574" spans="12:15" ht="15.75" customHeight="1">
      <c r="L574" s="151"/>
      <c r="M574" s="151"/>
      <c r="N574" s="152"/>
      <c r="O574" s="152"/>
    </row>
    <row r="575" spans="12:15" ht="15.75" customHeight="1">
      <c r="L575" s="151"/>
      <c r="M575" s="151"/>
      <c r="N575" s="152"/>
      <c r="O575" s="152"/>
    </row>
    <row r="576" spans="12:15" ht="15.75" customHeight="1">
      <c r="L576" s="151"/>
      <c r="M576" s="151"/>
      <c r="N576" s="152"/>
      <c r="O576" s="152"/>
    </row>
    <row r="577" spans="12:15" ht="15.75" customHeight="1">
      <c r="L577" s="151"/>
      <c r="M577" s="151"/>
      <c r="N577" s="152"/>
      <c r="O577" s="152"/>
    </row>
    <row r="578" spans="12:15" ht="15.75" customHeight="1">
      <c r="L578" s="151"/>
      <c r="M578" s="151"/>
      <c r="N578" s="152"/>
      <c r="O578" s="152"/>
    </row>
    <row r="579" spans="12:15" ht="15.75" customHeight="1">
      <c r="L579" s="151"/>
      <c r="M579" s="151"/>
      <c r="N579" s="152"/>
      <c r="O579" s="152"/>
    </row>
    <row r="580" spans="12:15" ht="15.75" customHeight="1">
      <c r="L580" s="151"/>
      <c r="M580" s="151"/>
      <c r="N580" s="152"/>
      <c r="O580" s="152"/>
    </row>
    <row r="581" spans="12:15" ht="15.75" customHeight="1">
      <c r="L581" s="151"/>
      <c r="M581" s="151"/>
      <c r="N581" s="152"/>
      <c r="O581" s="152"/>
    </row>
    <row r="582" spans="12:15" ht="15.75" customHeight="1">
      <c r="L582" s="151"/>
      <c r="M582" s="151"/>
      <c r="N582" s="152"/>
      <c r="O582" s="152"/>
    </row>
    <row r="583" spans="12:15" ht="15.75" customHeight="1">
      <c r="L583" s="151"/>
      <c r="M583" s="151"/>
      <c r="N583" s="152"/>
      <c r="O583" s="152"/>
    </row>
    <row r="584" spans="12:15" ht="15.75" customHeight="1">
      <c r="L584" s="151"/>
      <c r="M584" s="151"/>
      <c r="N584" s="152"/>
      <c r="O584" s="152"/>
    </row>
    <row r="585" spans="12:15" ht="15.75" customHeight="1">
      <c r="L585" s="151"/>
      <c r="M585" s="151"/>
      <c r="N585" s="152"/>
      <c r="O585" s="152"/>
    </row>
    <row r="586" spans="12:15" ht="15.75" customHeight="1">
      <c r="L586" s="151"/>
      <c r="M586" s="151"/>
      <c r="N586" s="152"/>
      <c r="O586" s="152"/>
    </row>
    <row r="587" spans="12:15" ht="15.75" customHeight="1">
      <c r="L587" s="151"/>
      <c r="M587" s="151"/>
      <c r="N587" s="152"/>
      <c r="O587" s="152"/>
    </row>
    <row r="588" spans="12:15" ht="15.75" customHeight="1">
      <c r="L588" s="151"/>
      <c r="M588" s="151"/>
      <c r="N588" s="152"/>
      <c r="O588" s="152"/>
    </row>
    <row r="589" spans="12:15" ht="15.75" customHeight="1">
      <c r="L589" s="151"/>
      <c r="M589" s="151"/>
      <c r="N589" s="152"/>
      <c r="O589" s="152"/>
    </row>
    <row r="590" spans="12:15" ht="15.75" customHeight="1">
      <c r="L590" s="151"/>
      <c r="M590" s="151"/>
      <c r="N590" s="152"/>
      <c r="O590" s="152"/>
    </row>
    <row r="591" spans="12:15" ht="15.75" customHeight="1">
      <c r="L591" s="151"/>
      <c r="M591" s="151"/>
      <c r="N591" s="152"/>
      <c r="O591" s="152"/>
    </row>
    <row r="592" spans="12:15" ht="15.75" customHeight="1">
      <c r="L592" s="151"/>
      <c r="M592" s="151"/>
      <c r="N592" s="152"/>
      <c r="O592" s="152"/>
    </row>
    <row r="593" spans="12:15" ht="15.75" customHeight="1">
      <c r="L593" s="151"/>
      <c r="M593" s="151"/>
      <c r="N593" s="152"/>
      <c r="O593" s="152"/>
    </row>
    <row r="594" spans="12:15" ht="15.75" customHeight="1">
      <c r="L594" s="151"/>
      <c r="M594" s="151"/>
      <c r="N594" s="152"/>
      <c r="O594" s="152"/>
    </row>
    <row r="595" spans="12:15" ht="15.75" customHeight="1">
      <c r="L595" s="151"/>
      <c r="M595" s="151"/>
      <c r="N595" s="152"/>
      <c r="O595" s="152"/>
    </row>
    <row r="596" spans="12:15" ht="15.75" customHeight="1">
      <c r="L596" s="151"/>
      <c r="M596" s="151"/>
      <c r="N596" s="152"/>
      <c r="O596" s="152"/>
    </row>
    <row r="597" spans="12:15" ht="15.75" customHeight="1">
      <c r="L597" s="151"/>
      <c r="M597" s="151"/>
      <c r="N597" s="152"/>
      <c r="O597" s="152"/>
    </row>
    <row r="598" spans="12:15" ht="15.75" customHeight="1">
      <c r="L598" s="151"/>
      <c r="M598" s="151"/>
      <c r="N598" s="152"/>
      <c r="O598" s="152"/>
    </row>
    <row r="599" spans="12:15" ht="15.75" customHeight="1">
      <c r="L599" s="151"/>
      <c r="M599" s="151"/>
      <c r="N599" s="152"/>
      <c r="O599" s="152"/>
    </row>
    <row r="600" spans="12:15" ht="15.75" customHeight="1">
      <c r="L600" s="151"/>
      <c r="M600" s="151"/>
      <c r="N600" s="152"/>
      <c r="O600" s="152"/>
    </row>
    <row r="601" spans="12:15" ht="15.75" customHeight="1">
      <c r="L601" s="151"/>
      <c r="M601" s="151"/>
      <c r="N601" s="152"/>
      <c r="O601" s="152"/>
    </row>
    <row r="602" spans="12:15" ht="15.75" customHeight="1">
      <c r="L602" s="151"/>
      <c r="M602" s="151"/>
      <c r="N602" s="152"/>
      <c r="O602" s="152"/>
    </row>
    <row r="603" spans="12:15" ht="15.75" customHeight="1">
      <c r="L603" s="151"/>
      <c r="M603" s="151"/>
      <c r="N603" s="152"/>
      <c r="O603" s="152"/>
    </row>
    <row r="604" spans="12:15" ht="15.75" customHeight="1">
      <c r="L604" s="151"/>
      <c r="M604" s="151"/>
      <c r="N604" s="152"/>
      <c r="O604" s="152"/>
    </row>
    <row r="605" spans="12:15" ht="15.75" customHeight="1">
      <c r="L605" s="151"/>
      <c r="M605" s="151"/>
      <c r="N605" s="152"/>
      <c r="O605" s="152"/>
    </row>
    <row r="606" spans="12:15" ht="15.75" customHeight="1">
      <c r="L606" s="151"/>
      <c r="M606" s="151"/>
      <c r="N606" s="152"/>
      <c r="O606" s="152"/>
    </row>
    <row r="607" spans="12:15" ht="15.75" customHeight="1">
      <c r="L607" s="151"/>
      <c r="M607" s="151"/>
      <c r="N607" s="152"/>
      <c r="O607" s="152"/>
    </row>
    <row r="608" spans="12:15" ht="15.75" customHeight="1">
      <c r="L608" s="151"/>
      <c r="M608" s="151"/>
      <c r="N608" s="152"/>
      <c r="O608" s="152"/>
    </row>
    <row r="609" spans="12:15" ht="15.75" customHeight="1">
      <c r="L609" s="151"/>
      <c r="M609" s="151"/>
      <c r="N609" s="152"/>
      <c r="O609" s="152"/>
    </row>
    <row r="610" spans="12:15" ht="15.75" customHeight="1">
      <c r="L610" s="151"/>
      <c r="M610" s="151"/>
      <c r="N610" s="152"/>
      <c r="O610" s="152"/>
    </row>
    <row r="611" spans="12:15" ht="15.75" customHeight="1">
      <c r="L611" s="151"/>
      <c r="M611" s="151"/>
      <c r="N611" s="152"/>
      <c r="O611" s="152"/>
    </row>
    <row r="612" spans="12:15" ht="15.75" customHeight="1">
      <c r="L612" s="151"/>
      <c r="M612" s="151"/>
      <c r="N612" s="152"/>
      <c r="O612" s="152"/>
    </row>
    <row r="613" spans="12:15" ht="15.75" customHeight="1">
      <c r="L613" s="151"/>
      <c r="M613" s="151"/>
      <c r="N613" s="152"/>
      <c r="O613" s="152"/>
    </row>
    <row r="614" spans="12:15" ht="15.75" customHeight="1">
      <c r="L614" s="151"/>
      <c r="M614" s="151"/>
      <c r="N614" s="152"/>
      <c r="O614" s="152"/>
    </row>
    <row r="615" spans="12:15" ht="15.75" customHeight="1">
      <c r="L615" s="151"/>
      <c r="M615" s="151"/>
      <c r="N615" s="152"/>
      <c r="O615" s="152"/>
    </row>
    <row r="616" spans="12:15" ht="15.75" customHeight="1">
      <c r="L616" s="151"/>
      <c r="M616" s="151"/>
      <c r="N616" s="152"/>
      <c r="O616" s="152"/>
    </row>
    <row r="617" spans="12:15" ht="15.75" customHeight="1">
      <c r="L617" s="151"/>
      <c r="M617" s="151"/>
      <c r="N617" s="152"/>
      <c r="O617" s="152"/>
    </row>
    <row r="618" spans="12:15" ht="15.75" customHeight="1">
      <c r="L618" s="151"/>
      <c r="M618" s="151"/>
      <c r="N618" s="152"/>
      <c r="O618" s="152"/>
    </row>
    <row r="619" spans="12:15" ht="15.75" customHeight="1">
      <c r="L619" s="151"/>
      <c r="M619" s="151"/>
      <c r="N619" s="152"/>
      <c r="O619" s="152"/>
    </row>
    <row r="620" spans="12:15" ht="15.75" customHeight="1">
      <c r="L620" s="151"/>
      <c r="M620" s="151"/>
      <c r="N620" s="152"/>
      <c r="O620" s="152"/>
    </row>
    <row r="621" spans="12:15" ht="15.75" customHeight="1">
      <c r="L621" s="151"/>
      <c r="M621" s="151"/>
      <c r="N621" s="152"/>
      <c r="O621" s="152"/>
    </row>
    <row r="622" spans="12:15" ht="15.75" customHeight="1">
      <c r="L622" s="151"/>
      <c r="M622" s="151"/>
      <c r="N622" s="152"/>
      <c r="O622" s="152"/>
    </row>
    <row r="623" spans="12:15" ht="15.75" customHeight="1">
      <c r="L623" s="151"/>
      <c r="M623" s="151"/>
      <c r="N623" s="152"/>
      <c r="O623" s="152"/>
    </row>
    <row r="624" spans="12:15" ht="15.75" customHeight="1">
      <c r="L624" s="151"/>
      <c r="M624" s="151"/>
      <c r="N624" s="152"/>
      <c r="O624" s="152"/>
    </row>
    <row r="625" spans="12:15" ht="15.75" customHeight="1">
      <c r="L625" s="151"/>
      <c r="M625" s="151"/>
      <c r="N625" s="152"/>
      <c r="O625" s="152"/>
    </row>
    <row r="626" spans="12:15" ht="15.75" customHeight="1">
      <c r="L626" s="151"/>
      <c r="M626" s="151"/>
      <c r="N626" s="152"/>
      <c r="O626" s="152"/>
    </row>
    <row r="627" spans="12:15" ht="15.75" customHeight="1">
      <c r="L627" s="151"/>
      <c r="M627" s="151"/>
      <c r="N627" s="152"/>
      <c r="O627" s="152"/>
    </row>
    <row r="628" spans="12:15" ht="15.75" customHeight="1">
      <c r="L628" s="151"/>
      <c r="M628" s="151"/>
      <c r="N628" s="152"/>
      <c r="O628" s="152"/>
    </row>
    <row r="629" spans="12:15" ht="15.75" customHeight="1">
      <c r="L629" s="151"/>
      <c r="M629" s="151"/>
      <c r="N629" s="152"/>
      <c r="O629" s="152"/>
    </row>
    <row r="630" spans="12:15" ht="15.75" customHeight="1">
      <c r="L630" s="151"/>
      <c r="M630" s="151"/>
      <c r="N630" s="152"/>
      <c r="O630" s="152"/>
    </row>
    <row r="631" spans="12:15" ht="15.75" customHeight="1">
      <c r="L631" s="151"/>
      <c r="M631" s="151"/>
      <c r="N631" s="152"/>
      <c r="O631" s="152"/>
    </row>
    <row r="632" spans="12:15" ht="15.75" customHeight="1">
      <c r="L632" s="151"/>
      <c r="M632" s="151"/>
      <c r="N632" s="152"/>
      <c r="O632" s="152"/>
    </row>
    <row r="633" spans="12:15" ht="15.75" customHeight="1">
      <c r="L633" s="151"/>
      <c r="M633" s="151"/>
      <c r="N633" s="152"/>
      <c r="O633" s="152"/>
    </row>
    <row r="634" spans="12:15" ht="15.75" customHeight="1">
      <c r="L634" s="151"/>
      <c r="M634" s="151"/>
      <c r="N634" s="152"/>
      <c r="O634" s="152"/>
    </row>
    <row r="635" spans="12:15" ht="15.75" customHeight="1">
      <c r="L635" s="151"/>
      <c r="M635" s="151"/>
      <c r="N635" s="152"/>
      <c r="O635" s="152"/>
    </row>
    <row r="636" spans="12:15" ht="15.75" customHeight="1">
      <c r="L636" s="151"/>
      <c r="M636" s="151"/>
      <c r="N636" s="152"/>
      <c r="O636" s="152"/>
    </row>
    <row r="637" spans="12:15" ht="15.75" customHeight="1">
      <c r="L637" s="151"/>
      <c r="M637" s="151"/>
      <c r="N637" s="152"/>
      <c r="O637" s="152"/>
    </row>
    <row r="638" spans="12:15" ht="15.75" customHeight="1">
      <c r="L638" s="151"/>
      <c r="M638" s="151"/>
      <c r="N638" s="152"/>
      <c r="O638" s="152"/>
    </row>
    <row r="639" spans="12:15" ht="15.75" customHeight="1">
      <c r="L639" s="151"/>
      <c r="M639" s="151"/>
      <c r="N639" s="152"/>
      <c r="O639" s="152"/>
    </row>
    <row r="640" spans="12:15" ht="15.75" customHeight="1">
      <c r="L640" s="151"/>
      <c r="M640" s="151"/>
      <c r="N640" s="152"/>
      <c r="O640" s="152"/>
    </row>
    <row r="641" spans="12:15" ht="15.75" customHeight="1">
      <c r="L641" s="151"/>
      <c r="M641" s="151"/>
      <c r="N641" s="152"/>
      <c r="O641" s="152"/>
    </row>
    <row r="642" spans="12:15" ht="15.75" customHeight="1">
      <c r="L642" s="151"/>
      <c r="M642" s="151"/>
      <c r="N642" s="152"/>
      <c r="O642" s="152"/>
    </row>
    <row r="643" spans="12:15" ht="15.75" customHeight="1">
      <c r="L643" s="151"/>
      <c r="M643" s="151"/>
      <c r="N643" s="152"/>
      <c r="O643" s="152"/>
    </row>
    <row r="644" spans="12:15" ht="15.75" customHeight="1">
      <c r="L644" s="151"/>
      <c r="M644" s="151"/>
      <c r="N644" s="152"/>
      <c r="O644" s="152"/>
    </row>
    <row r="645" spans="12:15" ht="15.75" customHeight="1">
      <c r="L645" s="151"/>
      <c r="M645" s="151"/>
      <c r="N645" s="152"/>
      <c r="O645" s="152"/>
    </row>
    <row r="646" spans="12:15" ht="15.75" customHeight="1">
      <c r="L646" s="151"/>
      <c r="M646" s="151"/>
      <c r="N646" s="152"/>
      <c r="O646" s="152"/>
    </row>
    <row r="647" spans="12:15" ht="15.75" customHeight="1">
      <c r="L647" s="151"/>
      <c r="M647" s="151"/>
      <c r="N647" s="152"/>
      <c r="O647" s="152"/>
    </row>
    <row r="648" spans="12:15" ht="15.75" customHeight="1">
      <c r="L648" s="151"/>
      <c r="M648" s="151"/>
      <c r="N648" s="152"/>
      <c r="O648" s="152"/>
    </row>
    <row r="649" spans="12:15" ht="15.75" customHeight="1">
      <c r="L649" s="151"/>
      <c r="M649" s="151"/>
      <c r="N649" s="152"/>
      <c r="O649" s="152"/>
    </row>
    <row r="650" spans="12:15" ht="15.75" customHeight="1">
      <c r="L650" s="151"/>
      <c r="M650" s="151"/>
      <c r="N650" s="152"/>
      <c r="O650" s="152"/>
    </row>
    <row r="651" spans="12:15" ht="15.75" customHeight="1">
      <c r="L651" s="151"/>
      <c r="M651" s="151"/>
      <c r="N651" s="152"/>
      <c r="O651" s="152"/>
    </row>
    <row r="652" spans="12:15" ht="15.75" customHeight="1">
      <c r="L652" s="151"/>
      <c r="M652" s="151"/>
      <c r="N652" s="152"/>
      <c r="O652" s="152"/>
    </row>
    <row r="653" spans="12:15" ht="15.75" customHeight="1">
      <c r="L653" s="151"/>
      <c r="M653" s="151"/>
      <c r="N653" s="152"/>
      <c r="O653" s="152"/>
    </row>
    <row r="654" spans="12:15" ht="15.75" customHeight="1">
      <c r="L654" s="151"/>
      <c r="M654" s="151"/>
      <c r="N654" s="152"/>
      <c r="O654" s="152"/>
    </row>
    <row r="655" spans="12:15" ht="15.75" customHeight="1">
      <c r="L655" s="151"/>
      <c r="M655" s="151"/>
      <c r="N655" s="152"/>
      <c r="O655" s="152"/>
    </row>
    <row r="656" spans="12:15" ht="15.75" customHeight="1">
      <c r="L656" s="151"/>
      <c r="M656" s="151"/>
      <c r="N656" s="152"/>
      <c r="O656" s="152"/>
    </row>
    <row r="657" spans="12:15" ht="15.75" customHeight="1">
      <c r="L657" s="151"/>
      <c r="M657" s="151"/>
      <c r="N657" s="152"/>
      <c r="O657" s="152"/>
    </row>
    <row r="658" spans="12:15" ht="15.75" customHeight="1">
      <c r="L658" s="151"/>
      <c r="M658" s="151"/>
      <c r="N658" s="152"/>
      <c r="O658" s="152"/>
    </row>
    <row r="659" spans="12:15" ht="15.75" customHeight="1">
      <c r="L659" s="151"/>
      <c r="M659" s="151"/>
      <c r="N659" s="152"/>
      <c r="O659" s="152"/>
    </row>
    <row r="660" spans="12:15" ht="15.75" customHeight="1">
      <c r="L660" s="151"/>
      <c r="M660" s="151"/>
      <c r="N660" s="152"/>
      <c r="O660" s="152"/>
    </row>
    <row r="661" spans="12:15" ht="15.75" customHeight="1">
      <c r="L661" s="151"/>
      <c r="M661" s="151"/>
      <c r="N661" s="152"/>
      <c r="O661" s="152"/>
    </row>
    <row r="662" spans="12:15" ht="15.75" customHeight="1">
      <c r="L662" s="151"/>
      <c r="M662" s="151"/>
      <c r="N662" s="152"/>
      <c r="O662" s="152"/>
    </row>
    <row r="663" spans="12:15" ht="15.75" customHeight="1">
      <c r="L663" s="151"/>
      <c r="M663" s="151"/>
      <c r="N663" s="152"/>
      <c r="O663" s="152"/>
    </row>
    <row r="664" spans="12:15" ht="15.75" customHeight="1">
      <c r="L664" s="151"/>
      <c r="M664" s="151"/>
      <c r="N664" s="152"/>
      <c r="O664" s="152"/>
    </row>
    <row r="665" spans="12:15" ht="15.75" customHeight="1">
      <c r="L665" s="151"/>
      <c r="M665" s="151"/>
      <c r="N665" s="152"/>
      <c r="O665" s="152"/>
    </row>
    <row r="666" spans="12:15" ht="15.75" customHeight="1">
      <c r="L666" s="151"/>
      <c r="M666" s="151"/>
      <c r="N666" s="152"/>
      <c r="O666" s="152"/>
    </row>
    <row r="667" spans="12:15" ht="15.75" customHeight="1">
      <c r="L667" s="151"/>
      <c r="M667" s="151"/>
      <c r="N667" s="152"/>
      <c r="O667" s="152"/>
    </row>
    <row r="668" spans="12:15" ht="15.75" customHeight="1">
      <c r="L668" s="151"/>
      <c r="M668" s="151"/>
      <c r="N668" s="152"/>
      <c r="O668" s="152"/>
    </row>
    <row r="669" spans="12:15" ht="15.75" customHeight="1">
      <c r="L669" s="151"/>
      <c r="M669" s="151"/>
      <c r="N669" s="152"/>
      <c r="O669" s="152"/>
    </row>
    <row r="670" spans="12:15" ht="15.75" customHeight="1">
      <c r="L670" s="151"/>
      <c r="M670" s="151"/>
      <c r="N670" s="152"/>
      <c r="O670" s="152"/>
    </row>
    <row r="671" spans="12:15" ht="15.75" customHeight="1">
      <c r="L671" s="151"/>
      <c r="M671" s="151"/>
      <c r="N671" s="152"/>
      <c r="O671" s="152"/>
    </row>
    <row r="672" spans="12:15" ht="15.75" customHeight="1">
      <c r="L672" s="151"/>
      <c r="M672" s="151"/>
      <c r="N672" s="152"/>
      <c r="O672" s="152"/>
    </row>
    <row r="673" spans="12:15" ht="15.75" customHeight="1">
      <c r="L673" s="151"/>
      <c r="M673" s="151"/>
      <c r="N673" s="152"/>
      <c r="O673" s="152"/>
    </row>
    <row r="674" spans="12:15" ht="15.75" customHeight="1">
      <c r="L674" s="151"/>
      <c r="M674" s="151"/>
      <c r="N674" s="152"/>
      <c r="O674" s="152"/>
    </row>
    <row r="675" spans="12:15" ht="15.75" customHeight="1">
      <c r="L675" s="151"/>
      <c r="M675" s="151"/>
      <c r="N675" s="152"/>
      <c r="O675" s="152"/>
    </row>
    <row r="676" spans="12:15" ht="15.75" customHeight="1">
      <c r="L676" s="151"/>
      <c r="M676" s="151"/>
      <c r="N676" s="152"/>
      <c r="O676" s="152"/>
    </row>
    <row r="677" spans="12:15" ht="15.75" customHeight="1">
      <c r="L677" s="151"/>
      <c r="M677" s="151"/>
      <c r="N677" s="152"/>
      <c r="O677" s="152"/>
    </row>
    <row r="678" spans="12:15" ht="15.75" customHeight="1">
      <c r="L678" s="151"/>
      <c r="M678" s="151"/>
      <c r="N678" s="152"/>
      <c r="O678" s="152"/>
    </row>
    <row r="679" spans="12:15" ht="15.75" customHeight="1">
      <c r="L679" s="151"/>
      <c r="M679" s="151"/>
      <c r="N679" s="152"/>
      <c r="O679" s="152"/>
    </row>
    <row r="680" spans="12:15" ht="15.75" customHeight="1">
      <c r="L680" s="151"/>
      <c r="M680" s="151"/>
      <c r="N680" s="152"/>
      <c r="O680" s="152"/>
    </row>
    <row r="681" spans="12:15" ht="15.75" customHeight="1">
      <c r="L681" s="151"/>
      <c r="M681" s="151"/>
      <c r="N681" s="152"/>
      <c r="O681" s="152"/>
    </row>
    <row r="682" spans="12:15" ht="15.75" customHeight="1">
      <c r="L682" s="151"/>
      <c r="M682" s="151"/>
      <c r="N682" s="152"/>
      <c r="O682" s="152"/>
    </row>
    <row r="683" spans="12:15" ht="15.75" customHeight="1">
      <c r="L683" s="151"/>
      <c r="M683" s="151"/>
      <c r="N683" s="152"/>
      <c r="O683" s="152"/>
    </row>
    <row r="684" spans="12:15" ht="15.75" customHeight="1">
      <c r="L684" s="151"/>
      <c r="M684" s="151"/>
      <c r="N684" s="152"/>
      <c r="O684" s="152"/>
    </row>
    <row r="685" spans="12:15" ht="15.75" customHeight="1">
      <c r="L685" s="151"/>
      <c r="M685" s="151"/>
      <c r="N685" s="152"/>
      <c r="O685" s="152"/>
    </row>
    <row r="686" spans="12:15" ht="15.75" customHeight="1">
      <c r="L686" s="151"/>
      <c r="M686" s="151"/>
      <c r="N686" s="152"/>
      <c r="O686" s="152"/>
    </row>
    <row r="687" spans="12:15" ht="15.75" customHeight="1">
      <c r="L687" s="151"/>
      <c r="M687" s="151"/>
      <c r="N687" s="152"/>
      <c r="O687" s="152"/>
    </row>
    <row r="688" spans="12:15" ht="15.75" customHeight="1">
      <c r="L688" s="151"/>
      <c r="M688" s="151"/>
      <c r="N688" s="152"/>
      <c r="O688" s="152"/>
    </row>
    <row r="689" spans="12:15" ht="15.75" customHeight="1">
      <c r="L689" s="151"/>
      <c r="M689" s="151"/>
      <c r="N689" s="152"/>
      <c r="O689" s="152"/>
    </row>
    <row r="690" spans="12:15" ht="15.75" customHeight="1">
      <c r="L690" s="151"/>
      <c r="M690" s="151"/>
      <c r="N690" s="152"/>
      <c r="O690" s="152"/>
    </row>
    <row r="691" spans="12:15" ht="15.75" customHeight="1">
      <c r="L691" s="151"/>
      <c r="M691" s="151"/>
      <c r="N691" s="152"/>
      <c r="O691" s="152"/>
    </row>
    <row r="692" spans="12:15" ht="15.75" customHeight="1">
      <c r="L692" s="151"/>
      <c r="M692" s="151"/>
      <c r="N692" s="152"/>
      <c r="O692" s="152"/>
    </row>
    <row r="693" spans="12:15" ht="15.75" customHeight="1">
      <c r="L693" s="151"/>
      <c r="M693" s="151"/>
      <c r="N693" s="152"/>
      <c r="O693" s="152"/>
    </row>
    <row r="694" spans="12:15" ht="15.75" customHeight="1">
      <c r="L694" s="151"/>
      <c r="M694" s="151"/>
      <c r="N694" s="152"/>
      <c r="O694" s="152"/>
    </row>
    <row r="695" spans="12:15" ht="15.75" customHeight="1">
      <c r="L695" s="151"/>
      <c r="M695" s="151"/>
      <c r="N695" s="152"/>
      <c r="O695" s="152"/>
    </row>
    <row r="696" spans="12:15" ht="15.75" customHeight="1">
      <c r="L696" s="151"/>
      <c r="M696" s="151"/>
      <c r="N696" s="152"/>
      <c r="O696" s="152"/>
    </row>
    <row r="697" spans="12:15" ht="15.75" customHeight="1">
      <c r="L697" s="151"/>
      <c r="M697" s="151"/>
      <c r="N697" s="152"/>
      <c r="O697" s="152"/>
    </row>
    <row r="698" spans="12:15" ht="15.75" customHeight="1">
      <c r="L698" s="151"/>
      <c r="M698" s="151"/>
      <c r="N698" s="152"/>
      <c r="O698" s="152"/>
    </row>
    <row r="699" spans="12:15" ht="15.75" customHeight="1">
      <c r="L699" s="151"/>
      <c r="M699" s="151"/>
      <c r="N699" s="152"/>
      <c r="O699" s="152"/>
    </row>
    <row r="700" spans="12:15" ht="15.75" customHeight="1">
      <c r="L700" s="151"/>
      <c r="M700" s="151"/>
      <c r="N700" s="152"/>
      <c r="O700" s="152"/>
    </row>
    <row r="701" spans="12:15" ht="15.75" customHeight="1">
      <c r="L701" s="151"/>
      <c r="M701" s="151"/>
      <c r="N701" s="152"/>
      <c r="O701" s="152"/>
    </row>
    <row r="702" spans="12:15" ht="15.75" customHeight="1">
      <c r="L702" s="151"/>
      <c r="M702" s="151"/>
      <c r="N702" s="152"/>
      <c r="O702" s="152"/>
    </row>
    <row r="703" spans="12:15" ht="15.75" customHeight="1">
      <c r="L703" s="151"/>
      <c r="M703" s="151"/>
      <c r="N703" s="152"/>
      <c r="O703" s="152"/>
    </row>
    <row r="704" spans="12:15" ht="15.75" customHeight="1">
      <c r="L704" s="151"/>
      <c r="M704" s="151"/>
      <c r="N704" s="152"/>
      <c r="O704" s="152"/>
    </row>
    <row r="705" spans="12:15" ht="15.75" customHeight="1">
      <c r="L705" s="151"/>
      <c r="M705" s="151"/>
      <c r="N705" s="152"/>
      <c r="O705" s="152"/>
    </row>
    <row r="706" spans="12:15" ht="15.75" customHeight="1">
      <c r="L706" s="151"/>
      <c r="M706" s="151"/>
      <c r="N706" s="152"/>
      <c r="O706" s="152"/>
    </row>
    <row r="707" spans="12:15" ht="15.75" customHeight="1">
      <c r="L707" s="151"/>
      <c r="M707" s="151"/>
      <c r="N707" s="152"/>
      <c r="O707" s="152"/>
    </row>
    <row r="708" spans="12:15" ht="15.75" customHeight="1">
      <c r="L708" s="151"/>
      <c r="M708" s="151"/>
      <c r="N708" s="152"/>
      <c r="O708" s="152"/>
    </row>
    <row r="709" spans="12:15" ht="15.75" customHeight="1">
      <c r="L709" s="151"/>
      <c r="M709" s="151"/>
      <c r="N709" s="152"/>
      <c r="O709" s="152"/>
    </row>
    <row r="710" spans="12:15" ht="15.75" customHeight="1">
      <c r="L710" s="151"/>
      <c r="M710" s="151"/>
      <c r="N710" s="152"/>
      <c r="O710" s="152"/>
    </row>
    <row r="711" spans="12:15" ht="15.75" customHeight="1">
      <c r="L711" s="151"/>
      <c r="M711" s="151"/>
      <c r="N711" s="152"/>
      <c r="O711" s="152"/>
    </row>
    <row r="712" spans="12:15" ht="15.75" customHeight="1">
      <c r="L712" s="151"/>
      <c r="M712" s="151"/>
      <c r="N712" s="152"/>
      <c r="O712" s="152"/>
    </row>
    <row r="713" spans="12:15" ht="15.75" customHeight="1">
      <c r="L713" s="151"/>
      <c r="M713" s="151"/>
      <c r="N713" s="152"/>
      <c r="O713" s="152"/>
    </row>
    <row r="714" spans="12:15" ht="15.75" customHeight="1">
      <c r="L714" s="151"/>
      <c r="M714" s="151"/>
      <c r="N714" s="152"/>
      <c r="O714" s="152"/>
    </row>
    <row r="715" spans="12:15" ht="15.75" customHeight="1">
      <c r="L715" s="151"/>
      <c r="M715" s="151"/>
      <c r="N715" s="152"/>
      <c r="O715" s="152"/>
    </row>
    <row r="716" spans="12:15" ht="15.75" customHeight="1">
      <c r="L716" s="151"/>
      <c r="M716" s="151"/>
      <c r="N716" s="152"/>
      <c r="O716" s="152"/>
    </row>
    <row r="717" spans="12:15" ht="15.75" customHeight="1">
      <c r="L717" s="151"/>
      <c r="M717" s="151"/>
      <c r="N717" s="152"/>
      <c r="O717" s="152"/>
    </row>
    <row r="718" spans="12:15" ht="15.75" customHeight="1">
      <c r="L718" s="151"/>
      <c r="M718" s="151"/>
      <c r="N718" s="152"/>
      <c r="O718" s="152"/>
    </row>
    <row r="719" spans="12:15" ht="15.75" customHeight="1">
      <c r="L719" s="151"/>
      <c r="M719" s="151"/>
      <c r="N719" s="152"/>
      <c r="O719" s="152"/>
    </row>
    <row r="720" spans="12:15" ht="15.75" customHeight="1">
      <c r="L720" s="151"/>
      <c r="M720" s="151"/>
      <c r="N720" s="152"/>
      <c r="O720" s="152"/>
    </row>
    <row r="721" spans="12:15" ht="15.75" customHeight="1">
      <c r="L721" s="151"/>
      <c r="M721" s="151"/>
      <c r="N721" s="152"/>
      <c r="O721" s="152"/>
    </row>
    <row r="722" spans="12:15" ht="15.75" customHeight="1">
      <c r="L722" s="151"/>
      <c r="M722" s="151"/>
      <c r="N722" s="152"/>
      <c r="O722" s="152"/>
    </row>
    <row r="723" spans="12:15" ht="15.75" customHeight="1">
      <c r="L723" s="151"/>
      <c r="M723" s="151"/>
      <c r="N723" s="152"/>
      <c r="O723" s="152"/>
    </row>
    <row r="724" spans="12:15" ht="15.75" customHeight="1">
      <c r="L724" s="151"/>
      <c r="M724" s="151"/>
      <c r="N724" s="152"/>
      <c r="O724" s="152"/>
    </row>
    <row r="725" spans="12:15" ht="15.75" customHeight="1">
      <c r="L725" s="151"/>
      <c r="M725" s="151"/>
      <c r="N725" s="152"/>
      <c r="O725" s="152"/>
    </row>
    <row r="726" spans="12:15" ht="15.75" customHeight="1">
      <c r="L726" s="151"/>
      <c r="M726" s="151"/>
      <c r="N726" s="152"/>
      <c r="O726" s="152"/>
    </row>
    <row r="727" spans="12:15" ht="15.75" customHeight="1">
      <c r="L727" s="151"/>
      <c r="M727" s="151"/>
      <c r="N727" s="152"/>
      <c r="O727" s="152"/>
    </row>
    <row r="728" spans="12:15" ht="15.75" customHeight="1">
      <c r="L728" s="151"/>
      <c r="M728" s="151"/>
      <c r="N728" s="152"/>
      <c r="O728" s="152"/>
    </row>
    <row r="729" spans="12:15" ht="15.75" customHeight="1">
      <c r="L729" s="151"/>
      <c r="M729" s="151"/>
      <c r="N729" s="152"/>
      <c r="O729" s="152"/>
    </row>
    <row r="730" spans="12:15" ht="15.75" customHeight="1">
      <c r="L730" s="151"/>
      <c r="M730" s="151"/>
      <c r="N730" s="152"/>
      <c r="O730" s="152"/>
    </row>
    <row r="731" spans="12:15" ht="15.75" customHeight="1">
      <c r="L731" s="151"/>
      <c r="M731" s="151"/>
      <c r="N731" s="152"/>
      <c r="O731" s="152"/>
    </row>
    <row r="732" spans="12:15" ht="15.75" customHeight="1">
      <c r="L732" s="151"/>
      <c r="M732" s="151"/>
      <c r="N732" s="152"/>
      <c r="O732" s="152"/>
    </row>
    <row r="733" spans="12:15" ht="15.75" customHeight="1">
      <c r="L733" s="151"/>
      <c r="M733" s="151"/>
      <c r="N733" s="152"/>
      <c r="O733" s="152"/>
    </row>
    <row r="734" spans="12:15" ht="15.75" customHeight="1">
      <c r="L734" s="151"/>
      <c r="M734" s="151"/>
      <c r="N734" s="152"/>
      <c r="O734" s="152"/>
    </row>
    <row r="735" spans="12:15" ht="15.75" customHeight="1">
      <c r="L735" s="151"/>
      <c r="M735" s="151"/>
      <c r="N735" s="152"/>
      <c r="O735" s="152"/>
    </row>
    <row r="736" spans="12:15" ht="15.75" customHeight="1">
      <c r="L736" s="151"/>
      <c r="M736" s="151"/>
      <c r="N736" s="152"/>
      <c r="O736" s="152"/>
    </row>
    <row r="737" spans="12:15" ht="15.75" customHeight="1">
      <c r="L737" s="151"/>
      <c r="M737" s="151"/>
      <c r="N737" s="152"/>
      <c r="O737" s="152"/>
    </row>
    <row r="738" spans="12:15" ht="15.75" customHeight="1">
      <c r="L738" s="151"/>
      <c r="M738" s="151"/>
      <c r="N738" s="152"/>
      <c r="O738" s="152"/>
    </row>
    <row r="739" spans="12:15" ht="15.75" customHeight="1">
      <c r="L739" s="151"/>
      <c r="M739" s="151"/>
      <c r="N739" s="152"/>
      <c r="O739" s="152"/>
    </row>
    <row r="740" spans="12:15" ht="15.75" customHeight="1">
      <c r="L740" s="151"/>
      <c r="M740" s="151"/>
      <c r="N740" s="152"/>
      <c r="O740" s="152"/>
    </row>
    <row r="741" spans="12:15" ht="15.75" customHeight="1">
      <c r="L741" s="151"/>
      <c r="M741" s="151"/>
      <c r="N741" s="152"/>
      <c r="O741" s="152"/>
    </row>
    <row r="742" spans="12:15" ht="15.75" customHeight="1">
      <c r="L742" s="151"/>
      <c r="M742" s="151"/>
      <c r="N742" s="152"/>
      <c r="O742" s="152"/>
    </row>
    <row r="743" spans="12:15" ht="15.75" customHeight="1">
      <c r="L743" s="151"/>
      <c r="M743" s="151"/>
      <c r="N743" s="152"/>
      <c r="O743" s="152"/>
    </row>
    <row r="744" spans="12:15" ht="15.75" customHeight="1">
      <c r="L744" s="151"/>
      <c r="M744" s="151"/>
      <c r="N744" s="152"/>
      <c r="O744" s="152"/>
    </row>
    <row r="745" spans="12:15" ht="15.75" customHeight="1">
      <c r="L745" s="151"/>
      <c r="M745" s="151"/>
      <c r="N745" s="152"/>
      <c r="O745" s="152"/>
    </row>
    <row r="746" spans="12:15" ht="15.75" customHeight="1">
      <c r="L746" s="151"/>
      <c r="M746" s="151"/>
      <c r="N746" s="152"/>
      <c r="O746" s="152"/>
    </row>
    <row r="747" spans="12:15" ht="15.75" customHeight="1">
      <c r="L747" s="151"/>
      <c r="M747" s="151"/>
      <c r="N747" s="152"/>
      <c r="O747" s="152"/>
    </row>
    <row r="748" spans="12:15" ht="15.75" customHeight="1">
      <c r="L748" s="151"/>
      <c r="M748" s="151"/>
      <c r="N748" s="152"/>
      <c r="O748" s="152"/>
    </row>
    <row r="749" spans="12:15" ht="15.75" customHeight="1">
      <c r="L749" s="151"/>
      <c r="M749" s="151"/>
      <c r="N749" s="152"/>
      <c r="O749" s="152"/>
    </row>
    <row r="750" spans="12:15" ht="15.75" customHeight="1">
      <c r="L750" s="151"/>
      <c r="M750" s="151"/>
      <c r="N750" s="152"/>
      <c r="O750" s="152"/>
    </row>
    <row r="751" spans="12:15" ht="15.75" customHeight="1">
      <c r="L751" s="151"/>
      <c r="M751" s="151"/>
      <c r="N751" s="152"/>
      <c r="O751" s="152"/>
    </row>
    <row r="752" spans="12:15" ht="15.75" customHeight="1">
      <c r="L752" s="151"/>
      <c r="M752" s="151"/>
      <c r="N752" s="152"/>
      <c r="O752" s="152"/>
    </row>
    <row r="753" spans="12:15" ht="15.75" customHeight="1">
      <c r="L753" s="151"/>
      <c r="M753" s="151"/>
      <c r="N753" s="152"/>
      <c r="O753" s="152"/>
    </row>
    <row r="754" spans="12:15" ht="15.75" customHeight="1">
      <c r="L754" s="151"/>
      <c r="M754" s="151"/>
      <c r="N754" s="152"/>
      <c r="O754" s="152"/>
    </row>
    <row r="755" spans="12:15" ht="15.75" customHeight="1">
      <c r="L755" s="151"/>
      <c r="M755" s="151"/>
      <c r="N755" s="152"/>
      <c r="O755" s="152"/>
    </row>
    <row r="756" spans="12:15" ht="15.75" customHeight="1">
      <c r="L756" s="151"/>
      <c r="M756" s="151"/>
      <c r="N756" s="152"/>
      <c r="O756" s="152"/>
    </row>
    <row r="757" spans="12:15" ht="15.75" customHeight="1">
      <c r="L757" s="151"/>
      <c r="M757" s="151"/>
      <c r="N757" s="152"/>
      <c r="O757" s="152"/>
    </row>
    <row r="758" spans="12:15" ht="15.75" customHeight="1">
      <c r="L758" s="151"/>
      <c r="M758" s="151"/>
      <c r="N758" s="152"/>
      <c r="O758" s="152"/>
    </row>
    <row r="759" spans="12:15" ht="15.75" customHeight="1">
      <c r="L759" s="151"/>
      <c r="M759" s="151"/>
      <c r="N759" s="152"/>
      <c r="O759" s="152"/>
    </row>
    <row r="760" spans="12:15" ht="15.75" customHeight="1">
      <c r="L760" s="151"/>
      <c r="M760" s="151"/>
      <c r="N760" s="152"/>
      <c r="O760" s="152"/>
    </row>
    <row r="761" spans="12:15" ht="15.75" customHeight="1">
      <c r="L761" s="151"/>
      <c r="M761" s="151"/>
      <c r="N761" s="152"/>
      <c r="O761" s="152"/>
    </row>
    <row r="762" spans="12:15" ht="15.75" customHeight="1">
      <c r="L762" s="151"/>
      <c r="M762" s="151"/>
      <c r="N762" s="152"/>
      <c r="O762" s="152"/>
    </row>
    <row r="763" spans="12:15" ht="15.75" customHeight="1">
      <c r="L763" s="151"/>
      <c r="M763" s="151"/>
      <c r="N763" s="152"/>
      <c r="O763" s="152"/>
    </row>
    <row r="764" spans="12:15" ht="15.75" customHeight="1">
      <c r="L764" s="151"/>
      <c r="M764" s="151"/>
      <c r="N764" s="152"/>
      <c r="O764" s="152"/>
    </row>
    <row r="765" spans="12:15" ht="15.75" customHeight="1">
      <c r="L765" s="151"/>
      <c r="M765" s="151"/>
      <c r="N765" s="152"/>
      <c r="O765" s="152"/>
    </row>
    <row r="766" spans="12:15" ht="15.75" customHeight="1">
      <c r="L766" s="151"/>
      <c r="M766" s="151"/>
      <c r="N766" s="152"/>
      <c r="O766" s="152"/>
    </row>
    <row r="767" spans="12:15" ht="15.75" customHeight="1">
      <c r="L767" s="151"/>
      <c r="M767" s="151"/>
      <c r="N767" s="152"/>
      <c r="O767" s="152"/>
    </row>
    <row r="768" spans="12:15" ht="15.75" customHeight="1">
      <c r="L768" s="151"/>
      <c r="M768" s="151"/>
      <c r="N768" s="152"/>
      <c r="O768" s="152"/>
    </row>
    <row r="769" spans="12:15" ht="15.75" customHeight="1">
      <c r="L769" s="151"/>
      <c r="M769" s="151"/>
      <c r="N769" s="152"/>
      <c r="O769" s="152"/>
    </row>
    <row r="770" spans="12:15" ht="15.75" customHeight="1">
      <c r="L770" s="151"/>
      <c r="M770" s="151"/>
      <c r="N770" s="152"/>
      <c r="O770" s="152"/>
    </row>
    <row r="771" spans="12:15" ht="15.75" customHeight="1">
      <c r="L771" s="151"/>
      <c r="M771" s="151"/>
      <c r="N771" s="152"/>
      <c r="O771" s="152"/>
    </row>
    <row r="772" spans="12:15" ht="15.75" customHeight="1">
      <c r="L772" s="151"/>
      <c r="M772" s="151"/>
      <c r="N772" s="152"/>
      <c r="O772" s="152"/>
    </row>
    <row r="773" spans="12:15" ht="15.75" customHeight="1">
      <c r="L773" s="151"/>
      <c r="M773" s="151"/>
      <c r="N773" s="152"/>
      <c r="O773" s="152"/>
    </row>
    <row r="774" spans="12:15" ht="15.75" customHeight="1">
      <c r="L774" s="151"/>
      <c r="M774" s="151"/>
      <c r="N774" s="152"/>
      <c r="O774" s="152"/>
    </row>
    <row r="775" spans="12:15" ht="15.75" customHeight="1">
      <c r="L775" s="151"/>
      <c r="M775" s="151"/>
      <c r="N775" s="152"/>
      <c r="O775" s="152"/>
    </row>
    <row r="776" spans="12:15" ht="15.75" customHeight="1">
      <c r="L776" s="151"/>
      <c r="M776" s="151"/>
      <c r="N776" s="152"/>
      <c r="O776" s="152"/>
    </row>
    <row r="777" spans="12:15" ht="15.75" customHeight="1">
      <c r="L777" s="151"/>
      <c r="M777" s="151"/>
      <c r="N777" s="152"/>
      <c r="O777" s="152"/>
    </row>
    <row r="778" spans="12:15" ht="15.75" customHeight="1">
      <c r="L778" s="151"/>
      <c r="M778" s="151"/>
      <c r="N778" s="152"/>
      <c r="O778" s="152"/>
    </row>
    <row r="779" spans="12:15" ht="15.75" customHeight="1">
      <c r="L779" s="151"/>
      <c r="M779" s="151"/>
      <c r="N779" s="152"/>
      <c r="O779" s="152"/>
    </row>
    <row r="780" spans="12:15" ht="15.75" customHeight="1">
      <c r="L780" s="151"/>
      <c r="M780" s="151"/>
      <c r="N780" s="152"/>
      <c r="O780" s="152"/>
    </row>
    <row r="781" spans="12:15" ht="15.75" customHeight="1">
      <c r="L781" s="151"/>
      <c r="M781" s="151"/>
      <c r="N781" s="152"/>
      <c r="O781" s="152"/>
    </row>
    <row r="782" spans="12:15" ht="15.75" customHeight="1">
      <c r="L782" s="151"/>
      <c r="M782" s="151"/>
      <c r="N782" s="152"/>
      <c r="O782" s="152"/>
    </row>
    <row r="783" spans="12:15" ht="15.75" customHeight="1">
      <c r="L783" s="151"/>
      <c r="M783" s="151"/>
      <c r="N783" s="152"/>
      <c r="O783" s="152"/>
    </row>
    <row r="784" spans="12:15" ht="15.75" customHeight="1">
      <c r="L784" s="151"/>
      <c r="M784" s="151"/>
      <c r="N784" s="152"/>
      <c r="O784" s="152"/>
    </row>
    <row r="785" spans="12:15" ht="15.75" customHeight="1">
      <c r="L785" s="151"/>
      <c r="M785" s="151"/>
      <c r="N785" s="152"/>
      <c r="O785" s="152"/>
    </row>
    <row r="786" spans="12:15" ht="15.75" customHeight="1">
      <c r="L786" s="151"/>
      <c r="M786" s="151"/>
      <c r="N786" s="152"/>
      <c r="O786" s="152"/>
    </row>
    <row r="787" spans="12:15" ht="15.75" customHeight="1">
      <c r="L787" s="151"/>
      <c r="M787" s="151"/>
      <c r="N787" s="152"/>
      <c r="O787" s="152"/>
    </row>
    <row r="788" spans="12:15" ht="15.75" customHeight="1">
      <c r="L788" s="151"/>
      <c r="M788" s="151"/>
      <c r="N788" s="152"/>
      <c r="O788" s="152"/>
    </row>
    <row r="789" spans="12:15" ht="15.75" customHeight="1">
      <c r="L789" s="151"/>
      <c r="M789" s="151"/>
      <c r="N789" s="152"/>
      <c r="O789" s="152"/>
    </row>
    <row r="790" spans="12:15" ht="15.75" customHeight="1">
      <c r="L790" s="151"/>
      <c r="M790" s="151"/>
      <c r="N790" s="152"/>
      <c r="O790" s="152"/>
    </row>
    <row r="791" spans="12:15" ht="15.75" customHeight="1">
      <c r="L791" s="151"/>
      <c r="M791" s="151"/>
      <c r="N791" s="152"/>
      <c r="O791" s="152"/>
    </row>
    <row r="792" spans="12:15" ht="15.75" customHeight="1">
      <c r="L792" s="151"/>
      <c r="M792" s="151"/>
      <c r="N792" s="152"/>
      <c r="O792" s="152"/>
    </row>
    <row r="793" spans="12:15" ht="15.75" customHeight="1">
      <c r="L793" s="151"/>
      <c r="M793" s="151"/>
      <c r="N793" s="152"/>
      <c r="O793" s="152"/>
    </row>
    <row r="794" spans="12:15" ht="15.75" customHeight="1">
      <c r="L794" s="151"/>
      <c r="M794" s="151"/>
      <c r="N794" s="152"/>
      <c r="O794" s="152"/>
    </row>
    <row r="795" spans="12:15" ht="15.75" customHeight="1">
      <c r="L795" s="151"/>
      <c r="M795" s="151"/>
      <c r="N795" s="152"/>
      <c r="O795" s="152"/>
    </row>
    <row r="796" spans="12:15" ht="15.75" customHeight="1">
      <c r="L796" s="151"/>
      <c r="M796" s="151"/>
      <c r="N796" s="152"/>
      <c r="O796" s="152"/>
    </row>
    <row r="797" spans="12:15" ht="15.75" customHeight="1">
      <c r="L797" s="151"/>
      <c r="M797" s="151"/>
      <c r="N797" s="152"/>
      <c r="O797" s="152"/>
    </row>
    <row r="798" spans="12:15" ht="15.75" customHeight="1">
      <c r="L798" s="151"/>
      <c r="M798" s="151"/>
      <c r="N798" s="152"/>
      <c r="O798" s="152"/>
    </row>
    <row r="799" spans="12:15" ht="15.75" customHeight="1">
      <c r="L799" s="151"/>
      <c r="M799" s="151"/>
      <c r="N799" s="152"/>
      <c r="O799" s="152"/>
    </row>
    <row r="800" spans="12:15" ht="15.75" customHeight="1">
      <c r="L800" s="151"/>
      <c r="M800" s="151"/>
      <c r="N800" s="152"/>
      <c r="O800" s="152"/>
    </row>
    <row r="801" spans="12:15" ht="15.75" customHeight="1">
      <c r="L801" s="151"/>
      <c r="M801" s="151"/>
      <c r="N801" s="152"/>
      <c r="O801" s="152"/>
    </row>
    <row r="802" spans="12:15" ht="15.75" customHeight="1">
      <c r="L802" s="151"/>
      <c r="M802" s="151"/>
      <c r="N802" s="152"/>
      <c r="O802" s="152"/>
    </row>
    <row r="803" spans="12:15" ht="15.75" customHeight="1">
      <c r="L803" s="151"/>
      <c r="M803" s="151"/>
      <c r="N803" s="152"/>
      <c r="O803" s="152"/>
    </row>
    <row r="804" spans="12:15" ht="15.75" customHeight="1">
      <c r="L804" s="151"/>
      <c r="M804" s="151"/>
      <c r="N804" s="152"/>
      <c r="O804" s="152"/>
    </row>
    <row r="805" spans="12:15" ht="15.75" customHeight="1">
      <c r="L805" s="151"/>
      <c r="M805" s="151"/>
      <c r="N805" s="152"/>
      <c r="O805" s="152"/>
    </row>
    <row r="806" spans="12:15" ht="15.75" customHeight="1">
      <c r="L806" s="151"/>
      <c r="M806" s="151"/>
      <c r="N806" s="152"/>
      <c r="O806" s="152"/>
    </row>
    <row r="807" spans="12:15" ht="15.75" customHeight="1">
      <c r="L807" s="151"/>
      <c r="M807" s="151"/>
      <c r="N807" s="152"/>
      <c r="O807" s="152"/>
    </row>
    <row r="808" spans="12:15" ht="15.75" customHeight="1">
      <c r="L808" s="151"/>
      <c r="M808" s="151"/>
      <c r="N808" s="152"/>
      <c r="O808" s="152"/>
    </row>
    <row r="809" spans="12:15" ht="15.75" customHeight="1">
      <c r="L809" s="151"/>
      <c r="M809" s="151"/>
      <c r="N809" s="152"/>
      <c r="O809" s="152"/>
    </row>
    <row r="810" spans="12:15" ht="15.75" customHeight="1">
      <c r="L810" s="151"/>
      <c r="M810" s="151"/>
      <c r="N810" s="152"/>
      <c r="O810" s="152"/>
    </row>
    <row r="811" spans="12:15" ht="15.75" customHeight="1">
      <c r="L811" s="151"/>
      <c r="M811" s="151"/>
      <c r="N811" s="152"/>
      <c r="O811" s="152"/>
    </row>
    <row r="812" spans="12:15" ht="15.75" customHeight="1">
      <c r="L812" s="151"/>
      <c r="M812" s="151"/>
      <c r="N812" s="152"/>
      <c r="O812" s="152"/>
    </row>
    <row r="813" spans="12:15" ht="15.75" customHeight="1">
      <c r="L813" s="151"/>
      <c r="M813" s="151"/>
      <c r="N813" s="152"/>
      <c r="O813" s="152"/>
    </row>
    <row r="814" spans="12:15" ht="15.75" customHeight="1">
      <c r="L814" s="151"/>
      <c r="M814" s="151"/>
      <c r="N814" s="152"/>
      <c r="O814" s="152"/>
    </row>
    <row r="815" spans="12:15" ht="15.75" customHeight="1">
      <c r="L815" s="151"/>
      <c r="M815" s="151"/>
      <c r="N815" s="152"/>
      <c r="O815" s="152"/>
    </row>
    <row r="816" spans="12:15" ht="15.75" customHeight="1">
      <c r="L816" s="151"/>
      <c r="M816" s="151"/>
      <c r="N816" s="152"/>
      <c r="O816" s="152"/>
    </row>
    <row r="817" spans="12:15" ht="15.75" customHeight="1">
      <c r="L817" s="151"/>
      <c r="M817" s="151"/>
      <c r="N817" s="152"/>
      <c r="O817" s="152"/>
    </row>
    <row r="818" spans="12:15" ht="15.75" customHeight="1">
      <c r="L818" s="151"/>
      <c r="M818" s="151"/>
      <c r="N818" s="152"/>
      <c r="O818" s="152"/>
    </row>
    <row r="819" spans="12:15" ht="15.75" customHeight="1">
      <c r="L819" s="151"/>
      <c r="M819" s="151"/>
      <c r="N819" s="152"/>
      <c r="O819" s="152"/>
    </row>
    <row r="820" spans="12:15" ht="15.75" customHeight="1">
      <c r="L820" s="151"/>
      <c r="M820" s="151"/>
      <c r="N820" s="152"/>
      <c r="O820" s="152"/>
    </row>
    <row r="821" spans="12:15" ht="15.75" customHeight="1">
      <c r="L821" s="151"/>
      <c r="M821" s="151"/>
      <c r="N821" s="152"/>
      <c r="O821" s="152"/>
    </row>
    <row r="822" spans="12:15" ht="15.75" customHeight="1">
      <c r="L822" s="151"/>
      <c r="M822" s="151"/>
      <c r="N822" s="152"/>
      <c r="O822" s="152"/>
    </row>
    <row r="823" spans="12:15" ht="15.75" customHeight="1">
      <c r="L823" s="151"/>
      <c r="M823" s="151"/>
      <c r="N823" s="152"/>
      <c r="O823" s="152"/>
    </row>
    <row r="824" spans="12:15" ht="15.75" customHeight="1">
      <c r="L824" s="151"/>
      <c r="M824" s="151"/>
      <c r="N824" s="152"/>
      <c r="O824" s="152"/>
    </row>
    <row r="825" spans="12:15" ht="15.75" customHeight="1">
      <c r="L825" s="151"/>
      <c r="M825" s="151"/>
      <c r="N825" s="152"/>
      <c r="O825" s="152"/>
    </row>
    <row r="826" spans="12:15" ht="15.75" customHeight="1">
      <c r="L826" s="151"/>
      <c r="M826" s="151"/>
      <c r="N826" s="152"/>
      <c r="O826" s="152"/>
    </row>
    <row r="827" spans="12:15" ht="15.75" customHeight="1">
      <c r="L827" s="151"/>
      <c r="M827" s="151"/>
      <c r="N827" s="152"/>
      <c r="O827" s="152"/>
    </row>
    <row r="828" spans="12:15" ht="15.75" customHeight="1">
      <c r="L828" s="151"/>
      <c r="M828" s="151"/>
      <c r="N828" s="152"/>
      <c r="O828" s="152"/>
    </row>
    <row r="829" spans="12:15" ht="15.75" customHeight="1">
      <c r="L829" s="151"/>
      <c r="M829" s="151"/>
      <c r="N829" s="152"/>
      <c r="O829" s="152"/>
    </row>
    <row r="830" spans="12:15" ht="15.75" customHeight="1">
      <c r="L830" s="151"/>
      <c r="M830" s="151"/>
      <c r="N830" s="152"/>
      <c r="O830" s="152"/>
    </row>
    <row r="831" spans="12:15" ht="15.75" customHeight="1">
      <c r="L831" s="151"/>
      <c r="M831" s="151"/>
      <c r="N831" s="152"/>
      <c r="O831" s="152"/>
    </row>
    <row r="832" spans="12:15" ht="15.75" customHeight="1">
      <c r="L832" s="151"/>
      <c r="M832" s="151"/>
      <c r="N832" s="152"/>
      <c r="O832" s="152"/>
    </row>
    <row r="833" spans="12:15" ht="15.75" customHeight="1">
      <c r="L833" s="151"/>
      <c r="M833" s="151"/>
      <c r="N833" s="152"/>
      <c r="O833" s="152"/>
    </row>
    <row r="834" spans="12:15" ht="15.75" customHeight="1">
      <c r="L834" s="151"/>
      <c r="M834" s="151"/>
      <c r="N834" s="152"/>
      <c r="O834" s="152"/>
    </row>
    <row r="835" spans="12:15" ht="15.75" customHeight="1">
      <c r="L835" s="151"/>
      <c r="M835" s="151"/>
      <c r="N835" s="152"/>
      <c r="O835" s="152"/>
    </row>
    <row r="836" spans="12:15" ht="15.75" customHeight="1">
      <c r="L836" s="151"/>
      <c r="M836" s="151"/>
      <c r="N836" s="152"/>
      <c r="O836" s="152"/>
    </row>
    <row r="837" spans="12:15" ht="15.75" customHeight="1">
      <c r="L837" s="151"/>
      <c r="M837" s="151"/>
      <c r="N837" s="152"/>
      <c r="O837" s="152"/>
    </row>
    <row r="838" spans="12:15" ht="15.75" customHeight="1">
      <c r="L838" s="151"/>
      <c r="M838" s="151"/>
      <c r="N838" s="152"/>
      <c r="O838" s="152"/>
    </row>
    <row r="839" spans="12:15" ht="15.75" customHeight="1">
      <c r="L839" s="151"/>
      <c r="M839" s="151"/>
      <c r="N839" s="152"/>
      <c r="O839" s="152"/>
    </row>
    <row r="840" spans="12:15" ht="15.75" customHeight="1">
      <c r="L840" s="151"/>
      <c r="M840" s="151"/>
      <c r="N840" s="152"/>
      <c r="O840" s="152"/>
    </row>
    <row r="841" spans="12:15" ht="15.75" customHeight="1">
      <c r="L841" s="151"/>
      <c r="M841" s="151"/>
      <c r="N841" s="152"/>
      <c r="O841" s="152"/>
    </row>
    <row r="842" spans="12:15" ht="15.75" customHeight="1">
      <c r="L842" s="151"/>
      <c r="M842" s="151"/>
      <c r="N842" s="152"/>
      <c r="O842" s="152"/>
    </row>
    <row r="843" spans="12:15" ht="15.75" customHeight="1">
      <c r="L843" s="151"/>
      <c r="M843" s="151"/>
      <c r="N843" s="152"/>
      <c r="O843" s="152"/>
    </row>
    <row r="844" spans="12:15" ht="15.75" customHeight="1">
      <c r="L844" s="151"/>
      <c r="M844" s="151"/>
      <c r="N844" s="152"/>
      <c r="O844" s="152"/>
    </row>
    <row r="845" spans="12:15" ht="15.75" customHeight="1">
      <c r="L845" s="151"/>
      <c r="M845" s="151"/>
      <c r="N845" s="152"/>
      <c r="O845" s="152"/>
    </row>
    <row r="846" spans="12:15" ht="15.75" customHeight="1">
      <c r="L846" s="151"/>
      <c r="M846" s="151"/>
      <c r="N846" s="152"/>
      <c r="O846" s="152"/>
    </row>
    <row r="847" spans="12:15" ht="15.75" customHeight="1">
      <c r="L847" s="151"/>
      <c r="M847" s="151"/>
      <c r="N847" s="152"/>
      <c r="O847" s="152"/>
    </row>
    <row r="848" spans="12:15" ht="15.75" customHeight="1">
      <c r="L848" s="151"/>
      <c r="M848" s="151"/>
      <c r="N848" s="152"/>
      <c r="O848" s="152"/>
    </row>
    <row r="849" spans="12:15" ht="15.75" customHeight="1">
      <c r="L849" s="151"/>
      <c r="M849" s="151"/>
      <c r="N849" s="152"/>
      <c r="O849" s="152"/>
    </row>
    <row r="850" spans="12:15" ht="15.75" customHeight="1">
      <c r="L850" s="151"/>
      <c r="M850" s="151"/>
      <c r="N850" s="152"/>
      <c r="O850" s="152"/>
    </row>
    <row r="851" spans="12:15" ht="15.75" customHeight="1">
      <c r="L851" s="151"/>
      <c r="M851" s="151"/>
      <c r="N851" s="152"/>
      <c r="O851" s="152"/>
    </row>
    <row r="852" spans="12:15" ht="15.75" customHeight="1">
      <c r="L852" s="151"/>
      <c r="M852" s="151"/>
      <c r="N852" s="152"/>
      <c r="O852" s="152"/>
    </row>
    <row r="853" spans="12:15" ht="15.75" customHeight="1">
      <c r="L853" s="151"/>
      <c r="M853" s="151"/>
      <c r="N853" s="152"/>
      <c r="O853" s="152"/>
    </row>
    <row r="854" spans="12:15" ht="15.75" customHeight="1">
      <c r="L854" s="151"/>
      <c r="M854" s="151"/>
      <c r="N854" s="152"/>
      <c r="O854" s="152"/>
    </row>
    <row r="855" spans="12:15" ht="15.75" customHeight="1">
      <c r="L855" s="151"/>
      <c r="M855" s="151"/>
      <c r="N855" s="152"/>
      <c r="O855" s="152"/>
    </row>
    <row r="856" spans="12:15" ht="15.75" customHeight="1">
      <c r="L856" s="151"/>
      <c r="M856" s="151"/>
      <c r="N856" s="152"/>
      <c r="O856" s="152"/>
    </row>
    <row r="857" spans="12:15" ht="15.75" customHeight="1">
      <c r="L857" s="151"/>
      <c r="M857" s="151"/>
      <c r="N857" s="152"/>
      <c r="O857" s="152"/>
    </row>
    <row r="858" spans="12:15" ht="15.75" customHeight="1">
      <c r="L858" s="151"/>
      <c r="M858" s="151"/>
      <c r="N858" s="152"/>
      <c r="O858" s="152"/>
    </row>
    <row r="859" spans="12:15" ht="15.75" customHeight="1">
      <c r="L859" s="151"/>
      <c r="M859" s="151"/>
      <c r="N859" s="152"/>
      <c r="O859" s="152"/>
    </row>
    <row r="860" spans="12:15" ht="15.75" customHeight="1">
      <c r="L860" s="151"/>
      <c r="M860" s="151"/>
      <c r="N860" s="152"/>
      <c r="O860" s="152"/>
    </row>
    <row r="861" spans="12:15" ht="15.75" customHeight="1">
      <c r="L861" s="151"/>
      <c r="M861" s="151"/>
      <c r="N861" s="152"/>
      <c r="O861" s="152"/>
    </row>
    <row r="862" spans="12:15" ht="15.75" customHeight="1">
      <c r="L862" s="151"/>
      <c r="M862" s="151"/>
      <c r="N862" s="152"/>
      <c r="O862" s="152"/>
    </row>
    <row r="863" spans="12:15" ht="15.75" customHeight="1">
      <c r="L863" s="151"/>
      <c r="M863" s="151"/>
      <c r="N863" s="152"/>
      <c r="O863" s="152"/>
    </row>
    <row r="864" spans="12:15" ht="15.75" customHeight="1">
      <c r="L864" s="151"/>
      <c r="M864" s="151"/>
      <c r="N864" s="152"/>
      <c r="O864" s="152"/>
    </row>
    <row r="865" spans="12:15" ht="15.75" customHeight="1">
      <c r="L865" s="151"/>
      <c r="M865" s="151"/>
      <c r="N865" s="152"/>
      <c r="O865" s="152"/>
    </row>
    <row r="866" spans="12:15" ht="15" customHeight="1">
      <c r="L866" s="151"/>
      <c r="M866" s="151"/>
      <c r="N866" s="152"/>
      <c r="O866" s="152"/>
    </row>
    <row r="867" spans="12:15" ht="15" customHeight="1">
      <c r="L867" s="151"/>
      <c r="M867" s="151"/>
      <c r="N867" s="152"/>
      <c r="O867" s="152"/>
    </row>
    <row r="868" spans="12:15" ht="15" customHeight="1">
      <c r="L868" s="151"/>
      <c r="M868" s="151"/>
      <c r="N868" s="152"/>
      <c r="O868" s="152"/>
    </row>
    <row r="869" spans="12:15" ht="15" customHeight="1">
      <c r="L869" s="151"/>
      <c r="M869" s="151"/>
      <c r="N869" s="152"/>
      <c r="O869" s="152"/>
    </row>
    <row r="870" spans="12:15" ht="15" customHeight="1">
      <c r="L870" s="151"/>
      <c r="M870" s="151"/>
      <c r="N870" s="152"/>
      <c r="O870" s="152"/>
    </row>
    <row r="871" spans="12:15" ht="15" customHeight="1">
      <c r="L871" s="151"/>
      <c r="M871" s="151"/>
      <c r="N871" s="152"/>
      <c r="O871" s="152"/>
    </row>
    <row r="872" spans="12:15" ht="15" customHeight="1">
      <c r="L872" s="151"/>
      <c r="M872" s="151"/>
      <c r="N872" s="152"/>
      <c r="O872" s="152"/>
    </row>
  </sheetData>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4BFA-C9C2-456A-8769-C5C5B36EBD61}">
  <sheetPr codeName="Sheet5">
    <tabColor theme="9"/>
  </sheetPr>
  <dimension ref="A1:AD993"/>
  <sheetViews>
    <sheetView showGridLines="0" zoomScale="80" zoomScaleNormal="80" workbookViewId="0">
      <pane xSplit="3" ySplit="2" topLeftCell="D29" activePane="bottomRight" state="frozen"/>
      <selection activeCell="A7" sqref="A7:L7"/>
      <selection pane="topRight" activeCell="A7" sqref="A7:L7"/>
      <selection pane="bottomLeft" activeCell="A7" sqref="A7:L7"/>
      <selection pane="bottomRight" activeCell="D42" sqref="D42"/>
    </sheetView>
  </sheetViews>
  <sheetFormatPr defaultColWidth="14.42578125" defaultRowHeight="15" customHeight="1"/>
  <cols>
    <col min="1" max="1" width="15" style="2" customWidth="1"/>
    <col min="2" max="2" width="18.28515625" style="2" customWidth="1"/>
    <col min="3" max="3" width="12.42578125" style="2" customWidth="1"/>
    <col min="4" max="11" width="7.85546875" style="2" customWidth="1"/>
    <col min="12" max="12" width="9.42578125" style="2" customWidth="1"/>
    <col min="13" max="21" width="7.85546875" style="2" customWidth="1"/>
    <col min="22" max="22" width="9.28515625" style="2" customWidth="1"/>
    <col min="23" max="29" width="7.85546875" style="2" customWidth="1"/>
    <col min="30" max="30" width="9.140625" style="2" customWidth="1"/>
    <col min="31" max="16384" width="14.42578125" style="2"/>
  </cols>
  <sheetData>
    <row r="1" spans="1:30">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1"/>
    </row>
    <row r="2" spans="1:30" ht="109.5" customHeight="1" thickBot="1">
      <c r="A2" s="5" t="s">
        <v>0</v>
      </c>
      <c r="B2" s="5" t="s">
        <v>1</v>
      </c>
      <c r="C2" s="6" t="s">
        <v>2</v>
      </c>
      <c r="D2" s="71" t="s">
        <v>128</v>
      </c>
      <c r="E2" s="72" t="s">
        <v>25</v>
      </c>
      <c r="F2" s="71" t="s">
        <v>129</v>
      </c>
      <c r="G2" s="71" t="s">
        <v>130</v>
      </c>
      <c r="H2" s="71" t="s">
        <v>131</v>
      </c>
      <c r="I2" s="71" t="s">
        <v>132</v>
      </c>
      <c r="J2" s="71" t="s">
        <v>133</v>
      </c>
      <c r="K2" s="72" t="s">
        <v>26</v>
      </c>
      <c r="L2" s="73" t="s">
        <v>134</v>
      </c>
      <c r="M2" s="71" t="s">
        <v>135</v>
      </c>
      <c r="N2" s="74" t="s">
        <v>27</v>
      </c>
      <c r="O2" s="113" t="s">
        <v>136</v>
      </c>
      <c r="P2" s="71" t="s">
        <v>300</v>
      </c>
      <c r="Q2" s="72" t="s">
        <v>301</v>
      </c>
      <c r="R2" s="73" t="s">
        <v>137</v>
      </c>
      <c r="S2" s="71" t="s">
        <v>137</v>
      </c>
      <c r="T2" s="71" t="s">
        <v>81</v>
      </c>
      <c r="U2" s="71" t="s">
        <v>82</v>
      </c>
      <c r="V2" s="72" t="s">
        <v>138</v>
      </c>
      <c r="W2" s="71" t="s">
        <v>139</v>
      </c>
      <c r="X2" s="71" t="s">
        <v>140</v>
      </c>
      <c r="Y2" s="73" t="s">
        <v>141</v>
      </c>
      <c r="Z2" s="71" t="s">
        <v>142</v>
      </c>
      <c r="AA2" s="71" t="s">
        <v>143</v>
      </c>
      <c r="AB2" s="72" t="s">
        <v>144</v>
      </c>
      <c r="AC2" s="113" t="s">
        <v>145</v>
      </c>
      <c r="AD2" s="1"/>
    </row>
    <row r="3" spans="1:30" ht="15.75" thickTop="1">
      <c r="A3" s="25" t="s">
        <v>199</v>
      </c>
      <c r="B3" s="39" t="s">
        <v>175</v>
      </c>
      <c r="C3" s="38" t="s">
        <v>213</v>
      </c>
      <c r="D3" s="75">
        <f>IF('Indicator Data'!BF5="No data","x",ROUND(IF('Indicator Data'!BF5&gt;D$41,0,IF('Indicator Data'!BF5&lt;D$40,10,(D$41-'Indicator Data'!BF5)/(D$41-D$40)*10)),1))</f>
        <v>4.7</v>
      </c>
      <c r="E3" s="76">
        <f t="shared" ref="E3:E39" si="0">D3</f>
        <v>4.7</v>
      </c>
      <c r="F3" s="77">
        <f>IF('Indicator Data'!BG5="No data","x",ROUND(IF('Indicator Data'!BG5&gt;F$41,0,IF('Indicator Data'!BG5&lt;F$40,10,(F$41-'Indicator Data'!BG5)/(F$41-F$40)*10)),1))</f>
        <v>1</v>
      </c>
      <c r="G3" s="77" t="str">
        <f>IF('Indicator Data'!BH5="No data","x",ROUND(IF('Indicator Data'!BH5&gt;G$41,0,IF('Indicator Data'!BH5&lt;G$40,10,(G$41-'Indicator Data'!BH5)/(G$41-G$40)*10)),1))</f>
        <v>x</v>
      </c>
      <c r="H3" s="77">
        <f>IF('Indicator Data'!BI5="No data","x",ROUND(IF('Indicator Data'!BI5&gt;H$41,0,IF('Indicator Data'!BI5&lt;H$40,10,(H$41-'Indicator Data'!BI5)/(H$41-H$40)*10)),1))</f>
        <v>7.5</v>
      </c>
      <c r="I3" s="77" t="str">
        <f>IF('Indicator Data'!BJ5="No data","x",ROUND(IF('Indicator Data'!BJ5&gt;I$41,0,IF('Indicator Data'!BJ5&lt;I$40,10,(I$41-'Indicator Data'!BJ5)/(I$41-I$40)*10)),1))</f>
        <v>x</v>
      </c>
      <c r="J3" s="77">
        <f>IF('Indicator Data'!BK5="No data","x",ROUND(IF('Indicator Data'!BK5&gt;J$41,0,IF('Indicator Data'!BK5&lt;J$40,10,(J$41-'Indicator Data'!BK5)/(J$41-J$40)*10)),1))</f>
        <v>7.1</v>
      </c>
      <c r="K3" s="76">
        <f>IF(AND(F3="x",G3="x",H3="x",I3="x",J3="x"),"x",ROUND(AVERAGE(F3,G3, J3, I3,H3),1))</f>
        <v>5.2</v>
      </c>
      <c r="L3" s="78">
        <f>IF('Indicator Data'!BL5="No data","x",'Indicator Data'!BL5/'Indicator Data'!BN5)</f>
        <v>2.4589627884259358E-6</v>
      </c>
      <c r="M3" s="77">
        <f>IF(L3="x","x",ROUND(IF(L3&gt;M$41,0,IF(L3&lt;M$40,10,(M$41-L3)/(M$41-M$40)*10)),1))</f>
        <v>5.0999999999999996</v>
      </c>
      <c r="N3" s="79">
        <f t="shared" ref="N3:N39" si="1">M3</f>
        <v>5.0999999999999996</v>
      </c>
      <c r="O3" s="114">
        <f t="shared" ref="O3:O38" si="2">ROUND(AVERAGE(E3,K3,N3),1)</f>
        <v>5</v>
      </c>
      <c r="P3" s="77">
        <f>IF('Indicator Data'!BM5="No data","x",ROUND(IF('Indicator Data'!BM5&gt;P$41,0,IF('Indicator Data'!BM5&lt;P$40,10,(P$41-'Indicator Data'!BM5)/(P$41-P$40)*10)),1))</f>
        <v>3.7</v>
      </c>
      <c r="Q3" s="76">
        <f>P3</f>
        <v>3.7</v>
      </c>
      <c r="R3" s="80">
        <f>IF('Indicator Data'!BO5="No data","x",'Indicator Data'!BO5/'Indicator Data'!BZ5*100)</f>
        <v>3.5986547085201797</v>
      </c>
      <c r="S3" s="77">
        <f>IF(R3="x","x",ROUND(IF(R3&gt;S$41,0,IF(R3&lt;S$40,10,(S$41-R3)/(S$41-S$40)*10)),1))</f>
        <v>8.5</v>
      </c>
      <c r="T3" s="77">
        <f>IF('Indicator Data'!BP5="No data","x",ROUND(IF('Indicator Data'!BP5&gt;T$41,0,IF('Indicator Data'!BP5&lt;T$40,10,(T$41-'Indicator Data'!BP5)/(T$41-T$40)*10)),1))</f>
        <v>1.7</v>
      </c>
      <c r="U3" s="77">
        <f>IF('Indicator Data'!BQ5="No data","x",ROUND(IF('Indicator Data'!BQ5&gt;U$41,0,IF('Indicator Data'!BQ5&lt;U$40,10,(U$41-'Indicator Data'!BQ5)/(U$41-U$40)*10)),1))</f>
        <v>5</v>
      </c>
      <c r="V3" s="76">
        <f>IF(AND(T3="x",U3="x", S3="x"),"x",ROUND(AVERAGE(T3, S3, U3),1))</f>
        <v>5.0999999999999996</v>
      </c>
      <c r="W3" s="77">
        <f>IF('Indicator Data'!BT5="No data","x",ROUND(IF('Indicator Data'!BT5&gt;W$41,0,IF('Indicator Data'!BT5&lt;W$40,10,(W$41-'Indicator Data'!BT5)/(W$41-W$40)*10)),1))</f>
        <v>4.3</v>
      </c>
      <c r="X3" s="77">
        <f>IF('Indicator Data'!BU5="No data","x",ROUND(IF('Indicator Data'!BU5&gt;X$41,0,IF('Indicator Data'!BU5&lt;X$40,10,(X$41-'Indicator Data'!BU5)/(X$41-X$40)*10)),1))</f>
        <v>6.8</v>
      </c>
      <c r="Y3" s="80">
        <f>IF('Indicator Data'!BS5="No data","x",ROUND(IF('Indicator Data'!BS5&gt;Y$41,0,IF('Indicator Data'!BS5&lt;Y$40,10,(Y$41-'Indicator Data'!BS5)/(Y$41-Y$40)*10)),1))</f>
        <v>1.1000000000000001</v>
      </c>
      <c r="Z3" s="77">
        <f>Y3</f>
        <v>1.1000000000000001</v>
      </c>
      <c r="AA3" s="77">
        <f>IF('Indicator Data'!BV5="No data","x",ROUND(IF('Indicator Data'!BV5&gt;AA$41,0,IF('Indicator Data'!BV5&lt;AA$40,10,(AA$41-'Indicator Data'!BV5)/(AA$41-AA$40)*10)),1))</f>
        <v>10</v>
      </c>
      <c r="AB3" s="76">
        <f t="shared" ref="AB3:AB39" si="3">IF(AND(W3="x",X3="x",Z3="x",AA3="x"),"x",ROUND(AVERAGE(W3, X3, Z3, AA3),1))</f>
        <v>5.6</v>
      </c>
      <c r="AC3" s="114">
        <f t="shared" ref="AC3:AC39" si="4">ROUND(AVERAGE(V3,AB3, Q3),1)</f>
        <v>4.8</v>
      </c>
      <c r="AD3" s="81"/>
    </row>
    <row r="4" spans="1:30">
      <c r="A4" s="25" t="s">
        <v>199</v>
      </c>
      <c r="B4" s="3" t="s">
        <v>162</v>
      </c>
      <c r="C4" s="26" t="s">
        <v>200</v>
      </c>
      <c r="D4" s="75">
        <f>IF('Indicator Data'!BF6="No data","x",ROUND(IF('Indicator Data'!BF6&gt;D$41,0,IF('Indicator Data'!BF6&lt;D$40,10,(D$41-'Indicator Data'!BF6)/(D$41-D$40)*10)),1))</f>
        <v>4.7</v>
      </c>
      <c r="E4" s="76">
        <f t="shared" si="0"/>
        <v>4.7</v>
      </c>
      <c r="F4" s="77">
        <f>IF('Indicator Data'!BG6="No data","x",ROUND(IF('Indicator Data'!BG6&gt;F$41,0,IF('Indicator Data'!BG6&lt;F$40,10,(F$41-'Indicator Data'!BG6)/(F$41-F$40)*10)),1))</f>
        <v>1</v>
      </c>
      <c r="G4" s="77" t="str">
        <f>IF('Indicator Data'!BH6="No data","x",ROUND(IF('Indicator Data'!BH6&gt;G$41,0,IF('Indicator Data'!BH6&lt;G$40,10,(G$41-'Indicator Data'!BH6)/(G$41-G$40)*10)),1))</f>
        <v>x</v>
      </c>
      <c r="H4" s="77">
        <f>IF('Indicator Data'!BI6="No data","x",ROUND(IF('Indicator Data'!BI6&gt;H$41,0,IF('Indicator Data'!BI6&lt;H$40,10,(H$41-'Indicator Data'!BI6)/(H$41-H$40)*10)),1))</f>
        <v>2.5</v>
      </c>
      <c r="I4" s="77" t="str">
        <f>IF('Indicator Data'!BJ6="No data","x",ROUND(IF('Indicator Data'!BJ6&gt;I$41,0,IF('Indicator Data'!BJ6&lt;I$40,10,(I$41-'Indicator Data'!BJ6)/(I$41-I$40)*10)),1))</f>
        <v>x</v>
      </c>
      <c r="J4" s="77">
        <f>IF('Indicator Data'!BK6="No data","x",ROUND(IF('Indicator Data'!BK6&gt;J$41,0,IF('Indicator Data'!BK6&lt;J$40,10,(J$41-'Indicator Data'!BK6)/(J$41-J$40)*10)),1))</f>
        <v>0</v>
      </c>
      <c r="K4" s="76">
        <f t="shared" ref="K4:K39" si="5">IF(AND(F4="x",G4="x",H4="x",I4="x",J4="x"),"x",ROUND(AVERAGE(F4,G4, J4, I4,H4),1))</f>
        <v>1.2</v>
      </c>
      <c r="L4" s="78">
        <f>IF('Indicator Data'!BL6="No data","x",'Indicator Data'!BL6/'Indicator Data'!BN6)</f>
        <v>2.5193373747920258E-6</v>
      </c>
      <c r="M4" s="77">
        <f t="shared" ref="M4:M39" si="6">IF(L4="x","x",ROUND(IF(L4&gt;M$41,0,IF(L4&lt;M$40,10,(M$41-L4)/(M$41-M$40)*10)),1))</f>
        <v>5</v>
      </c>
      <c r="N4" s="79">
        <f t="shared" si="1"/>
        <v>5</v>
      </c>
      <c r="O4" s="114">
        <f t="shared" si="2"/>
        <v>3.6</v>
      </c>
      <c r="P4" s="77">
        <f>IF('Indicator Data'!BM6="No data","x",ROUND(IF('Indicator Data'!BM6&gt;P$41,0,IF('Indicator Data'!BM6&lt;P$40,10,(P$41-'Indicator Data'!BM6)/(P$41-P$40)*10)),1))</f>
        <v>2.6</v>
      </c>
      <c r="Q4" s="76">
        <f t="shared" ref="Q4:Q39" si="7">P4</f>
        <v>2.6</v>
      </c>
      <c r="R4" s="80">
        <f>IF('Indicator Data'!BO6="No data","x",'Indicator Data'!BO6/'Indicator Data'!BZ6*100)</f>
        <v>47.948717948717942</v>
      </c>
      <c r="S4" s="77">
        <f t="shared" ref="S4:S17" si="8">IF(R4="x","x",ROUND(IF(R4&gt;S$41,0,IF(R4&lt;S$40,10,(S$41-R4)/(S$41-S$40)*10)),1))</f>
        <v>0</v>
      </c>
      <c r="T4" s="77">
        <f>IF('Indicator Data'!BP6="No data","x",ROUND(IF('Indicator Data'!BP6&gt;T$41,0,IF('Indicator Data'!BP6&lt;T$40,10,(T$41-'Indicator Data'!BP6)/(T$41-T$40)*10)),1))</f>
        <v>1.7</v>
      </c>
      <c r="U4" s="77">
        <f>IF('Indicator Data'!BQ6="No data","x",ROUND(IF('Indicator Data'!BQ6&gt;U$41,0,IF('Indicator Data'!BQ6&lt;U$40,10,(U$41-'Indicator Data'!BQ6)/(U$41-U$40)*10)),1))</f>
        <v>5</v>
      </c>
      <c r="V4" s="76">
        <f t="shared" ref="V4:V39" si="9">IF(AND(T4="x",U4="x", S4="x"),"x",ROUND(AVERAGE(T4, S4, U4),1))</f>
        <v>2.2000000000000002</v>
      </c>
      <c r="W4" s="77">
        <f>IF('Indicator Data'!BT6="No data","x",ROUND(IF('Indicator Data'!BT6&gt;W$41,0,IF('Indicator Data'!BT6&lt;W$40,10,(W$41-'Indicator Data'!BT6)/(W$41-W$40)*10)),1))</f>
        <v>0</v>
      </c>
      <c r="X4" s="77">
        <f>IF('Indicator Data'!BU6="No data","x",ROUND(IF('Indicator Data'!BU6&gt;X$41,0,IF('Indicator Data'!BU6&lt;X$40,10,(X$41-'Indicator Data'!BU6)/(X$41-X$40)*10)),1))</f>
        <v>0</v>
      </c>
      <c r="Y4" s="80">
        <f>IF('Indicator Data'!BS6="No data","x",ROUND(IF('Indicator Data'!BS6&gt;Y$41,0,IF('Indicator Data'!BS6&lt;Y$40,10,(Y$41-'Indicator Data'!BS6)/(Y$41-Y$40)*10)),1))</f>
        <v>1.1000000000000001</v>
      </c>
      <c r="Z4" s="77">
        <f t="shared" ref="Z4:Z39" si="10">Y4</f>
        <v>1.1000000000000001</v>
      </c>
      <c r="AA4" s="77">
        <f>IF('Indicator Data'!BV6="No data","x",ROUND(IF('Indicator Data'!BV6&gt;AA$41,0,IF('Indicator Data'!BV6&lt;AA$40,10,(AA$41-'Indicator Data'!BV6)/(AA$41-AA$40)*10)),1))</f>
        <v>0</v>
      </c>
      <c r="AB4" s="76">
        <f t="shared" si="3"/>
        <v>0.3</v>
      </c>
      <c r="AC4" s="114">
        <f t="shared" si="4"/>
        <v>1.7</v>
      </c>
      <c r="AD4" s="81"/>
    </row>
    <row r="5" spans="1:30">
      <c r="A5" s="25" t="s">
        <v>199</v>
      </c>
      <c r="B5" s="3" t="s">
        <v>189</v>
      </c>
      <c r="C5" s="38" t="s">
        <v>227</v>
      </c>
      <c r="D5" s="75">
        <f>IF('Indicator Data'!BF7="No data","x",ROUND(IF('Indicator Data'!BF7&gt;D$41,0,IF('Indicator Data'!BF7&lt;D$40,10,(D$41-'Indicator Data'!BF7)/(D$41-D$40)*10)),1))</f>
        <v>4.7</v>
      </c>
      <c r="E5" s="76">
        <f t="shared" si="0"/>
        <v>4.7</v>
      </c>
      <c r="F5" s="77">
        <f>IF('Indicator Data'!BG7="No data","x",ROUND(IF('Indicator Data'!BG7&gt;F$41,0,IF('Indicator Data'!BG7&lt;F$40,10,(F$41-'Indicator Data'!BG7)/(F$41-F$40)*10)),1))</f>
        <v>1</v>
      </c>
      <c r="G5" s="77" t="str">
        <f>IF('Indicator Data'!BH7="No data","x",ROUND(IF('Indicator Data'!BH7&gt;G$41,0,IF('Indicator Data'!BH7&lt;G$40,10,(G$41-'Indicator Data'!BH7)/(G$41-G$40)*10)),1))</f>
        <v>x</v>
      </c>
      <c r="H5" s="77">
        <f>IF('Indicator Data'!BI7="No data","x",ROUND(IF('Indicator Data'!BI7&gt;H$41,0,IF('Indicator Data'!BI7&lt;H$40,10,(H$41-'Indicator Data'!BI7)/(H$41-H$40)*10)),1))</f>
        <v>7.5</v>
      </c>
      <c r="I5" s="77" t="str">
        <f>IF('Indicator Data'!BJ7="No data","x",ROUND(IF('Indicator Data'!BJ7&gt;I$41,0,IF('Indicator Data'!BJ7&lt;I$40,10,(I$41-'Indicator Data'!BJ7)/(I$41-I$40)*10)),1))</f>
        <v>x</v>
      </c>
      <c r="J5" s="77">
        <f>IF('Indicator Data'!BK7="No data","x",ROUND(IF('Indicator Data'!BK7&gt;J$41,0,IF('Indicator Data'!BK7&lt;J$40,10,(J$41-'Indicator Data'!BK7)/(J$41-J$40)*10)),1))</f>
        <v>2.9</v>
      </c>
      <c r="K5" s="76">
        <f t="shared" si="5"/>
        <v>3.8</v>
      </c>
      <c r="L5" s="78">
        <f>IF('Indicator Data'!BL7="No data","x",'Indicator Data'!BL7/'Indicator Data'!BN7)</f>
        <v>2.4589627884259358E-6</v>
      </c>
      <c r="M5" s="77">
        <f t="shared" si="6"/>
        <v>5.0999999999999996</v>
      </c>
      <c r="N5" s="79">
        <f t="shared" si="1"/>
        <v>5.0999999999999996</v>
      </c>
      <c r="O5" s="114">
        <f t="shared" si="2"/>
        <v>4.5</v>
      </c>
      <c r="P5" s="77">
        <f>IF('Indicator Data'!BM7="No data","x",ROUND(IF('Indicator Data'!BM7&gt;P$41,0,IF('Indicator Data'!BM7&lt;P$40,10,(P$41-'Indicator Data'!BM7)/(P$41-P$40)*10)),1))</f>
        <v>6.3</v>
      </c>
      <c r="Q5" s="76">
        <f t="shared" si="7"/>
        <v>6.3</v>
      </c>
      <c r="R5" s="80">
        <f>IF('Indicator Data'!BO7="No data","x",'Indicator Data'!BO7/'Indicator Data'!BZ7*100)</f>
        <v>8.3389830508474585</v>
      </c>
      <c r="S5" s="77">
        <f t="shared" si="8"/>
        <v>3.3</v>
      </c>
      <c r="T5" s="77">
        <f>IF('Indicator Data'!BP7="No data","x",ROUND(IF('Indicator Data'!BP7&gt;T$41,0,IF('Indicator Data'!BP7&lt;T$40,10,(T$41-'Indicator Data'!BP7)/(T$41-T$40)*10)),1))</f>
        <v>1.7</v>
      </c>
      <c r="U5" s="77">
        <f>IF('Indicator Data'!BQ7="No data","x",ROUND(IF('Indicator Data'!BQ7&gt;U$41,0,IF('Indicator Data'!BQ7&lt;U$40,10,(U$41-'Indicator Data'!BQ7)/(U$41-U$40)*10)),1))</f>
        <v>5</v>
      </c>
      <c r="V5" s="76">
        <f t="shared" si="9"/>
        <v>3.3</v>
      </c>
      <c r="W5" s="77">
        <f>IF('Indicator Data'!BT7="No data","x",ROUND(IF('Indicator Data'!BT7&gt;W$41,0,IF('Indicator Data'!BT7&lt;W$40,10,(W$41-'Indicator Data'!BT7)/(W$41-W$40)*10)),1))</f>
        <v>6.1</v>
      </c>
      <c r="X5" s="77">
        <f>IF('Indicator Data'!BU7="No data","x",ROUND(IF('Indicator Data'!BU7&gt;X$41,0,IF('Indicator Data'!BU7&lt;X$40,10,(X$41-'Indicator Data'!BU7)/(X$41-X$40)*10)),1))</f>
        <v>5.2</v>
      </c>
      <c r="Y5" s="80">
        <f>IF('Indicator Data'!BS7="No data","x",ROUND(IF('Indicator Data'!BS7&gt;Y$41,0,IF('Indicator Data'!BS7&lt;Y$40,10,(Y$41-'Indicator Data'!BS7)/(Y$41-Y$40)*10)),1))</f>
        <v>1.1000000000000001</v>
      </c>
      <c r="Z5" s="77">
        <f t="shared" si="10"/>
        <v>1.1000000000000001</v>
      </c>
      <c r="AA5" s="77">
        <f>IF('Indicator Data'!BV7="No data","x",ROUND(IF('Indicator Data'!BV7&gt;AA$41,0,IF('Indicator Data'!BV7&lt;AA$40,10,(AA$41-'Indicator Data'!BV7)/(AA$41-AA$40)*10)),1))</f>
        <v>6</v>
      </c>
      <c r="AB5" s="76">
        <f t="shared" si="3"/>
        <v>4.5999999999999996</v>
      </c>
      <c r="AC5" s="114">
        <f t="shared" si="4"/>
        <v>4.7</v>
      </c>
      <c r="AD5" s="81"/>
    </row>
    <row r="6" spans="1:30">
      <c r="A6" s="25" t="s">
        <v>199</v>
      </c>
      <c r="B6" s="3" t="s">
        <v>163</v>
      </c>
      <c r="C6" s="26" t="s">
        <v>201</v>
      </c>
      <c r="D6" s="75">
        <f>IF('Indicator Data'!BF8="No data","x",ROUND(IF('Indicator Data'!BF8&gt;D$41,0,IF('Indicator Data'!BF8&lt;D$40,10,(D$41-'Indicator Data'!BF8)/(D$41-D$40)*10)),1))</f>
        <v>4.7</v>
      </c>
      <c r="E6" s="76">
        <f t="shared" si="0"/>
        <v>4.7</v>
      </c>
      <c r="F6" s="77">
        <f>IF('Indicator Data'!BG8="No data","x",ROUND(IF('Indicator Data'!BG8&gt;F$41,0,IF('Indicator Data'!BG8&lt;F$40,10,(F$41-'Indicator Data'!BG8)/(F$41-F$40)*10)),1))</f>
        <v>1</v>
      </c>
      <c r="G6" s="77" t="str">
        <f>IF('Indicator Data'!BH8="No data","x",ROUND(IF('Indicator Data'!BH8&gt;G$41,0,IF('Indicator Data'!BH8&lt;G$40,10,(G$41-'Indicator Data'!BH8)/(G$41-G$40)*10)),1))</f>
        <v>x</v>
      </c>
      <c r="H6" s="77">
        <f>IF('Indicator Data'!BI8="No data","x",ROUND(IF('Indicator Data'!BI8&gt;H$41,0,IF('Indicator Data'!BI8&lt;H$40,10,(H$41-'Indicator Data'!BI8)/(H$41-H$40)*10)),1))</f>
        <v>7.5</v>
      </c>
      <c r="I6" s="77" t="str">
        <f>IF('Indicator Data'!BJ8="No data","x",ROUND(IF('Indicator Data'!BJ8&gt;I$41,0,IF('Indicator Data'!BJ8&lt;I$40,10,(I$41-'Indicator Data'!BJ8)/(I$41-I$40)*10)),1))</f>
        <v>x</v>
      </c>
      <c r="J6" s="77">
        <f>IF('Indicator Data'!BK8="No data","x",ROUND(IF('Indicator Data'!BK8&gt;J$41,0,IF('Indicator Data'!BK8&lt;J$40,10,(J$41-'Indicator Data'!BK8)/(J$41-J$40)*10)),1))</f>
        <v>0</v>
      </c>
      <c r="K6" s="76">
        <f t="shared" si="5"/>
        <v>2.8</v>
      </c>
      <c r="L6" s="78">
        <f>IF('Indicator Data'!BL8="No data","x",'Indicator Data'!BL8/'Indicator Data'!BN8)</f>
        <v>2.4589627884259358E-6</v>
      </c>
      <c r="M6" s="77">
        <f t="shared" si="6"/>
        <v>5.0999999999999996</v>
      </c>
      <c r="N6" s="79">
        <f t="shared" si="1"/>
        <v>5.0999999999999996</v>
      </c>
      <c r="O6" s="114">
        <f t="shared" si="2"/>
        <v>4.2</v>
      </c>
      <c r="P6" s="77">
        <f>IF('Indicator Data'!BM8="No data","x",ROUND(IF('Indicator Data'!BM8&gt;P$41,0,IF('Indicator Data'!BM8&lt;P$40,10,(P$41-'Indicator Data'!BM8)/(P$41-P$40)*10)),1))</f>
        <v>6.8</v>
      </c>
      <c r="Q6" s="76">
        <f t="shared" si="7"/>
        <v>6.8</v>
      </c>
      <c r="R6" s="80">
        <f>IF('Indicator Data'!BO8="No data","x",'Indicator Data'!BO8/'Indicator Data'!BZ8*100)</f>
        <v>4.8280098280098276</v>
      </c>
      <c r="S6" s="77">
        <f t="shared" si="8"/>
        <v>7.1</v>
      </c>
      <c r="T6" s="77">
        <f>IF('Indicator Data'!BP8="No data","x",ROUND(IF('Indicator Data'!BP8&gt;T$41,0,IF('Indicator Data'!BP8&lt;T$40,10,(T$41-'Indicator Data'!BP8)/(T$41-T$40)*10)),1))</f>
        <v>1.7</v>
      </c>
      <c r="U6" s="77">
        <f>IF('Indicator Data'!BQ8="No data","x",ROUND(IF('Indicator Data'!BQ8&gt;U$41,0,IF('Indicator Data'!BQ8&lt;U$40,10,(U$41-'Indicator Data'!BQ8)/(U$41-U$40)*10)),1))</f>
        <v>5</v>
      </c>
      <c r="V6" s="76">
        <f t="shared" si="9"/>
        <v>4.5999999999999996</v>
      </c>
      <c r="W6" s="77">
        <f>IF('Indicator Data'!BT8="No data","x",ROUND(IF('Indicator Data'!BT8&gt;W$41,0,IF('Indicator Data'!BT8&lt;W$40,10,(W$41-'Indicator Data'!BT8)/(W$41-W$40)*10)),1))</f>
        <v>3.6</v>
      </c>
      <c r="X6" s="77">
        <f>IF('Indicator Data'!BU8="No data","x",ROUND(IF('Indicator Data'!BU8&gt;X$41,0,IF('Indicator Data'!BU8&lt;X$40,10,(X$41-'Indicator Data'!BU8)/(X$41-X$40)*10)),1))</f>
        <v>2.4</v>
      </c>
      <c r="Y6" s="80">
        <f>IF('Indicator Data'!BS8="No data","x",ROUND(IF('Indicator Data'!BS8&gt;Y$41,0,IF('Indicator Data'!BS8&lt;Y$40,10,(Y$41-'Indicator Data'!BS8)/(Y$41-Y$40)*10)),1))</f>
        <v>1.1000000000000001</v>
      </c>
      <c r="Z6" s="77">
        <f t="shared" si="10"/>
        <v>1.1000000000000001</v>
      </c>
      <c r="AA6" s="77">
        <f>IF('Indicator Data'!BV8="No data","x",ROUND(IF('Indicator Data'!BV8&gt;AA$41,0,IF('Indicator Data'!BV8&lt;AA$40,10,(AA$41-'Indicator Data'!BV8)/(AA$41-AA$40)*10)),1))</f>
        <v>7.7</v>
      </c>
      <c r="AB6" s="76">
        <f t="shared" si="3"/>
        <v>3.7</v>
      </c>
      <c r="AC6" s="114">
        <f t="shared" si="4"/>
        <v>5</v>
      </c>
      <c r="AD6" s="81"/>
    </row>
    <row r="7" spans="1:30">
      <c r="A7" s="25" t="s">
        <v>199</v>
      </c>
      <c r="B7" s="3" t="s">
        <v>190</v>
      </c>
      <c r="C7" s="38" t="s">
        <v>228</v>
      </c>
      <c r="D7" s="75">
        <f>IF('Indicator Data'!BF9="No data","x",ROUND(IF('Indicator Data'!BF9&gt;D$41,0,IF('Indicator Data'!BF9&lt;D$40,10,(D$41-'Indicator Data'!BF9)/(D$41-D$40)*10)),1))</f>
        <v>4.7</v>
      </c>
      <c r="E7" s="76">
        <f t="shared" si="0"/>
        <v>4.7</v>
      </c>
      <c r="F7" s="77">
        <f>IF('Indicator Data'!BG9="No data","x",ROUND(IF('Indicator Data'!BG9&gt;F$41,0,IF('Indicator Data'!BG9&lt;F$40,10,(F$41-'Indicator Data'!BG9)/(F$41-F$40)*10)),1))</f>
        <v>1</v>
      </c>
      <c r="G7" s="77" t="str">
        <f>IF('Indicator Data'!BH9="No data","x",ROUND(IF('Indicator Data'!BH9&gt;G$41,0,IF('Indicator Data'!BH9&lt;G$40,10,(G$41-'Indicator Data'!BH9)/(G$41-G$40)*10)),1))</f>
        <v>x</v>
      </c>
      <c r="H7" s="77">
        <f>IF('Indicator Data'!BI9="No data","x",ROUND(IF('Indicator Data'!BI9&gt;H$41,0,IF('Indicator Data'!BI9&lt;H$40,10,(H$41-'Indicator Data'!BI9)/(H$41-H$40)*10)),1))</f>
        <v>7.5</v>
      </c>
      <c r="I7" s="77" t="str">
        <f>IF('Indicator Data'!BJ9="No data","x",ROUND(IF('Indicator Data'!BJ9&gt;I$41,0,IF('Indicator Data'!BJ9&lt;I$40,10,(I$41-'Indicator Data'!BJ9)/(I$41-I$40)*10)),1))</f>
        <v>x</v>
      </c>
      <c r="J7" s="77">
        <f>IF('Indicator Data'!BK9="No data","x",ROUND(IF('Indicator Data'!BK9&gt;J$41,0,IF('Indicator Data'!BK9&lt;J$40,10,(J$41-'Indicator Data'!BK9)/(J$41-J$40)*10)),1))</f>
        <v>2.9</v>
      </c>
      <c r="K7" s="76">
        <f t="shared" si="5"/>
        <v>3.8</v>
      </c>
      <c r="L7" s="78">
        <f>IF('Indicator Data'!BL9="No data","x",'Indicator Data'!BL9/'Indicator Data'!BN9)</f>
        <v>2.4589627884259358E-6</v>
      </c>
      <c r="M7" s="77">
        <f t="shared" si="6"/>
        <v>5.0999999999999996</v>
      </c>
      <c r="N7" s="79">
        <f t="shared" si="1"/>
        <v>5.0999999999999996</v>
      </c>
      <c r="O7" s="114">
        <f t="shared" si="2"/>
        <v>4.5</v>
      </c>
      <c r="P7" s="77">
        <f>IF('Indicator Data'!BM9="No data","x",ROUND(IF('Indicator Data'!BM9&gt;P$41,0,IF('Indicator Data'!BM9&lt;P$40,10,(P$41-'Indicator Data'!BM9)/(P$41-P$40)*10)),1))</f>
        <v>2</v>
      </c>
      <c r="Q7" s="76">
        <f t="shared" si="7"/>
        <v>2</v>
      </c>
      <c r="R7" s="80">
        <f>IF('Indicator Data'!BO9="No data","x",'Indicator Data'!BO9/'Indicator Data'!BZ9*100)</f>
        <v>1.7011642949547219</v>
      </c>
      <c r="S7" s="77">
        <f t="shared" si="8"/>
        <v>10</v>
      </c>
      <c r="T7" s="77">
        <f>IF('Indicator Data'!BP9="No data","x",ROUND(IF('Indicator Data'!BP9&gt;T$41,0,IF('Indicator Data'!BP9&lt;T$40,10,(T$41-'Indicator Data'!BP9)/(T$41-T$40)*10)),1))</f>
        <v>1.7</v>
      </c>
      <c r="U7" s="77">
        <f>IF('Indicator Data'!BQ9="No data","x",ROUND(IF('Indicator Data'!BQ9&gt;U$41,0,IF('Indicator Data'!BQ9&lt;U$40,10,(U$41-'Indicator Data'!BQ9)/(U$41-U$40)*10)),1))</f>
        <v>5</v>
      </c>
      <c r="V7" s="76">
        <f t="shared" si="9"/>
        <v>5.6</v>
      </c>
      <c r="W7" s="77">
        <f>IF('Indicator Data'!BT9="No data","x",ROUND(IF('Indicator Data'!BT9&gt;W$41,0,IF('Indicator Data'!BT9&lt;W$40,10,(W$41-'Indicator Data'!BT9)/(W$41-W$40)*10)),1))</f>
        <v>4.2</v>
      </c>
      <c r="X7" s="77">
        <f>IF('Indicator Data'!BU9="No data","x",ROUND(IF('Indicator Data'!BU9&gt;X$41,0,IF('Indicator Data'!BU9&lt;X$40,10,(X$41-'Indicator Data'!BU9)/(X$41-X$40)*10)),1))</f>
        <v>2.4</v>
      </c>
      <c r="Y7" s="80">
        <f>IF('Indicator Data'!BS9="No data","x",ROUND(IF('Indicator Data'!BS9&gt;Y$41,0,IF('Indicator Data'!BS9&lt;Y$40,10,(Y$41-'Indicator Data'!BS9)/(Y$41-Y$40)*10)),1))</f>
        <v>1.1000000000000001</v>
      </c>
      <c r="Z7" s="77">
        <f t="shared" si="10"/>
        <v>1.1000000000000001</v>
      </c>
      <c r="AA7" s="77">
        <f>IF('Indicator Data'!BV9="No data","x",ROUND(IF('Indicator Data'!BV9&gt;AA$41,0,IF('Indicator Data'!BV9&lt;AA$40,10,(AA$41-'Indicator Data'!BV9)/(AA$41-AA$40)*10)),1))</f>
        <v>6</v>
      </c>
      <c r="AB7" s="76">
        <f t="shared" si="3"/>
        <v>3.4</v>
      </c>
      <c r="AC7" s="114">
        <f t="shared" si="4"/>
        <v>3.7</v>
      </c>
      <c r="AD7" s="81"/>
    </row>
    <row r="8" spans="1:30">
      <c r="A8" s="25" t="s">
        <v>199</v>
      </c>
      <c r="B8" s="3" t="s">
        <v>176</v>
      </c>
      <c r="C8" s="38" t="s">
        <v>214</v>
      </c>
      <c r="D8" s="75">
        <f>IF('Indicator Data'!BF10="No data","x",ROUND(IF('Indicator Data'!BF10&gt;D$41,0,IF('Indicator Data'!BF10&lt;D$40,10,(D$41-'Indicator Data'!BF10)/(D$41-D$40)*10)),1))</f>
        <v>4.7</v>
      </c>
      <c r="E8" s="76">
        <f t="shared" si="0"/>
        <v>4.7</v>
      </c>
      <c r="F8" s="77">
        <f>IF('Indicator Data'!BG10="No data","x",ROUND(IF('Indicator Data'!BG10&gt;F$41,0,IF('Indicator Data'!BG10&lt;F$40,10,(F$41-'Indicator Data'!BG10)/(F$41-F$40)*10)),1))</f>
        <v>1</v>
      </c>
      <c r="G8" s="77" t="str">
        <f>IF('Indicator Data'!BH10="No data","x",ROUND(IF('Indicator Data'!BH10&gt;G$41,0,IF('Indicator Data'!BH10&lt;G$40,10,(G$41-'Indicator Data'!BH10)/(G$41-G$40)*10)),1))</f>
        <v>x</v>
      </c>
      <c r="H8" s="77">
        <f>IF('Indicator Data'!BI10="No data","x",ROUND(IF('Indicator Data'!BI10&gt;H$41,0,IF('Indicator Data'!BI10&lt;H$40,10,(H$41-'Indicator Data'!BI10)/(H$41-H$40)*10)),1))</f>
        <v>7.5</v>
      </c>
      <c r="I8" s="77" t="str">
        <f>IF('Indicator Data'!BJ10="No data","x",ROUND(IF('Indicator Data'!BJ10&gt;I$41,0,IF('Indicator Data'!BJ10&lt;I$40,10,(I$41-'Indicator Data'!BJ10)/(I$41-I$40)*10)),1))</f>
        <v>x</v>
      </c>
      <c r="J8" s="77">
        <f>IF('Indicator Data'!BK10="No data","x",ROUND(IF('Indicator Data'!BK10&gt;J$41,0,IF('Indicator Data'!BK10&lt;J$40,10,(J$41-'Indicator Data'!BK10)/(J$41-J$40)*10)),1))</f>
        <v>7.1</v>
      </c>
      <c r="K8" s="76">
        <f t="shared" si="5"/>
        <v>5.2</v>
      </c>
      <c r="L8" s="78">
        <f>IF('Indicator Data'!BL10="No data","x",'Indicator Data'!BL10/'Indicator Data'!BN10)</f>
        <v>2.4589627884259358E-6</v>
      </c>
      <c r="M8" s="77">
        <f t="shared" si="6"/>
        <v>5.0999999999999996</v>
      </c>
      <c r="N8" s="79">
        <f t="shared" si="1"/>
        <v>5.0999999999999996</v>
      </c>
      <c r="O8" s="114">
        <f t="shared" si="2"/>
        <v>5</v>
      </c>
      <c r="P8" s="77">
        <f>IF('Indicator Data'!BM10="No data","x",ROUND(IF('Indicator Data'!BM10&gt;P$41,0,IF('Indicator Data'!BM10&lt;P$40,10,(P$41-'Indicator Data'!BM10)/(P$41-P$40)*10)),1))</f>
        <v>8.6</v>
      </c>
      <c r="Q8" s="76">
        <f t="shared" si="7"/>
        <v>8.6</v>
      </c>
      <c r="R8" s="80">
        <f>IF('Indicator Data'!BO10="No data","x",'Indicator Data'!BO10/'Indicator Data'!BZ10*100)</f>
        <v>4.5152722443559101</v>
      </c>
      <c r="S8" s="77">
        <f t="shared" si="8"/>
        <v>7.5</v>
      </c>
      <c r="T8" s="77">
        <f>IF('Indicator Data'!BP10="No data","x",ROUND(IF('Indicator Data'!BP10&gt;T$41,0,IF('Indicator Data'!BP10&lt;T$40,10,(T$41-'Indicator Data'!BP10)/(T$41-T$40)*10)),1))</f>
        <v>1.7</v>
      </c>
      <c r="U8" s="77">
        <f>IF('Indicator Data'!BQ10="No data","x",ROUND(IF('Indicator Data'!BQ10&gt;U$41,0,IF('Indicator Data'!BQ10&lt;U$40,10,(U$41-'Indicator Data'!BQ10)/(U$41-U$40)*10)),1))</f>
        <v>5</v>
      </c>
      <c r="V8" s="76">
        <f t="shared" si="9"/>
        <v>4.7</v>
      </c>
      <c r="W8" s="77">
        <f>IF('Indicator Data'!BT10="No data","x",ROUND(IF('Indicator Data'!BT10&gt;W$41,0,IF('Indicator Data'!BT10&lt;W$40,10,(W$41-'Indicator Data'!BT10)/(W$41-W$40)*10)),1))</f>
        <v>5.6</v>
      </c>
      <c r="X8" s="77">
        <f>IF('Indicator Data'!BU10="No data","x",ROUND(IF('Indicator Data'!BU10&gt;X$41,0,IF('Indicator Data'!BU10&lt;X$40,10,(X$41-'Indicator Data'!BU10)/(X$41-X$40)*10)),1))</f>
        <v>7.2</v>
      </c>
      <c r="Y8" s="80">
        <f>IF('Indicator Data'!BS10="No data","x",ROUND(IF('Indicator Data'!BS10&gt;Y$41,0,IF('Indicator Data'!BS10&lt;Y$40,10,(Y$41-'Indicator Data'!BS10)/(Y$41-Y$40)*10)),1))</f>
        <v>1.1000000000000001</v>
      </c>
      <c r="Z8" s="77">
        <f t="shared" si="10"/>
        <v>1.1000000000000001</v>
      </c>
      <c r="AA8" s="77">
        <f>IF('Indicator Data'!BV10="No data","x",ROUND(IF('Indicator Data'!BV10&gt;AA$41,0,IF('Indicator Data'!BV10&lt;AA$40,10,(AA$41-'Indicator Data'!BV10)/(AA$41-AA$40)*10)),1))</f>
        <v>9.1</v>
      </c>
      <c r="AB8" s="76">
        <f t="shared" si="3"/>
        <v>5.8</v>
      </c>
      <c r="AC8" s="114">
        <f t="shared" si="4"/>
        <v>6.4</v>
      </c>
      <c r="AD8" s="81"/>
    </row>
    <row r="9" spans="1:30">
      <c r="A9" s="25" t="s">
        <v>199</v>
      </c>
      <c r="B9" s="3" t="s">
        <v>191</v>
      </c>
      <c r="C9" s="38" t="s">
        <v>229</v>
      </c>
      <c r="D9" s="75">
        <f>IF('Indicator Data'!BF11="No data","x",ROUND(IF('Indicator Data'!BF11&gt;D$41,0,IF('Indicator Data'!BF11&lt;D$40,10,(D$41-'Indicator Data'!BF11)/(D$41-D$40)*10)),1))</f>
        <v>4.7</v>
      </c>
      <c r="E9" s="76">
        <f t="shared" si="0"/>
        <v>4.7</v>
      </c>
      <c r="F9" s="77">
        <f>IF('Indicator Data'!BG11="No data","x",ROUND(IF('Indicator Data'!BG11&gt;F$41,0,IF('Indicator Data'!BG11&lt;F$40,10,(F$41-'Indicator Data'!BG11)/(F$41-F$40)*10)),1))</f>
        <v>1</v>
      </c>
      <c r="G9" s="77" t="str">
        <f>IF('Indicator Data'!BH11="No data","x",ROUND(IF('Indicator Data'!BH11&gt;G$41,0,IF('Indicator Data'!BH11&lt;G$40,10,(G$41-'Indicator Data'!BH11)/(G$41-G$40)*10)),1))</f>
        <v>x</v>
      </c>
      <c r="H9" s="77">
        <f>IF('Indicator Data'!BI11="No data","x",ROUND(IF('Indicator Data'!BI11&gt;H$41,0,IF('Indicator Data'!BI11&lt;H$40,10,(H$41-'Indicator Data'!BI11)/(H$41-H$40)*10)),1))</f>
        <v>7.5</v>
      </c>
      <c r="I9" s="77" t="str">
        <f>IF('Indicator Data'!BJ11="No data","x",ROUND(IF('Indicator Data'!BJ11&gt;I$41,0,IF('Indicator Data'!BJ11&lt;I$40,10,(I$41-'Indicator Data'!BJ11)/(I$41-I$40)*10)),1))</f>
        <v>x</v>
      </c>
      <c r="J9" s="77">
        <f>IF('Indicator Data'!BK11="No data","x",ROUND(IF('Indicator Data'!BK11&gt;J$41,0,IF('Indicator Data'!BK11&lt;J$40,10,(J$41-'Indicator Data'!BK11)/(J$41-J$40)*10)),1))</f>
        <v>2.9</v>
      </c>
      <c r="K9" s="76">
        <f t="shared" si="5"/>
        <v>3.8</v>
      </c>
      <c r="L9" s="78">
        <f>IF('Indicator Data'!BL11="No data","x",'Indicator Data'!BL11/'Indicator Data'!BN11)</f>
        <v>2.4589627884259358E-6</v>
      </c>
      <c r="M9" s="77">
        <f t="shared" si="6"/>
        <v>5.0999999999999996</v>
      </c>
      <c r="N9" s="79">
        <f t="shared" si="1"/>
        <v>5.0999999999999996</v>
      </c>
      <c r="O9" s="114">
        <f t="shared" si="2"/>
        <v>4.5</v>
      </c>
      <c r="P9" s="77">
        <f>IF('Indicator Data'!BM11="No data","x",ROUND(IF('Indicator Data'!BM11&gt;P$41,0,IF('Indicator Data'!BM11&lt;P$40,10,(P$41-'Indicator Data'!BM11)/(P$41-P$40)*10)),1))</f>
        <v>6.2</v>
      </c>
      <c r="Q9" s="76">
        <f t="shared" si="7"/>
        <v>6.2</v>
      </c>
      <c r="R9" s="80">
        <f>IF('Indicator Data'!BO11="No data","x",'Indicator Data'!BO11/'Indicator Data'!BZ11*100)</f>
        <v>3.5057471264367819</v>
      </c>
      <c r="S9" s="77">
        <f t="shared" si="8"/>
        <v>8.6</v>
      </c>
      <c r="T9" s="77">
        <f>IF('Indicator Data'!BP11="No data","x",ROUND(IF('Indicator Data'!BP11&gt;T$41,0,IF('Indicator Data'!BP11&lt;T$40,10,(T$41-'Indicator Data'!BP11)/(T$41-T$40)*10)),1))</f>
        <v>1.7</v>
      </c>
      <c r="U9" s="77">
        <f>IF('Indicator Data'!BQ11="No data","x",ROUND(IF('Indicator Data'!BQ11&gt;U$41,0,IF('Indicator Data'!BQ11&lt;U$40,10,(U$41-'Indicator Data'!BQ11)/(U$41-U$40)*10)),1))</f>
        <v>5</v>
      </c>
      <c r="V9" s="76">
        <f t="shared" si="9"/>
        <v>5.0999999999999996</v>
      </c>
      <c r="W9" s="77">
        <f>IF('Indicator Data'!BT11="No data","x",ROUND(IF('Indicator Data'!BT11&gt;W$41,0,IF('Indicator Data'!BT11&lt;W$40,10,(W$41-'Indicator Data'!BT11)/(W$41-W$40)*10)),1))</f>
        <v>10</v>
      </c>
      <c r="X9" s="77">
        <f>IF('Indicator Data'!BU11="No data","x",ROUND(IF('Indicator Data'!BU11&gt;X$41,0,IF('Indicator Data'!BU11&lt;X$40,10,(X$41-'Indicator Data'!BU11)/(X$41-X$40)*10)),1))</f>
        <v>4.8</v>
      </c>
      <c r="Y9" s="80">
        <f>IF('Indicator Data'!BS11="No data","x",ROUND(IF('Indicator Data'!BS11&gt;Y$41,0,IF('Indicator Data'!BS11&lt;Y$40,10,(Y$41-'Indicator Data'!BS11)/(Y$41-Y$40)*10)),1))</f>
        <v>1.1000000000000001</v>
      </c>
      <c r="Z9" s="77">
        <f t="shared" si="10"/>
        <v>1.1000000000000001</v>
      </c>
      <c r="AA9" s="77">
        <f>IF('Indicator Data'!BV11="No data","x",ROUND(IF('Indicator Data'!BV11&gt;AA$41,0,IF('Indicator Data'!BV11&lt;AA$40,10,(AA$41-'Indicator Data'!BV11)/(AA$41-AA$40)*10)),1))</f>
        <v>5.0999999999999996</v>
      </c>
      <c r="AB9" s="76">
        <f t="shared" si="3"/>
        <v>5.3</v>
      </c>
      <c r="AC9" s="114">
        <f t="shared" si="4"/>
        <v>5.5</v>
      </c>
      <c r="AD9" s="81"/>
    </row>
    <row r="10" spans="1:30">
      <c r="A10" s="25" t="s">
        <v>199</v>
      </c>
      <c r="B10" s="3" t="s">
        <v>192</v>
      </c>
      <c r="C10" s="38" t="s">
        <v>230</v>
      </c>
      <c r="D10" s="75">
        <f>IF('Indicator Data'!BF12="No data","x",ROUND(IF('Indicator Data'!BF12&gt;D$41,0,IF('Indicator Data'!BF12&lt;D$40,10,(D$41-'Indicator Data'!BF12)/(D$41-D$40)*10)),1))</f>
        <v>4.7</v>
      </c>
      <c r="E10" s="76">
        <f t="shared" si="0"/>
        <v>4.7</v>
      </c>
      <c r="F10" s="77">
        <f>IF('Indicator Data'!BG12="No data","x",ROUND(IF('Indicator Data'!BG12&gt;F$41,0,IF('Indicator Data'!BG12&lt;F$40,10,(F$41-'Indicator Data'!BG12)/(F$41-F$40)*10)),1))</f>
        <v>1</v>
      </c>
      <c r="G10" s="77" t="str">
        <f>IF('Indicator Data'!BH12="No data","x",ROUND(IF('Indicator Data'!BH12&gt;G$41,0,IF('Indicator Data'!BH12&lt;G$40,10,(G$41-'Indicator Data'!BH12)/(G$41-G$40)*10)),1))</f>
        <v>x</v>
      </c>
      <c r="H10" s="77">
        <f>IF('Indicator Data'!BI12="No data","x",ROUND(IF('Indicator Data'!BI12&gt;H$41,0,IF('Indicator Data'!BI12&lt;H$40,10,(H$41-'Indicator Data'!BI12)/(H$41-H$40)*10)),1))</f>
        <v>7.5</v>
      </c>
      <c r="I10" s="77" t="str">
        <f>IF('Indicator Data'!BJ12="No data","x",ROUND(IF('Indicator Data'!BJ12&gt;I$41,0,IF('Indicator Data'!BJ12&lt;I$40,10,(I$41-'Indicator Data'!BJ12)/(I$41-I$40)*10)),1))</f>
        <v>x</v>
      </c>
      <c r="J10" s="77">
        <f>IF('Indicator Data'!BK12="No data","x",ROUND(IF('Indicator Data'!BK12&gt;J$41,0,IF('Indicator Data'!BK12&lt;J$40,10,(J$41-'Indicator Data'!BK12)/(J$41-J$40)*10)),1))</f>
        <v>2.9</v>
      </c>
      <c r="K10" s="76">
        <f t="shared" si="5"/>
        <v>3.8</v>
      </c>
      <c r="L10" s="78">
        <f>IF('Indicator Data'!BL12="No data","x",'Indicator Data'!BL12/'Indicator Data'!BN12)</f>
        <v>2.4589627884259358E-6</v>
      </c>
      <c r="M10" s="77">
        <f t="shared" si="6"/>
        <v>5.0999999999999996</v>
      </c>
      <c r="N10" s="79">
        <f t="shared" si="1"/>
        <v>5.0999999999999996</v>
      </c>
      <c r="O10" s="114">
        <f t="shared" si="2"/>
        <v>4.5</v>
      </c>
      <c r="P10" s="77">
        <f>IF('Indicator Data'!BM12="No data","x",ROUND(IF('Indicator Data'!BM12&gt;P$41,0,IF('Indicator Data'!BM12&lt;P$40,10,(P$41-'Indicator Data'!BM12)/(P$41-P$40)*10)),1))</f>
        <v>6.8</v>
      </c>
      <c r="Q10" s="76">
        <f t="shared" si="7"/>
        <v>6.8</v>
      </c>
      <c r="R10" s="80">
        <f>IF('Indicator Data'!BO12="No data","x",'Indicator Data'!BO12/'Indicator Data'!BZ12*100)</f>
        <v>2.7773000859845225</v>
      </c>
      <c r="S10" s="77">
        <f t="shared" si="8"/>
        <v>9.4</v>
      </c>
      <c r="T10" s="77">
        <f>IF('Indicator Data'!BP12="No data","x",ROUND(IF('Indicator Data'!BP12&gt;T$41,0,IF('Indicator Data'!BP12&lt;T$40,10,(T$41-'Indicator Data'!BP12)/(T$41-T$40)*10)),1))</f>
        <v>1.7</v>
      </c>
      <c r="U10" s="77">
        <f>IF('Indicator Data'!BQ12="No data","x",ROUND(IF('Indicator Data'!BQ12&gt;U$41,0,IF('Indicator Data'!BQ12&lt;U$40,10,(U$41-'Indicator Data'!BQ12)/(U$41-U$40)*10)),1))</f>
        <v>5</v>
      </c>
      <c r="V10" s="76">
        <f t="shared" si="9"/>
        <v>5.4</v>
      </c>
      <c r="W10" s="77">
        <f>IF('Indicator Data'!BT12="No data","x",ROUND(IF('Indicator Data'!BT12&gt;W$41,0,IF('Indicator Data'!BT12&lt;W$40,10,(W$41-'Indicator Data'!BT12)/(W$41-W$40)*10)),1))</f>
        <v>7.8</v>
      </c>
      <c r="X10" s="77">
        <f>IF('Indicator Data'!BU12="No data","x",ROUND(IF('Indicator Data'!BU12&gt;X$41,0,IF('Indicator Data'!BU12&lt;X$40,10,(X$41-'Indicator Data'!BU12)/(X$41-X$40)*10)),1))</f>
        <v>4.3</v>
      </c>
      <c r="Y10" s="80">
        <f>IF('Indicator Data'!BS12="No data","x",ROUND(IF('Indicator Data'!BS12&gt;Y$41,0,IF('Indicator Data'!BS12&lt;Y$40,10,(Y$41-'Indicator Data'!BS12)/(Y$41-Y$40)*10)),1))</f>
        <v>1.1000000000000001</v>
      </c>
      <c r="Z10" s="77">
        <f t="shared" si="10"/>
        <v>1.1000000000000001</v>
      </c>
      <c r="AA10" s="77">
        <f>IF('Indicator Data'!BV12="No data","x",ROUND(IF('Indicator Data'!BV12&gt;AA$41,0,IF('Indicator Data'!BV12&lt;AA$40,10,(AA$41-'Indicator Data'!BV12)/(AA$41-AA$40)*10)),1))</f>
        <v>6.5</v>
      </c>
      <c r="AB10" s="76">
        <f t="shared" si="3"/>
        <v>4.9000000000000004</v>
      </c>
      <c r="AC10" s="114">
        <f t="shared" si="4"/>
        <v>5.7</v>
      </c>
      <c r="AD10" s="81"/>
    </row>
    <row r="11" spans="1:30">
      <c r="A11" s="25" t="s">
        <v>199</v>
      </c>
      <c r="B11" s="3" t="s">
        <v>174</v>
      </c>
      <c r="C11" s="38" t="s">
        <v>212</v>
      </c>
      <c r="D11" s="75">
        <f>IF('Indicator Data'!BF13="No data","x",ROUND(IF('Indicator Data'!BF13&gt;D$41,0,IF('Indicator Data'!BF13&lt;D$40,10,(D$41-'Indicator Data'!BF13)/(D$41-D$40)*10)),1))</f>
        <v>4.7</v>
      </c>
      <c r="E11" s="76">
        <f t="shared" si="0"/>
        <v>4.7</v>
      </c>
      <c r="F11" s="77">
        <f>IF('Indicator Data'!BG13="No data","x",ROUND(IF('Indicator Data'!BG13&gt;F$41,0,IF('Indicator Data'!BG13&lt;F$40,10,(F$41-'Indicator Data'!BG13)/(F$41-F$40)*10)),1))</f>
        <v>1</v>
      </c>
      <c r="G11" s="77" t="str">
        <f>IF('Indicator Data'!BH13="No data","x",ROUND(IF('Indicator Data'!BH13&gt;G$41,0,IF('Indicator Data'!BH13&lt;G$40,10,(G$41-'Indicator Data'!BH13)/(G$41-G$40)*10)),1))</f>
        <v>x</v>
      </c>
      <c r="H11" s="77">
        <f>IF('Indicator Data'!BI13="No data","x",ROUND(IF('Indicator Data'!BI13&gt;H$41,0,IF('Indicator Data'!BI13&lt;H$40,10,(H$41-'Indicator Data'!BI13)/(H$41-H$40)*10)),1))</f>
        <v>7.5</v>
      </c>
      <c r="I11" s="77" t="str">
        <f>IF('Indicator Data'!BJ13="No data","x",ROUND(IF('Indicator Data'!BJ13&gt;I$41,0,IF('Indicator Data'!BJ13&lt;I$40,10,(I$41-'Indicator Data'!BJ13)/(I$41-I$40)*10)),1))</f>
        <v>x</v>
      </c>
      <c r="J11" s="77">
        <f>IF('Indicator Data'!BK13="No data","x",ROUND(IF('Indicator Data'!BK13&gt;J$41,0,IF('Indicator Data'!BK13&lt;J$40,10,(J$41-'Indicator Data'!BK13)/(J$41-J$40)*10)),1))</f>
        <v>10</v>
      </c>
      <c r="K11" s="76">
        <f t="shared" si="5"/>
        <v>6.2</v>
      </c>
      <c r="L11" s="78">
        <f>IF('Indicator Data'!BL13="No data","x",'Indicator Data'!BL13/'Indicator Data'!BN13)</f>
        <v>2.4589627884259358E-6</v>
      </c>
      <c r="M11" s="77">
        <f t="shared" si="6"/>
        <v>5.0999999999999996</v>
      </c>
      <c r="N11" s="79">
        <f t="shared" si="1"/>
        <v>5.0999999999999996</v>
      </c>
      <c r="O11" s="114">
        <f t="shared" si="2"/>
        <v>5.3</v>
      </c>
      <c r="P11" s="77">
        <f>IF('Indicator Data'!BM13="No data","x",ROUND(IF('Indicator Data'!BM13&gt;P$41,0,IF('Indicator Data'!BM13&lt;P$40,10,(P$41-'Indicator Data'!BM13)/(P$41-P$40)*10)),1))</f>
        <v>0</v>
      </c>
      <c r="Q11" s="76">
        <f t="shared" si="7"/>
        <v>0</v>
      </c>
      <c r="R11" s="80">
        <f>IF('Indicator Data'!BO13="No data","x",'Indicator Data'!BO13/'Indicator Data'!BZ13*100)</f>
        <v>3.5701598579040859</v>
      </c>
      <c r="S11" s="77">
        <f t="shared" si="8"/>
        <v>8.5</v>
      </c>
      <c r="T11" s="77">
        <f>IF('Indicator Data'!BP13="No data","x",ROUND(IF('Indicator Data'!BP13&gt;T$41,0,IF('Indicator Data'!BP13&lt;T$40,10,(T$41-'Indicator Data'!BP13)/(T$41-T$40)*10)),1))</f>
        <v>1.7</v>
      </c>
      <c r="U11" s="77">
        <f>IF('Indicator Data'!BQ13="No data","x",ROUND(IF('Indicator Data'!BQ13&gt;U$41,0,IF('Indicator Data'!BQ13&lt;U$40,10,(U$41-'Indicator Data'!BQ13)/(U$41-U$40)*10)),1))</f>
        <v>5</v>
      </c>
      <c r="V11" s="76">
        <f t="shared" si="9"/>
        <v>5.0999999999999996</v>
      </c>
      <c r="W11" s="77">
        <f>IF('Indicator Data'!BT13="No data","x",ROUND(IF('Indicator Data'!BT13&gt;W$41,0,IF('Indicator Data'!BT13&lt;W$40,10,(W$41-'Indicator Data'!BT13)/(W$41-W$40)*10)),1))</f>
        <v>0</v>
      </c>
      <c r="X11" s="77">
        <f>IF('Indicator Data'!BU13="No data","x",ROUND(IF('Indicator Data'!BU13&gt;X$41,0,IF('Indicator Data'!BU13&lt;X$40,10,(X$41-'Indicator Data'!BU13)/(X$41-X$40)*10)),1))</f>
        <v>7</v>
      </c>
      <c r="Y11" s="80">
        <f>IF('Indicator Data'!BS13="No data","x",ROUND(IF('Indicator Data'!BS13&gt;Y$41,0,IF('Indicator Data'!BS13&lt;Y$40,10,(Y$41-'Indicator Data'!BS13)/(Y$41-Y$40)*10)),1))</f>
        <v>1.1000000000000001</v>
      </c>
      <c r="Z11" s="77">
        <f t="shared" si="10"/>
        <v>1.1000000000000001</v>
      </c>
      <c r="AA11" s="77">
        <f>IF('Indicator Data'!BV13="No data","x",ROUND(IF('Indicator Data'!BV13&gt;AA$41,0,IF('Indicator Data'!BV13&lt;AA$40,10,(AA$41-'Indicator Data'!BV13)/(AA$41-AA$40)*10)),1))</f>
        <v>4.4000000000000004</v>
      </c>
      <c r="AB11" s="76">
        <f t="shared" si="3"/>
        <v>3.1</v>
      </c>
      <c r="AC11" s="114">
        <f t="shared" si="4"/>
        <v>2.7</v>
      </c>
      <c r="AD11" s="81"/>
    </row>
    <row r="12" spans="1:30">
      <c r="A12" s="25" t="s">
        <v>199</v>
      </c>
      <c r="B12" s="3" t="s">
        <v>193</v>
      </c>
      <c r="C12" s="38" t="s">
        <v>231</v>
      </c>
      <c r="D12" s="75">
        <f>IF('Indicator Data'!BF14="No data","x",ROUND(IF('Indicator Data'!BF14&gt;D$41,0,IF('Indicator Data'!BF14&lt;D$40,10,(D$41-'Indicator Data'!BF14)/(D$41-D$40)*10)),1))</f>
        <v>4.7</v>
      </c>
      <c r="E12" s="76">
        <f t="shared" si="0"/>
        <v>4.7</v>
      </c>
      <c r="F12" s="77">
        <f>IF('Indicator Data'!BG14="No data","x",ROUND(IF('Indicator Data'!BG14&gt;F$41,0,IF('Indicator Data'!BG14&lt;F$40,10,(F$41-'Indicator Data'!BG14)/(F$41-F$40)*10)),1))</f>
        <v>1</v>
      </c>
      <c r="G12" s="77" t="str">
        <f>IF('Indicator Data'!BH14="No data","x",ROUND(IF('Indicator Data'!BH14&gt;G$41,0,IF('Indicator Data'!BH14&lt;G$40,10,(G$41-'Indicator Data'!BH14)/(G$41-G$40)*10)),1))</f>
        <v>x</v>
      </c>
      <c r="H12" s="77">
        <f>IF('Indicator Data'!BI14="No data","x",ROUND(IF('Indicator Data'!BI14&gt;H$41,0,IF('Indicator Data'!BI14&lt;H$40,10,(H$41-'Indicator Data'!BI14)/(H$41-H$40)*10)),1))</f>
        <v>7.5</v>
      </c>
      <c r="I12" s="77" t="str">
        <f>IF('Indicator Data'!BJ14="No data","x",ROUND(IF('Indicator Data'!BJ14&gt;I$41,0,IF('Indicator Data'!BJ14&lt;I$40,10,(I$41-'Indicator Data'!BJ14)/(I$41-I$40)*10)),1))</f>
        <v>x</v>
      </c>
      <c r="J12" s="77">
        <f>IF('Indicator Data'!BK14="No data","x",ROUND(IF('Indicator Data'!BK14&gt;J$41,0,IF('Indicator Data'!BK14&lt;J$40,10,(J$41-'Indicator Data'!BK14)/(J$41-J$40)*10)),1))</f>
        <v>2.9</v>
      </c>
      <c r="K12" s="76">
        <f t="shared" si="5"/>
        <v>3.8</v>
      </c>
      <c r="L12" s="78">
        <f>IF('Indicator Data'!BL14="No data","x",'Indicator Data'!BL14/'Indicator Data'!BN14)</f>
        <v>2.4589627884259358E-6</v>
      </c>
      <c r="M12" s="77">
        <f t="shared" si="6"/>
        <v>5.0999999999999996</v>
      </c>
      <c r="N12" s="79">
        <f t="shared" si="1"/>
        <v>5.0999999999999996</v>
      </c>
      <c r="O12" s="114">
        <f t="shared" si="2"/>
        <v>4.5</v>
      </c>
      <c r="P12" s="77">
        <f>IF('Indicator Data'!BM14="No data","x",ROUND(IF('Indicator Data'!BM14&gt;P$41,0,IF('Indicator Data'!BM14&lt;P$40,10,(P$41-'Indicator Data'!BM14)/(P$41-P$40)*10)),1))</f>
        <v>6.5</v>
      </c>
      <c r="Q12" s="76">
        <f t="shared" si="7"/>
        <v>6.5</v>
      </c>
      <c r="R12" s="80">
        <f>IF('Indicator Data'!BO14="No data","x",'Indicator Data'!BO14/'Indicator Data'!BZ14*100)</f>
        <v>3.5536294691224271</v>
      </c>
      <c r="S12" s="77">
        <f t="shared" si="8"/>
        <v>8.5</v>
      </c>
      <c r="T12" s="77">
        <f>IF('Indicator Data'!BP14="No data","x",ROUND(IF('Indicator Data'!BP14&gt;T$41,0,IF('Indicator Data'!BP14&lt;T$40,10,(T$41-'Indicator Data'!BP14)/(T$41-T$40)*10)),1))</f>
        <v>1.7</v>
      </c>
      <c r="U12" s="77">
        <f>IF('Indicator Data'!BQ14="No data","x",ROUND(IF('Indicator Data'!BQ14&gt;U$41,0,IF('Indicator Data'!BQ14&lt;U$40,10,(U$41-'Indicator Data'!BQ14)/(U$41-U$40)*10)),1))</f>
        <v>5</v>
      </c>
      <c r="V12" s="76">
        <f t="shared" si="9"/>
        <v>5.0999999999999996</v>
      </c>
      <c r="W12" s="77">
        <f>IF('Indicator Data'!BT14="No data","x",ROUND(IF('Indicator Data'!BT14&gt;W$41,0,IF('Indicator Data'!BT14&lt;W$40,10,(W$41-'Indicator Data'!BT14)/(W$41-W$40)*10)),1))</f>
        <v>7.1</v>
      </c>
      <c r="X12" s="77">
        <f>IF('Indicator Data'!BU14="No data","x",ROUND(IF('Indicator Data'!BU14&gt;X$41,0,IF('Indicator Data'!BU14&lt;X$40,10,(X$41-'Indicator Data'!BU14)/(X$41-X$40)*10)),1))</f>
        <v>6.9</v>
      </c>
      <c r="Y12" s="80">
        <f>IF('Indicator Data'!BS14="No data","x",ROUND(IF('Indicator Data'!BS14&gt;Y$41,0,IF('Indicator Data'!BS14&lt;Y$40,10,(Y$41-'Indicator Data'!BS14)/(Y$41-Y$40)*10)),1))</f>
        <v>1.1000000000000001</v>
      </c>
      <c r="Z12" s="77">
        <f t="shared" si="10"/>
        <v>1.1000000000000001</v>
      </c>
      <c r="AA12" s="77">
        <f>IF('Indicator Data'!BV14="No data","x",ROUND(IF('Indicator Data'!BV14&gt;AA$41,0,IF('Indicator Data'!BV14&lt;AA$40,10,(AA$41-'Indicator Data'!BV14)/(AA$41-AA$40)*10)),1))</f>
        <v>5.6</v>
      </c>
      <c r="AB12" s="76">
        <f t="shared" si="3"/>
        <v>5.2</v>
      </c>
      <c r="AC12" s="114">
        <f t="shared" si="4"/>
        <v>5.6</v>
      </c>
      <c r="AD12" s="81"/>
    </row>
    <row r="13" spans="1:30">
      <c r="A13" s="25" t="s">
        <v>199</v>
      </c>
      <c r="B13" s="3" t="s">
        <v>177</v>
      </c>
      <c r="C13" s="38" t="s">
        <v>215</v>
      </c>
      <c r="D13" s="75">
        <f>IF('Indicator Data'!BF15="No data","x",ROUND(IF('Indicator Data'!BF15&gt;D$41,0,IF('Indicator Data'!BF15&lt;D$40,10,(D$41-'Indicator Data'!BF15)/(D$41-D$40)*10)),1))</f>
        <v>4.7</v>
      </c>
      <c r="E13" s="76">
        <f t="shared" si="0"/>
        <v>4.7</v>
      </c>
      <c r="F13" s="77">
        <f>IF('Indicator Data'!BG15="No data","x",ROUND(IF('Indicator Data'!BG15&gt;F$41,0,IF('Indicator Data'!BG15&lt;F$40,10,(F$41-'Indicator Data'!BG15)/(F$41-F$40)*10)),1))</f>
        <v>1</v>
      </c>
      <c r="G13" s="77" t="str">
        <f>IF('Indicator Data'!BH15="No data","x",ROUND(IF('Indicator Data'!BH15&gt;G$41,0,IF('Indicator Data'!BH15&lt;G$40,10,(G$41-'Indicator Data'!BH15)/(G$41-G$40)*10)),1))</f>
        <v>x</v>
      </c>
      <c r="H13" s="77">
        <f>IF('Indicator Data'!BI15="No data","x",ROUND(IF('Indicator Data'!BI15&gt;H$41,0,IF('Indicator Data'!BI15&lt;H$40,10,(H$41-'Indicator Data'!BI15)/(H$41-H$40)*10)),1))</f>
        <v>7.5</v>
      </c>
      <c r="I13" s="77" t="str">
        <f>IF('Indicator Data'!BJ15="No data","x",ROUND(IF('Indicator Data'!BJ15&gt;I$41,0,IF('Indicator Data'!BJ15&lt;I$40,10,(I$41-'Indicator Data'!BJ15)/(I$41-I$40)*10)),1))</f>
        <v>x</v>
      </c>
      <c r="J13" s="77">
        <f>IF('Indicator Data'!BK15="No data","x",ROUND(IF('Indicator Data'!BK15&gt;J$41,0,IF('Indicator Data'!BK15&lt;J$40,10,(J$41-'Indicator Data'!BK15)/(J$41-J$40)*10)),1))</f>
        <v>7.1</v>
      </c>
      <c r="K13" s="76">
        <f t="shared" si="5"/>
        <v>5.2</v>
      </c>
      <c r="L13" s="78">
        <f>IF('Indicator Data'!BL15="No data","x",'Indicator Data'!BL15/'Indicator Data'!BN15)</f>
        <v>2.4589627884259358E-6</v>
      </c>
      <c r="M13" s="77">
        <f t="shared" si="6"/>
        <v>5.0999999999999996</v>
      </c>
      <c r="N13" s="79">
        <f t="shared" si="1"/>
        <v>5.0999999999999996</v>
      </c>
      <c r="O13" s="114">
        <f t="shared" si="2"/>
        <v>5</v>
      </c>
      <c r="P13" s="77">
        <f>IF('Indicator Data'!BM15="No data","x",ROUND(IF('Indicator Data'!BM15&gt;P$41,0,IF('Indicator Data'!BM15&lt;P$40,10,(P$41-'Indicator Data'!BM15)/(P$41-P$40)*10)),1))</f>
        <v>4.7</v>
      </c>
      <c r="Q13" s="76">
        <f t="shared" si="7"/>
        <v>4.7</v>
      </c>
      <c r="R13" s="80">
        <f>IF('Indicator Data'!BO15="No data","x",'Indicator Data'!BO15/'Indicator Data'!BZ15*100)</f>
        <v>4.941860465116279</v>
      </c>
      <c r="S13" s="77">
        <f t="shared" si="8"/>
        <v>7</v>
      </c>
      <c r="T13" s="77">
        <f>IF('Indicator Data'!BP15="No data","x",ROUND(IF('Indicator Data'!BP15&gt;T$41,0,IF('Indicator Data'!BP15&lt;T$40,10,(T$41-'Indicator Data'!BP15)/(T$41-T$40)*10)),1))</f>
        <v>1.7</v>
      </c>
      <c r="U13" s="77">
        <f>IF('Indicator Data'!BQ15="No data","x",ROUND(IF('Indicator Data'!BQ15&gt;U$41,0,IF('Indicator Data'!BQ15&lt;U$40,10,(U$41-'Indicator Data'!BQ15)/(U$41-U$40)*10)),1))</f>
        <v>5</v>
      </c>
      <c r="V13" s="76">
        <f t="shared" si="9"/>
        <v>4.5999999999999996</v>
      </c>
      <c r="W13" s="77">
        <f>IF('Indicator Data'!BT15="No data","x",ROUND(IF('Indicator Data'!BT15&gt;W$41,0,IF('Indicator Data'!BT15&lt;W$40,10,(W$41-'Indicator Data'!BT15)/(W$41-W$40)*10)),1))</f>
        <v>4.2</v>
      </c>
      <c r="X13" s="77">
        <f>IF('Indicator Data'!BU15="No data","x",ROUND(IF('Indicator Data'!BU15&gt;X$41,0,IF('Indicator Data'!BU15&lt;X$40,10,(X$41-'Indicator Data'!BU15)/(X$41-X$40)*10)),1))</f>
        <v>7.7</v>
      </c>
      <c r="Y13" s="80">
        <f>IF('Indicator Data'!BS15="No data","x",ROUND(IF('Indicator Data'!BS15&gt;Y$41,0,IF('Indicator Data'!BS15&lt;Y$40,10,(Y$41-'Indicator Data'!BS15)/(Y$41-Y$40)*10)),1))</f>
        <v>1.1000000000000001</v>
      </c>
      <c r="Z13" s="77">
        <f t="shared" si="10"/>
        <v>1.1000000000000001</v>
      </c>
      <c r="AA13" s="77">
        <f>IF('Indicator Data'!BV15="No data","x",ROUND(IF('Indicator Data'!BV15&gt;AA$41,0,IF('Indicator Data'!BV15&lt;AA$40,10,(AA$41-'Indicator Data'!BV15)/(AA$41-AA$40)*10)),1))</f>
        <v>6.9</v>
      </c>
      <c r="AB13" s="76">
        <f t="shared" si="3"/>
        <v>5</v>
      </c>
      <c r="AC13" s="114">
        <f t="shared" si="4"/>
        <v>4.8</v>
      </c>
      <c r="AD13" s="81"/>
    </row>
    <row r="14" spans="1:30">
      <c r="A14" s="25" t="s">
        <v>199</v>
      </c>
      <c r="B14" s="101" t="s">
        <v>164</v>
      </c>
      <c r="C14" s="108" t="s">
        <v>202</v>
      </c>
      <c r="D14" s="75">
        <f>IF('Indicator Data'!BF16="No data","x",ROUND(IF('Indicator Data'!BF16&gt;D$41,0,IF('Indicator Data'!BF16&lt;D$40,10,(D$41-'Indicator Data'!BF16)/(D$41-D$40)*10)),1))</f>
        <v>4.7</v>
      </c>
      <c r="E14" s="76">
        <f t="shared" si="0"/>
        <v>4.7</v>
      </c>
      <c r="F14" s="77">
        <f>IF('Indicator Data'!BG16="No data","x",ROUND(IF('Indicator Data'!BG16&gt;F$41,0,IF('Indicator Data'!BG16&lt;F$40,10,(F$41-'Indicator Data'!BG16)/(F$41-F$40)*10)),1))</f>
        <v>1</v>
      </c>
      <c r="G14" s="77" t="str">
        <f>IF('Indicator Data'!BH16="No data","x",ROUND(IF('Indicator Data'!BH16&gt;G$41,0,IF('Indicator Data'!BH16&lt;G$40,10,(G$41-'Indicator Data'!BH16)/(G$41-G$40)*10)),1))</f>
        <v>x</v>
      </c>
      <c r="H14" s="77">
        <f>IF('Indicator Data'!BI16="No data","x",ROUND(IF('Indicator Data'!BI16&gt;H$41,0,IF('Indicator Data'!BI16&lt;H$40,10,(H$41-'Indicator Data'!BI16)/(H$41-H$40)*10)),1))</f>
        <v>7.5</v>
      </c>
      <c r="I14" s="77" t="str">
        <f>IF('Indicator Data'!BJ16="No data","x",ROUND(IF('Indicator Data'!BJ16&gt;I$41,0,IF('Indicator Data'!BJ16&lt;I$40,10,(I$41-'Indicator Data'!BJ16)/(I$41-I$40)*10)),1))</f>
        <v>x</v>
      </c>
      <c r="J14" s="77">
        <f>IF('Indicator Data'!BK16="No data","x",ROUND(IF('Indicator Data'!BK16&gt;J$41,0,IF('Indicator Data'!BK16&lt;J$40,10,(J$41-'Indicator Data'!BK16)/(J$41-J$40)*10)),1))</f>
        <v>0</v>
      </c>
      <c r="K14" s="76">
        <f t="shared" si="5"/>
        <v>2.8</v>
      </c>
      <c r="L14" s="78">
        <f>IF('Indicator Data'!BL16="No data","x",'Indicator Data'!BL16/'Indicator Data'!BN16)</f>
        <v>2.4589627884259358E-6</v>
      </c>
      <c r="M14" s="77">
        <f t="shared" si="6"/>
        <v>5.0999999999999996</v>
      </c>
      <c r="N14" s="79">
        <f t="shared" si="1"/>
        <v>5.0999999999999996</v>
      </c>
      <c r="O14" s="114">
        <f t="shared" si="2"/>
        <v>4.2</v>
      </c>
      <c r="P14" s="77">
        <f>IF('Indicator Data'!BM16="No data","x",ROUND(IF('Indicator Data'!BM16&gt;P$41,0,IF('Indicator Data'!BM16&lt;P$40,10,(P$41-'Indicator Data'!BM16)/(P$41-P$40)*10)),1))</f>
        <v>10</v>
      </c>
      <c r="Q14" s="76">
        <f t="shared" si="7"/>
        <v>10</v>
      </c>
      <c r="R14" s="80">
        <f>IF('Indicator Data'!BO16="No data","x",'Indicator Data'!BO16/'Indicator Data'!BZ16*100)</f>
        <v>5.0697674418604652</v>
      </c>
      <c r="S14" s="77">
        <f t="shared" si="8"/>
        <v>6.8</v>
      </c>
      <c r="T14" s="77">
        <f>IF('Indicator Data'!BP16="No data","x",ROUND(IF('Indicator Data'!BP16&gt;T$41,0,IF('Indicator Data'!BP16&lt;T$40,10,(T$41-'Indicator Data'!BP16)/(T$41-T$40)*10)),1))</f>
        <v>1.7</v>
      </c>
      <c r="U14" s="77">
        <f>IF('Indicator Data'!BQ16="No data","x",ROUND(IF('Indicator Data'!BQ16&gt;U$41,0,IF('Indicator Data'!BQ16&lt;U$40,10,(U$41-'Indicator Data'!BQ16)/(U$41-U$40)*10)),1))</f>
        <v>5</v>
      </c>
      <c r="V14" s="76">
        <f t="shared" si="9"/>
        <v>4.5</v>
      </c>
      <c r="W14" s="77">
        <f>IF('Indicator Data'!BT16="No data","x",ROUND(IF('Indicator Data'!BT16&gt;W$41,0,IF('Indicator Data'!BT16&lt;W$40,10,(W$41-'Indicator Data'!BT16)/(W$41-W$40)*10)),1))</f>
        <v>3.1</v>
      </c>
      <c r="X14" s="77">
        <f>IF('Indicator Data'!BU16="No data","x",ROUND(IF('Indicator Data'!BU16&gt;X$41,0,IF('Indicator Data'!BU16&lt;X$40,10,(X$41-'Indicator Data'!BU16)/(X$41-X$40)*10)),1))</f>
        <v>0</v>
      </c>
      <c r="Y14" s="80">
        <f>IF('Indicator Data'!BS16="No data","x",ROUND(IF('Indicator Data'!BS16&gt;Y$41,0,IF('Indicator Data'!BS16&lt;Y$40,10,(Y$41-'Indicator Data'!BS16)/(Y$41-Y$40)*10)),1))</f>
        <v>1.1000000000000001</v>
      </c>
      <c r="Z14" s="77">
        <f t="shared" si="10"/>
        <v>1.1000000000000001</v>
      </c>
      <c r="AA14" s="77">
        <f>IF('Indicator Data'!BV16="No data","x",ROUND(IF('Indicator Data'!BV16&gt;AA$41,0,IF('Indicator Data'!BV16&lt;AA$40,10,(AA$41-'Indicator Data'!BV16)/(AA$41-AA$40)*10)),1))</f>
        <v>3.7</v>
      </c>
      <c r="AB14" s="76">
        <f t="shared" si="3"/>
        <v>2</v>
      </c>
      <c r="AC14" s="114">
        <f t="shared" si="4"/>
        <v>5.5</v>
      </c>
      <c r="AD14" s="81"/>
    </row>
    <row r="15" spans="1:30">
      <c r="A15" s="25" t="s">
        <v>199</v>
      </c>
      <c r="B15" s="3" t="s">
        <v>165</v>
      </c>
      <c r="C15" s="26" t="s">
        <v>203</v>
      </c>
      <c r="D15" s="75">
        <f>IF('Indicator Data'!BF17="No data","x",ROUND(IF('Indicator Data'!BF17&gt;D$41,0,IF('Indicator Data'!BF17&lt;D$40,10,(D$41-'Indicator Data'!BF17)/(D$41-D$40)*10)),1))</f>
        <v>4.7</v>
      </c>
      <c r="E15" s="76">
        <f t="shared" si="0"/>
        <v>4.7</v>
      </c>
      <c r="F15" s="77">
        <f>IF('Indicator Data'!BG17="No data","x",ROUND(IF('Indicator Data'!BG17&gt;F$41,0,IF('Indicator Data'!BG17&lt;F$40,10,(F$41-'Indicator Data'!BG17)/(F$41-F$40)*10)),1))</f>
        <v>1</v>
      </c>
      <c r="G15" s="77" t="str">
        <f>IF('Indicator Data'!BH17="No data","x",ROUND(IF('Indicator Data'!BH17&gt;G$41,0,IF('Indicator Data'!BH17&lt;G$40,10,(G$41-'Indicator Data'!BH17)/(G$41-G$40)*10)),1))</f>
        <v>x</v>
      </c>
      <c r="H15" s="77">
        <f>IF('Indicator Data'!BI17="No data","x",ROUND(IF('Indicator Data'!BI17&gt;H$41,0,IF('Indicator Data'!BI17&lt;H$40,10,(H$41-'Indicator Data'!BI17)/(H$41-H$40)*10)),1))</f>
        <v>7.5</v>
      </c>
      <c r="I15" s="77" t="str">
        <f>IF('Indicator Data'!BJ17="No data","x",ROUND(IF('Indicator Data'!BJ17&gt;I$41,0,IF('Indicator Data'!BJ17&lt;I$40,10,(I$41-'Indicator Data'!BJ17)/(I$41-I$40)*10)),1))</f>
        <v>x</v>
      </c>
      <c r="J15" s="77">
        <f>IF('Indicator Data'!BK17="No data","x",ROUND(IF('Indicator Data'!BK17&gt;J$41,0,IF('Indicator Data'!BK17&lt;J$40,10,(J$41-'Indicator Data'!BK17)/(J$41-J$40)*10)),1))</f>
        <v>0</v>
      </c>
      <c r="K15" s="76">
        <f t="shared" si="5"/>
        <v>2.8</v>
      </c>
      <c r="L15" s="78">
        <f>IF('Indicator Data'!BL17="No data","x",'Indicator Data'!BL17/'Indicator Data'!BN17)</f>
        <v>2.4589627884259358E-6</v>
      </c>
      <c r="M15" s="77">
        <f t="shared" si="6"/>
        <v>5.0999999999999996</v>
      </c>
      <c r="N15" s="79">
        <f t="shared" si="1"/>
        <v>5.0999999999999996</v>
      </c>
      <c r="O15" s="114">
        <f t="shared" si="2"/>
        <v>4.2</v>
      </c>
      <c r="P15" s="77">
        <f>IF('Indicator Data'!BM17="No data","x",ROUND(IF('Indicator Data'!BM17&gt;P$41,0,IF('Indicator Data'!BM17&lt;P$40,10,(P$41-'Indicator Data'!BM17)/(P$41-P$40)*10)),1))</f>
        <v>8.6</v>
      </c>
      <c r="Q15" s="76">
        <f t="shared" si="7"/>
        <v>8.6</v>
      </c>
      <c r="R15" s="80">
        <f>IF('Indicator Data'!BO17="No data","x",'Indicator Data'!BO17/'Indicator Data'!BZ17*100)</f>
        <v>2.7199999999999998</v>
      </c>
      <c r="S15" s="77">
        <f t="shared" si="8"/>
        <v>9.4</v>
      </c>
      <c r="T15" s="77">
        <f>IF('Indicator Data'!BP17="No data","x",ROUND(IF('Indicator Data'!BP17&gt;T$41,0,IF('Indicator Data'!BP17&lt;T$40,10,(T$41-'Indicator Data'!BP17)/(T$41-T$40)*10)),1))</f>
        <v>1.7</v>
      </c>
      <c r="U15" s="77">
        <f>IF('Indicator Data'!BQ17="No data","x",ROUND(IF('Indicator Data'!BQ17&gt;U$41,0,IF('Indicator Data'!BQ17&lt;U$40,10,(U$41-'Indicator Data'!BQ17)/(U$41-U$40)*10)),1))</f>
        <v>5</v>
      </c>
      <c r="V15" s="76">
        <f t="shared" si="9"/>
        <v>5.4</v>
      </c>
      <c r="W15" s="77">
        <f>IF('Indicator Data'!BT17="No data","x",ROUND(IF('Indicator Data'!BT17&gt;W$41,0,IF('Indicator Data'!BT17&lt;W$40,10,(W$41-'Indicator Data'!BT17)/(W$41-W$40)*10)),1))</f>
        <v>7.2</v>
      </c>
      <c r="X15" s="77">
        <f>IF('Indicator Data'!BU17="No data","x",ROUND(IF('Indicator Data'!BU17&gt;X$41,0,IF('Indicator Data'!BU17&lt;X$40,10,(X$41-'Indicator Data'!BU17)/(X$41-X$40)*10)),1))</f>
        <v>3.1</v>
      </c>
      <c r="Y15" s="80">
        <f>IF('Indicator Data'!BS17="No data","x",ROUND(IF('Indicator Data'!BS17&gt;Y$41,0,IF('Indicator Data'!BS17&lt;Y$40,10,(Y$41-'Indicator Data'!BS17)/(Y$41-Y$40)*10)),1))</f>
        <v>1.1000000000000001</v>
      </c>
      <c r="Z15" s="77">
        <f t="shared" si="10"/>
        <v>1.1000000000000001</v>
      </c>
      <c r="AA15" s="77">
        <f>IF('Indicator Data'!BV17="No data","x",ROUND(IF('Indicator Data'!BV17&gt;AA$41,0,IF('Indicator Data'!BV17&lt;AA$40,10,(AA$41-'Indicator Data'!BV17)/(AA$41-AA$40)*10)),1))</f>
        <v>4.2</v>
      </c>
      <c r="AB15" s="76">
        <f t="shared" si="3"/>
        <v>3.9</v>
      </c>
      <c r="AC15" s="114">
        <f t="shared" si="4"/>
        <v>6</v>
      </c>
      <c r="AD15" s="81"/>
    </row>
    <row r="16" spans="1:30">
      <c r="A16" s="25" t="s">
        <v>199</v>
      </c>
      <c r="B16" s="3" t="s">
        <v>178</v>
      </c>
      <c r="C16" s="38" t="s">
        <v>216</v>
      </c>
      <c r="D16" s="75">
        <f>IF('Indicator Data'!BF18="No data","x",ROUND(IF('Indicator Data'!BF18&gt;D$41,0,IF('Indicator Data'!BF18&lt;D$40,10,(D$41-'Indicator Data'!BF18)/(D$41-D$40)*10)),1))</f>
        <v>4.7</v>
      </c>
      <c r="E16" s="76">
        <f t="shared" si="0"/>
        <v>4.7</v>
      </c>
      <c r="F16" s="77">
        <f>IF('Indicator Data'!BG18="No data","x",ROUND(IF('Indicator Data'!BG18&gt;F$41,0,IF('Indicator Data'!BG18&lt;F$40,10,(F$41-'Indicator Data'!BG18)/(F$41-F$40)*10)),1))</f>
        <v>1</v>
      </c>
      <c r="G16" s="77" t="str">
        <f>IF('Indicator Data'!BH18="No data","x",ROUND(IF('Indicator Data'!BH18&gt;G$41,0,IF('Indicator Data'!BH18&lt;G$40,10,(G$41-'Indicator Data'!BH18)/(G$41-G$40)*10)),1))</f>
        <v>x</v>
      </c>
      <c r="H16" s="77">
        <f>IF('Indicator Data'!BI18="No data","x",ROUND(IF('Indicator Data'!BI18&gt;H$41,0,IF('Indicator Data'!BI18&lt;H$40,10,(H$41-'Indicator Data'!BI18)/(H$41-H$40)*10)),1))</f>
        <v>7.5</v>
      </c>
      <c r="I16" s="77" t="str">
        <f>IF('Indicator Data'!BJ18="No data","x",ROUND(IF('Indicator Data'!BJ18&gt;I$41,0,IF('Indicator Data'!BJ18&lt;I$40,10,(I$41-'Indicator Data'!BJ18)/(I$41-I$40)*10)),1))</f>
        <v>x</v>
      </c>
      <c r="J16" s="77">
        <f>IF('Indicator Data'!BK18="No data","x",ROUND(IF('Indicator Data'!BK18&gt;J$41,0,IF('Indicator Data'!BK18&lt;J$40,10,(J$41-'Indicator Data'!BK18)/(J$41-J$40)*10)),1))</f>
        <v>7.1</v>
      </c>
      <c r="K16" s="76">
        <f t="shared" si="5"/>
        <v>5.2</v>
      </c>
      <c r="L16" s="78">
        <f>IF('Indicator Data'!BL18="No data","x",'Indicator Data'!BL18/'Indicator Data'!BN18)</f>
        <v>2.4589627884259358E-6</v>
      </c>
      <c r="M16" s="77">
        <f t="shared" si="6"/>
        <v>5.0999999999999996</v>
      </c>
      <c r="N16" s="79">
        <f t="shared" si="1"/>
        <v>5.0999999999999996</v>
      </c>
      <c r="O16" s="114">
        <f t="shared" si="2"/>
        <v>5</v>
      </c>
      <c r="P16" s="77">
        <f>IF('Indicator Data'!BM18="No data","x",ROUND(IF('Indicator Data'!BM18&gt;P$41,0,IF('Indicator Data'!BM18&lt;P$40,10,(P$41-'Indicator Data'!BM18)/(P$41-P$40)*10)),1))</f>
        <v>8.1</v>
      </c>
      <c r="Q16" s="76">
        <f t="shared" si="7"/>
        <v>8.1</v>
      </c>
      <c r="R16" s="80">
        <f>IF('Indicator Data'!BO18="No data","x",'Indicator Data'!BO18/'Indicator Data'!BZ18*100)</f>
        <v>11.262135922330096</v>
      </c>
      <c r="S16" s="77">
        <f t="shared" si="8"/>
        <v>0</v>
      </c>
      <c r="T16" s="77">
        <f>IF('Indicator Data'!BP18="No data","x",ROUND(IF('Indicator Data'!BP18&gt;T$41,0,IF('Indicator Data'!BP18&lt;T$40,10,(T$41-'Indicator Data'!BP18)/(T$41-T$40)*10)),1))</f>
        <v>1.7</v>
      </c>
      <c r="U16" s="77">
        <f>IF('Indicator Data'!BQ18="No data","x",ROUND(IF('Indicator Data'!BQ18&gt;U$41,0,IF('Indicator Data'!BQ18&lt;U$40,10,(U$41-'Indicator Data'!BQ18)/(U$41-U$40)*10)),1))</f>
        <v>5</v>
      </c>
      <c r="V16" s="76">
        <f t="shared" si="9"/>
        <v>2.2000000000000002</v>
      </c>
      <c r="W16" s="77">
        <f>IF('Indicator Data'!BT18="No data","x",ROUND(IF('Indicator Data'!BT18&gt;W$41,0,IF('Indicator Data'!BT18&lt;W$40,10,(W$41-'Indicator Data'!BT18)/(W$41-W$40)*10)),1))</f>
        <v>10</v>
      </c>
      <c r="X16" s="77">
        <f>IF('Indicator Data'!BU18="No data","x",ROUND(IF('Indicator Data'!BU18&gt;X$41,0,IF('Indicator Data'!BU18&lt;X$40,10,(X$41-'Indicator Data'!BU18)/(X$41-X$40)*10)),1))</f>
        <v>10</v>
      </c>
      <c r="Y16" s="80">
        <f>IF('Indicator Data'!BS18="No data","x",ROUND(IF('Indicator Data'!BS18&gt;Y$41,0,IF('Indicator Data'!BS18&lt;Y$40,10,(Y$41-'Indicator Data'!BS18)/(Y$41-Y$40)*10)),1))</f>
        <v>1.1000000000000001</v>
      </c>
      <c r="Z16" s="77">
        <f t="shared" si="10"/>
        <v>1.1000000000000001</v>
      </c>
      <c r="AA16" s="77" t="str">
        <f>IF('Indicator Data'!BV18="No data","x",ROUND(IF('Indicator Data'!BV18&gt;AA$41,0,IF('Indicator Data'!BV18&lt;AA$40,10,(AA$41-'Indicator Data'!BV18)/(AA$41-AA$40)*10)),1))</f>
        <v>x</v>
      </c>
      <c r="AB16" s="76">
        <f t="shared" si="3"/>
        <v>7</v>
      </c>
      <c r="AC16" s="114">
        <f t="shared" si="4"/>
        <v>5.8</v>
      </c>
      <c r="AD16" s="81"/>
    </row>
    <row r="17" spans="1:30">
      <c r="A17" s="25" t="s">
        <v>199</v>
      </c>
      <c r="B17" s="3" t="s">
        <v>166</v>
      </c>
      <c r="C17" s="26" t="s">
        <v>204</v>
      </c>
      <c r="D17" s="75">
        <f>IF('Indicator Data'!BF19="No data","x",ROUND(IF('Indicator Data'!BF19&gt;D$41,0,IF('Indicator Data'!BF19&lt;D$40,10,(D$41-'Indicator Data'!BF19)/(D$41-D$40)*10)),1))</f>
        <v>4.7</v>
      </c>
      <c r="E17" s="76">
        <f t="shared" si="0"/>
        <v>4.7</v>
      </c>
      <c r="F17" s="77">
        <f>IF('Indicator Data'!BG19="No data","x",ROUND(IF('Indicator Data'!BG19&gt;F$41,0,IF('Indicator Data'!BG19&lt;F$40,10,(F$41-'Indicator Data'!BG19)/(F$41-F$40)*10)),1))</f>
        <v>1</v>
      </c>
      <c r="G17" s="77" t="str">
        <f>IF('Indicator Data'!BH19="No data","x",ROUND(IF('Indicator Data'!BH19&gt;G$41,0,IF('Indicator Data'!BH19&lt;G$40,10,(G$41-'Indicator Data'!BH19)/(G$41-G$40)*10)),1))</f>
        <v>x</v>
      </c>
      <c r="H17" s="77">
        <f>IF('Indicator Data'!BI19="No data","x",ROUND(IF('Indicator Data'!BI19&gt;H$41,0,IF('Indicator Data'!BI19&lt;H$40,10,(H$41-'Indicator Data'!BI19)/(H$41-H$40)*10)),1))</f>
        <v>7.5</v>
      </c>
      <c r="I17" s="77" t="str">
        <f>IF('Indicator Data'!BJ19="No data","x",ROUND(IF('Indicator Data'!BJ19&gt;I$41,0,IF('Indicator Data'!BJ19&lt;I$40,10,(I$41-'Indicator Data'!BJ19)/(I$41-I$40)*10)),1))</f>
        <v>x</v>
      </c>
      <c r="J17" s="77">
        <f>IF('Indicator Data'!BK19="No data","x",ROUND(IF('Indicator Data'!BK19&gt;J$41,0,IF('Indicator Data'!BK19&lt;J$40,10,(J$41-'Indicator Data'!BK19)/(J$41-J$40)*10)),1))</f>
        <v>0</v>
      </c>
      <c r="K17" s="76">
        <f t="shared" si="5"/>
        <v>2.8</v>
      </c>
      <c r="L17" s="78">
        <f>IF('Indicator Data'!BL19="No data","x",'Indicator Data'!BL19/'Indicator Data'!BN19)</f>
        <v>2.4589627884259358E-6</v>
      </c>
      <c r="M17" s="77">
        <f t="shared" si="6"/>
        <v>5.0999999999999996</v>
      </c>
      <c r="N17" s="79">
        <f t="shared" si="1"/>
        <v>5.0999999999999996</v>
      </c>
      <c r="O17" s="114">
        <f t="shared" si="2"/>
        <v>4.2</v>
      </c>
      <c r="P17" s="77">
        <f>IF('Indicator Data'!BM19="No data","x",ROUND(IF('Indicator Data'!BM19&gt;P$41,0,IF('Indicator Data'!BM19&lt;P$40,10,(P$41-'Indicator Data'!BM19)/(P$41-P$40)*10)),1))</f>
        <v>3</v>
      </c>
      <c r="Q17" s="76">
        <f t="shared" si="7"/>
        <v>3</v>
      </c>
      <c r="R17" s="80">
        <f>IF('Indicator Data'!BO19="No data","x",'Indicator Data'!BO19/'Indicator Data'!BZ19*100)</f>
        <v>3.7727759914255095</v>
      </c>
      <c r="S17" s="77">
        <f t="shared" si="8"/>
        <v>8.3000000000000007</v>
      </c>
      <c r="T17" s="77">
        <f>IF('Indicator Data'!BP19="No data","x",ROUND(IF('Indicator Data'!BP19&gt;T$41,0,IF('Indicator Data'!BP19&lt;T$40,10,(T$41-'Indicator Data'!BP19)/(T$41-T$40)*10)),1))</f>
        <v>1.7</v>
      </c>
      <c r="U17" s="77">
        <f>IF('Indicator Data'!BQ19="No data","x",ROUND(IF('Indicator Data'!BQ19&gt;U$41,0,IF('Indicator Data'!BQ19&lt;U$40,10,(U$41-'Indicator Data'!BQ19)/(U$41-U$40)*10)),1))</f>
        <v>5</v>
      </c>
      <c r="V17" s="76">
        <f t="shared" si="9"/>
        <v>5</v>
      </c>
      <c r="W17" s="77">
        <f>IF('Indicator Data'!BT19="No data","x",ROUND(IF('Indicator Data'!BT19&gt;W$41,0,IF('Indicator Data'!BT19&lt;W$40,10,(W$41-'Indicator Data'!BT19)/(W$41-W$40)*10)),1))</f>
        <v>0</v>
      </c>
      <c r="X17" s="77">
        <f>IF('Indicator Data'!BU19="No data","x",ROUND(IF('Indicator Data'!BU19&gt;X$41,0,IF('Indicator Data'!BU19&lt;X$40,10,(X$41-'Indicator Data'!BU19)/(X$41-X$40)*10)),1))</f>
        <v>0</v>
      </c>
      <c r="Y17" s="80">
        <f>IF('Indicator Data'!BS19="No data","x",ROUND(IF('Indicator Data'!BS19&gt;Y$41,0,IF('Indicator Data'!BS19&lt;Y$40,10,(Y$41-'Indicator Data'!BS19)/(Y$41-Y$40)*10)),1))</f>
        <v>1.1000000000000001</v>
      </c>
      <c r="Z17" s="77">
        <f t="shared" si="10"/>
        <v>1.1000000000000001</v>
      </c>
      <c r="AA17" s="77">
        <f>IF('Indicator Data'!BV19="No data","x",ROUND(IF('Indicator Data'!BV19&gt;AA$41,0,IF('Indicator Data'!BV19&lt;AA$40,10,(AA$41-'Indicator Data'!BV19)/(AA$41-AA$40)*10)),1))</f>
        <v>0</v>
      </c>
      <c r="AB17" s="76">
        <f t="shared" si="3"/>
        <v>0.3</v>
      </c>
      <c r="AC17" s="114">
        <f t="shared" si="4"/>
        <v>2.8</v>
      </c>
      <c r="AD17" s="81"/>
    </row>
    <row r="18" spans="1:30">
      <c r="A18" s="25" t="s">
        <v>199</v>
      </c>
      <c r="B18" s="3" t="s">
        <v>167</v>
      </c>
      <c r="C18" s="26" t="s">
        <v>205</v>
      </c>
      <c r="D18" s="75">
        <f>IF('Indicator Data'!BF20="No data","x",ROUND(IF('Indicator Data'!BF20&gt;D$41,0,IF('Indicator Data'!BF20&lt;D$40,10,(D$41-'Indicator Data'!BF20)/(D$41-D$40)*10)),1))</f>
        <v>4.7</v>
      </c>
      <c r="E18" s="76">
        <f t="shared" si="0"/>
        <v>4.7</v>
      </c>
      <c r="F18" s="77">
        <f>IF('Indicator Data'!BG20="No data","x",ROUND(IF('Indicator Data'!BG20&gt;F$41,0,IF('Indicator Data'!BG20&lt;F$40,10,(F$41-'Indicator Data'!BG20)/(F$41-F$40)*10)),1))</f>
        <v>1</v>
      </c>
      <c r="G18" s="77" t="str">
        <f>IF('Indicator Data'!BH20="No data","x",ROUND(IF('Indicator Data'!BH20&gt;G$41,0,IF('Indicator Data'!BH20&lt;G$40,10,(G$41-'Indicator Data'!BH20)/(G$41-G$40)*10)),1))</f>
        <v>x</v>
      </c>
      <c r="H18" s="77">
        <f>IF('Indicator Data'!BI20="No data","x",ROUND(IF('Indicator Data'!BI20&gt;H$41,0,IF('Indicator Data'!BI20&lt;H$40,10,(H$41-'Indicator Data'!BI20)/(H$41-H$40)*10)),1))</f>
        <v>7.5</v>
      </c>
      <c r="I18" s="77" t="str">
        <f>IF('Indicator Data'!BJ20="No data","x",ROUND(IF('Indicator Data'!BJ20&gt;I$41,0,IF('Indicator Data'!BJ20&lt;I$40,10,(I$41-'Indicator Data'!BJ20)/(I$41-I$40)*10)),1))</f>
        <v>x</v>
      </c>
      <c r="J18" s="77">
        <f>IF('Indicator Data'!BK20="No data","x",ROUND(IF('Indicator Data'!BK20&gt;J$41,0,IF('Indicator Data'!BK20&lt;J$40,10,(J$41-'Indicator Data'!BK20)/(J$41-J$40)*10)),1))</f>
        <v>0</v>
      </c>
      <c r="K18" s="76">
        <f t="shared" si="5"/>
        <v>2.8</v>
      </c>
      <c r="L18" s="78">
        <f>IF('Indicator Data'!BL20="No data","x",'Indicator Data'!BL20/'Indicator Data'!BN20)</f>
        <v>2.4589627884259358E-6</v>
      </c>
      <c r="M18" s="77">
        <f t="shared" si="6"/>
        <v>5.0999999999999996</v>
      </c>
      <c r="N18" s="79">
        <f t="shared" si="1"/>
        <v>5.0999999999999996</v>
      </c>
      <c r="O18" s="114">
        <f t="shared" si="2"/>
        <v>4.2</v>
      </c>
      <c r="P18" s="77">
        <f>IF('Indicator Data'!BM20="No data","x",ROUND(IF('Indicator Data'!BM20&gt;P$41,0,IF('Indicator Data'!BM20&lt;P$40,10,(P$41-'Indicator Data'!BM20)/(P$41-P$40)*10)),1))</f>
        <v>9.6</v>
      </c>
      <c r="Q18" s="76">
        <f t="shared" si="7"/>
        <v>9.6</v>
      </c>
      <c r="R18" s="80">
        <f>IF('Indicator Data'!BO20="No data","x",'Indicator Data'!BO20/'Indicator Data'!BZ20*100)</f>
        <v>3.1686859273066172</v>
      </c>
      <c r="S18" s="77">
        <f t="shared" ref="S18:S39" si="11">IF(R18="x","x",ROUND(IF(R18&gt;S$41,0,IF(R18&lt;S$40,10,(S$41-R18)/(S$41-S$40)*10)),1))</f>
        <v>8.9</v>
      </c>
      <c r="T18" s="77">
        <f>IF('Indicator Data'!BP20="No data","x",ROUND(IF('Indicator Data'!BP20&gt;T$41,0,IF('Indicator Data'!BP20&lt;T$40,10,(T$41-'Indicator Data'!BP20)/(T$41-T$40)*10)),1))</f>
        <v>1.7</v>
      </c>
      <c r="U18" s="77">
        <f>IF('Indicator Data'!BQ20="No data","x",ROUND(IF('Indicator Data'!BQ20&gt;U$41,0,IF('Indicator Data'!BQ20&lt;U$40,10,(U$41-'Indicator Data'!BQ20)/(U$41-U$40)*10)),1))</f>
        <v>5</v>
      </c>
      <c r="V18" s="76">
        <f t="shared" si="9"/>
        <v>5.2</v>
      </c>
      <c r="W18" s="77">
        <f>IF('Indicator Data'!BT20="No data","x",ROUND(IF('Indicator Data'!BT20&gt;W$41,0,IF('Indicator Data'!BT20&lt;W$40,10,(W$41-'Indicator Data'!BT20)/(W$41-W$40)*10)),1))</f>
        <v>10</v>
      </c>
      <c r="X18" s="77">
        <f>IF('Indicator Data'!BU20="No data","x",ROUND(IF('Indicator Data'!BU20&gt;X$41,0,IF('Indicator Data'!BU20&lt;X$40,10,(X$41-'Indicator Data'!BU20)/(X$41-X$40)*10)),1))</f>
        <v>4.2</v>
      </c>
      <c r="Y18" s="80">
        <f>IF('Indicator Data'!BS20="No data","x",ROUND(IF('Indicator Data'!BS20&gt;Y$41,0,IF('Indicator Data'!BS20&lt;Y$40,10,(Y$41-'Indicator Data'!BS20)/(Y$41-Y$40)*10)),1))</f>
        <v>1.1000000000000001</v>
      </c>
      <c r="Z18" s="77">
        <f t="shared" si="10"/>
        <v>1.1000000000000001</v>
      </c>
      <c r="AA18" s="77">
        <f>IF('Indicator Data'!BV20="No data","x",ROUND(IF('Indicator Data'!BV20&gt;AA$41,0,IF('Indicator Data'!BV20&lt;AA$40,10,(AA$41-'Indicator Data'!BV20)/(AA$41-AA$40)*10)),1))</f>
        <v>6.7</v>
      </c>
      <c r="AB18" s="76">
        <f t="shared" si="3"/>
        <v>5.5</v>
      </c>
      <c r="AC18" s="114">
        <f t="shared" si="4"/>
        <v>6.8</v>
      </c>
      <c r="AD18" s="81"/>
    </row>
    <row r="19" spans="1:30">
      <c r="A19" s="25" t="s">
        <v>199</v>
      </c>
      <c r="B19" s="3" t="s">
        <v>168</v>
      </c>
      <c r="C19" s="26" t="s">
        <v>206</v>
      </c>
      <c r="D19" s="75">
        <f>IF('Indicator Data'!BF21="No data","x",ROUND(IF('Indicator Data'!BF21&gt;D$41,0,IF('Indicator Data'!BF21&lt;D$40,10,(D$41-'Indicator Data'!BF21)/(D$41-D$40)*10)),1))</f>
        <v>4.7</v>
      </c>
      <c r="E19" s="76">
        <f t="shared" si="0"/>
        <v>4.7</v>
      </c>
      <c r="F19" s="77">
        <f>IF('Indicator Data'!BG21="No data","x",ROUND(IF('Indicator Data'!BG21&gt;F$41,0,IF('Indicator Data'!BG21&lt;F$40,10,(F$41-'Indicator Data'!BG21)/(F$41-F$40)*10)),1))</f>
        <v>1</v>
      </c>
      <c r="G19" s="77" t="str">
        <f>IF('Indicator Data'!BH21="No data","x",ROUND(IF('Indicator Data'!BH21&gt;G$41,0,IF('Indicator Data'!BH21&lt;G$40,10,(G$41-'Indicator Data'!BH21)/(G$41-G$40)*10)),1))</f>
        <v>x</v>
      </c>
      <c r="H19" s="77">
        <f>IF('Indicator Data'!BI21="No data","x",ROUND(IF('Indicator Data'!BI21&gt;H$41,0,IF('Indicator Data'!BI21&lt;H$40,10,(H$41-'Indicator Data'!BI21)/(H$41-H$40)*10)),1))</f>
        <v>7.5</v>
      </c>
      <c r="I19" s="77" t="str">
        <f>IF('Indicator Data'!BJ21="No data","x",ROUND(IF('Indicator Data'!BJ21&gt;I$41,0,IF('Indicator Data'!BJ21&lt;I$40,10,(I$41-'Indicator Data'!BJ21)/(I$41-I$40)*10)),1))</f>
        <v>x</v>
      </c>
      <c r="J19" s="77">
        <f>IF('Indicator Data'!BK21="No data","x",ROUND(IF('Indicator Data'!BK21&gt;J$41,0,IF('Indicator Data'!BK21&lt;J$40,10,(J$41-'Indicator Data'!BK21)/(J$41-J$40)*10)),1))</f>
        <v>0</v>
      </c>
      <c r="K19" s="76">
        <f t="shared" si="5"/>
        <v>2.8</v>
      </c>
      <c r="L19" s="78">
        <f>IF('Indicator Data'!BL21="No data","x",'Indicator Data'!BL21/'Indicator Data'!BN21)</f>
        <v>2.4589627884259358E-6</v>
      </c>
      <c r="M19" s="77">
        <f t="shared" si="6"/>
        <v>5.0999999999999996</v>
      </c>
      <c r="N19" s="79">
        <f t="shared" si="1"/>
        <v>5.0999999999999996</v>
      </c>
      <c r="O19" s="114">
        <f t="shared" si="2"/>
        <v>4.2</v>
      </c>
      <c r="P19" s="77">
        <f>IF('Indicator Data'!BM21="No data","x",ROUND(IF('Indicator Data'!BM21&gt;P$41,0,IF('Indicator Data'!BM21&lt;P$40,10,(P$41-'Indicator Data'!BM21)/(P$41-P$40)*10)),1))</f>
        <v>8.6</v>
      </c>
      <c r="Q19" s="76">
        <f t="shared" si="7"/>
        <v>8.6</v>
      </c>
      <c r="R19" s="80">
        <f>IF('Indicator Data'!BO21="No data","x",'Indicator Data'!BO21/'Indicator Data'!BZ21*100)</f>
        <v>2.86101083032491</v>
      </c>
      <c r="S19" s="77">
        <f t="shared" si="11"/>
        <v>9.3000000000000007</v>
      </c>
      <c r="T19" s="77">
        <f>IF('Indicator Data'!BP21="No data","x",ROUND(IF('Indicator Data'!BP21&gt;T$41,0,IF('Indicator Data'!BP21&lt;T$40,10,(T$41-'Indicator Data'!BP21)/(T$41-T$40)*10)),1))</f>
        <v>1.7</v>
      </c>
      <c r="U19" s="77">
        <f>IF('Indicator Data'!BQ21="No data","x",ROUND(IF('Indicator Data'!BQ21&gt;U$41,0,IF('Indicator Data'!BQ21&lt;U$40,10,(U$41-'Indicator Data'!BQ21)/(U$41-U$40)*10)),1))</f>
        <v>5</v>
      </c>
      <c r="V19" s="76">
        <f t="shared" si="9"/>
        <v>5.3</v>
      </c>
      <c r="W19" s="77">
        <f>IF('Indicator Data'!BT21="No data","x",ROUND(IF('Indicator Data'!BT21&gt;W$41,0,IF('Indicator Data'!BT21&lt;W$40,10,(W$41-'Indicator Data'!BT21)/(W$41-W$40)*10)),1))</f>
        <v>6.2</v>
      </c>
      <c r="X19" s="77">
        <f>IF('Indicator Data'!BU21="No data","x",ROUND(IF('Indicator Data'!BU21&gt;X$41,0,IF('Indicator Data'!BU21&lt;X$40,10,(X$41-'Indicator Data'!BU21)/(X$41-X$40)*10)),1))</f>
        <v>1.5</v>
      </c>
      <c r="Y19" s="80">
        <f>IF('Indicator Data'!BS21="No data","x",ROUND(IF('Indicator Data'!BS21&gt;Y$41,0,IF('Indicator Data'!BS21&lt;Y$40,10,(Y$41-'Indicator Data'!BS21)/(Y$41-Y$40)*10)),1))</f>
        <v>1.1000000000000001</v>
      </c>
      <c r="Z19" s="77">
        <f t="shared" si="10"/>
        <v>1.1000000000000001</v>
      </c>
      <c r="AA19" s="77">
        <f>IF('Indicator Data'!BV21="No data","x",ROUND(IF('Indicator Data'!BV21&gt;AA$41,0,IF('Indicator Data'!BV21&lt;AA$40,10,(AA$41-'Indicator Data'!BV21)/(AA$41-AA$40)*10)),1))</f>
        <v>0</v>
      </c>
      <c r="AB19" s="76">
        <f t="shared" si="3"/>
        <v>2.2000000000000002</v>
      </c>
      <c r="AC19" s="114">
        <f t="shared" si="4"/>
        <v>5.4</v>
      </c>
      <c r="AD19" s="81"/>
    </row>
    <row r="20" spans="1:30">
      <c r="A20" s="25" t="s">
        <v>199</v>
      </c>
      <c r="B20" s="3" t="s">
        <v>197</v>
      </c>
      <c r="C20" s="38" t="s">
        <v>235</v>
      </c>
      <c r="D20" s="75">
        <f>IF('Indicator Data'!BF22="No data","x",ROUND(IF('Indicator Data'!BF22&gt;D$41,0,IF('Indicator Data'!BF22&lt;D$40,10,(D$41-'Indicator Data'!BF22)/(D$41-D$40)*10)),1))</f>
        <v>4.7</v>
      </c>
      <c r="E20" s="76">
        <f t="shared" si="0"/>
        <v>4.7</v>
      </c>
      <c r="F20" s="77">
        <f>IF('Indicator Data'!BG22="No data","x",ROUND(IF('Indicator Data'!BG22&gt;F$41,0,IF('Indicator Data'!BG22&lt;F$40,10,(F$41-'Indicator Data'!BG22)/(F$41-F$40)*10)),1))</f>
        <v>1</v>
      </c>
      <c r="G20" s="77" t="str">
        <f>IF('Indicator Data'!BH22="No data","x",ROUND(IF('Indicator Data'!BH22&gt;G$41,0,IF('Indicator Data'!BH22&lt;G$40,10,(G$41-'Indicator Data'!BH22)/(G$41-G$40)*10)),1))</f>
        <v>x</v>
      </c>
      <c r="H20" s="77">
        <f>IF('Indicator Data'!BI22="No data","x",ROUND(IF('Indicator Data'!BI22&gt;H$41,0,IF('Indicator Data'!BI22&lt;H$40,10,(H$41-'Indicator Data'!BI22)/(H$41-H$40)*10)),1))</f>
        <v>7.5</v>
      </c>
      <c r="I20" s="77" t="str">
        <f>IF('Indicator Data'!BJ22="No data","x",ROUND(IF('Indicator Data'!BJ22&gt;I$41,0,IF('Indicator Data'!BJ22&lt;I$40,10,(I$41-'Indicator Data'!BJ22)/(I$41-I$40)*10)),1))</f>
        <v>x</v>
      </c>
      <c r="J20" s="77">
        <f>IF('Indicator Data'!BK22="No data","x",ROUND(IF('Indicator Data'!BK22&gt;J$41,0,IF('Indicator Data'!BK22&lt;J$40,10,(J$41-'Indicator Data'!BK22)/(J$41-J$40)*10)),1))</f>
        <v>2.9</v>
      </c>
      <c r="K20" s="76">
        <f t="shared" si="5"/>
        <v>3.8</v>
      </c>
      <c r="L20" s="78">
        <f>IF('Indicator Data'!BL22="No data","x",'Indicator Data'!BL22/'Indicator Data'!BN22)</f>
        <v>2.4589627884259358E-6</v>
      </c>
      <c r="M20" s="77">
        <f t="shared" si="6"/>
        <v>5.0999999999999996</v>
      </c>
      <c r="N20" s="79">
        <f t="shared" si="1"/>
        <v>5.0999999999999996</v>
      </c>
      <c r="O20" s="114">
        <f t="shared" si="2"/>
        <v>4.5</v>
      </c>
      <c r="P20" s="77">
        <f>IF('Indicator Data'!BM22="No data","x",ROUND(IF('Indicator Data'!BM22&gt;P$41,0,IF('Indicator Data'!BM22&lt;P$40,10,(P$41-'Indicator Data'!BM22)/(P$41-P$40)*10)),1))</f>
        <v>4.4000000000000004</v>
      </c>
      <c r="Q20" s="76">
        <f t="shared" si="7"/>
        <v>4.4000000000000004</v>
      </c>
      <c r="R20" s="80">
        <f>IF('Indicator Data'!BO22="No data","x",'Indicator Data'!BO22/'Indicator Data'!BZ22*100)</f>
        <v>1.2281659388646287</v>
      </c>
      <c r="S20" s="77">
        <f t="shared" si="11"/>
        <v>10</v>
      </c>
      <c r="T20" s="77">
        <f>IF('Indicator Data'!BP22="No data","x",ROUND(IF('Indicator Data'!BP22&gt;T$41,0,IF('Indicator Data'!BP22&lt;T$40,10,(T$41-'Indicator Data'!BP22)/(T$41-T$40)*10)),1))</f>
        <v>1.7</v>
      </c>
      <c r="U20" s="77">
        <f>IF('Indicator Data'!BQ22="No data","x",ROUND(IF('Indicator Data'!BQ22&gt;U$41,0,IF('Indicator Data'!BQ22&lt;U$40,10,(U$41-'Indicator Data'!BQ22)/(U$41-U$40)*10)),1))</f>
        <v>5</v>
      </c>
      <c r="V20" s="76">
        <f t="shared" si="9"/>
        <v>5.6</v>
      </c>
      <c r="W20" s="77">
        <f>IF('Indicator Data'!BT22="No data","x",ROUND(IF('Indicator Data'!BT22&gt;W$41,0,IF('Indicator Data'!BT22&lt;W$40,10,(W$41-'Indicator Data'!BT22)/(W$41-W$40)*10)),1))</f>
        <v>4.2</v>
      </c>
      <c r="X20" s="77">
        <f>IF('Indicator Data'!BU22="No data","x",ROUND(IF('Indicator Data'!BU22&gt;X$41,0,IF('Indicator Data'!BU22&lt;X$40,10,(X$41-'Indicator Data'!BU22)/(X$41-X$40)*10)),1))</f>
        <v>0</v>
      </c>
      <c r="Y20" s="80">
        <f>IF('Indicator Data'!BS22="No data","x",ROUND(IF('Indicator Data'!BS22&gt;Y$41,0,IF('Indicator Data'!BS22&lt;Y$40,10,(Y$41-'Indicator Data'!BS22)/(Y$41-Y$40)*10)),1))</f>
        <v>1.1000000000000001</v>
      </c>
      <c r="Z20" s="77">
        <f t="shared" si="10"/>
        <v>1.1000000000000001</v>
      </c>
      <c r="AA20" s="77">
        <f>IF('Indicator Data'!BV22="No data","x",ROUND(IF('Indicator Data'!BV22&gt;AA$41,0,IF('Indicator Data'!BV22&lt;AA$40,10,(AA$41-'Indicator Data'!BV22)/(AA$41-AA$40)*10)),1))</f>
        <v>2</v>
      </c>
      <c r="AB20" s="76">
        <f t="shared" si="3"/>
        <v>1.8</v>
      </c>
      <c r="AC20" s="114">
        <f t="shared" si="4"/>
        <v>3.9</v>
      </c>
      <c r="AD20" s="81"/>
    </row>
    <row r="21" spans="1:30" ht="15.75" customHeight="1">
      <c r="A21" s="25" t="s">
        <v>199</v>
      </c>
      <c r="B21" s="3" t="s">
        <v>169</v>
      </c>
      <c r="C21" s="26" t="s">
        <v>207</v>
      </c>
      <c r="D21" s="75">
        <f>IF('Indicator Data'!BF23="No data","x",ROUND(IF('Indicator Data'!BF23&gt;D$41,0,IF('Indicator Data'!BF23&lt;D$40,10,(D$41-'Indicator Data'!BF23)/(D$41-D$40)*10)),1))</f>
        <v>4.7</v>
      </c>
      <c r="E21" s="76">
        <f t="shared" si="0"/>
        <v>4.7</v>
      </c>
      <c r="F21" s="77">
        <f>IF('Indicator Data'!BG23="No data","x",ROUND(IF('Indicator Data'!BG23&gt;F$41,0,IF('Indicator Data'!BG23&lt;F$40,10,(F$41-'Indicator Data'!BG23)/(F$41-F$40)*10)),1))</f>
        <v>1</v>
      </c>
      <c r="G21" s="77" t="str">
        <f>IF('Indicator Data'!BH23="No data","x",ROUND(IF('Indicator Data'!BH23&gt;G$41,0,IF('Indicator Data'!BH23&lt;G$40,10,(G$41-'Indicator Data'!BH23)/(G$41-G$40)*10)),1))</f>
        <v>x</v>
      </c>
      <c r="H21" s="77">
        <f>IF('Indicator Data'!BI23="No data","x",ROUND(IF('Indicator Data'!BI23&gt;H$41,0,IF('Indicator Data'!BI23&lt;H$40,10,(H$41-'Indicator Data'!BI23)/(H$41-H$40)*10)),1))</f>
        <v>7.5</v>
      </c>
      <c r="I21" s="77" t="str">
        <f>IF('Indicator Data'!BJ23="No data","x",ROUND(IF('Indicator Data'!BJ23&gt;I$41,0,IF('Indicator Data'!BJ23&lt;I$40,10,(I$41-'Indicator Data'!BJ23)/(I$41-I$40)*10)),1))</f>
        <v>x</v>
      </c>
      <c r="J21" s="77">
        <f>IF('Indicator Data'!BK23="No data","x",ROUND(IF('Indicator Data'!BK23&gt;J$41,0,IF('Indicator Data'!BK23&lt;J$40,10,(J$41-'Indicator Data'!BK23)/(J$41-J$40)*10)),1))</f>
        <v>0</v>
      </c>
      <c r="K21" s="76">
        <f t="shared" si="5"/>
        <v>2.8</v>
      </c>
      <c r="L21" s="78">
        <f>IF('Indicator Data'!BL23="No data","x",'Indicator Data'!BL23/'Indicator Data'!BN23)</f>
        <v>2.4589627884259358E-6</v>
      </c>
      <c r="M21" s="77">
        <f t="shared" si="6"/>
        <v>5.0999999999999996</v>
      </c>
      <c r="N21" s="79">
        <f t="shared" si="1"/>
        <v>5.0999999999999996</v>
      </c>
      <c r="O21" s="114">
        <f t="shared" si="2"/>
        <v>4.2</v>
      </c>
      <c r="P21" s="77">
        <f>IF('Indicator Data'!BM23="No data","x",ROUND(IF('Indicator Data'!BM23&gt;P$41,0,IF('Indicator Data'!BM23&lt;P$40,10,(P$41-'Indicator Data'!BM23)/(P$41-P$40)*10)),1))</f>
        <v>8.5</v>
      </c>
      <c r="Q21" s="76">
        <f t="shared" si="7"/>
        <v>8.5</v>
      </c>
      <c r="R21" s="80">
        <f>IF('Indicator Data'!BO23="No data","x",'Indicator Data'!BO23/'Indicator Data'!BZ23*100)</f>
        <v>4.1246684350132634</v>
      </c>
      <c r="S21" s="77">
        <f t="shared" si="11"/>
        <v>7.9</v>
      </c>
      <c r="T21" s="77">
        <f>IF('Indicator Data'!BP23="No data","x",ROUND(IF('Indicator Data'!BP23&gt;T$41,0,IF('Indicator Data'!BP23&lt;T$40,10,(T$41-'Indicator Data'!BP23)/(T$41-T$40)*10)),1))</f>
        <v>1.7</v>
      </c>
      <c r="U21" s="77">
        <f>IF('Indicator Data'!BQ23="No data","x",ROUND(IF('Indicator Data'!BQ23&gt;U$41,0,IF('Indicator Data'!BQ23&lt;U$40,10,(U$41-'Indicator Data'!BQ23)/(U$41-U$40)*10)),1))</f>
        <v>5</v>
      </c>
      <c r="V21" s="76">
        <f t="shared" si="9"/>
        <v>4.9000000000000004</v>
      </c>
      <c r="W21" s="77">
        <f>IF('Indicator Data'!BT23="No data","x",ROUND(IF('Indicator Data'!BT23&gt;W$41,0,IF('Indicator Data'!BT23&lt;W$40,10,(W$41-'Indicator Data'!BT23)/(W$41-W$40)*10)),1))</f>
        <v>5.9</v>
      </c>
      <c r="X21" s="77">
        <f>IF('Indicator Data'!BU23="No data","x",ROUND(IF('Indicator Data'!BU23&gt;X$41,0,IF('Indicator Data'!BU23&lt;X$40,10,(X$41-'Indicator Data'!BU23)/(X$41-X$40)*10)),1))</f>
        <v>3.8</v>
      </c>
      <c r="Y21" s="80">
        <f>IF('Indicator Data'!BS23="No data","x",ROUND(IF('Indicator Data'!BS23&gt;Y$41,0,IF('Indicator Data'!BS23&lt;Y$40,10,(Y$41-'Indicator Data'!BS23)/(Y$41-Y$40)*10)),1))</f>
        <v>1.1000000000000001</v>
      </c>
      <c r="Z21" s="77">
        <f t="shared" si="10"/>
        <v>1.1000000000000001</v>
      </c>
      <c r="AA21" s="77">
        <f>IF('Indicator Data'!BV23="No data","x",ROUND(IF('Indicator Data'!BV23&gt;AA$41,0,IF('Indicator Data'!BV23&lt;AA$40,10,(AA$41-'Indicator Data'!BV23)/(AA$41-AA$40)*10)),1))</f>
        <v>4.8</v>
      </c>
      <c r="AB21" s="76">
        <f t="shared" si="3"/>
        <v>3.9</v>
      </c>
      <c r="AC21" s="114">
        <f t="shared" si="4"/>
        <v>5.8</v>
      </c>
      <c r="AD21" s="81"/>
    </row>
    <row r="22" spans="1:30" ht="15.75" customHeight="1">
      <c r="A22" s="25" t="s">
        <v>199</v>
      </c>
      <c r="B22" s="3" t="s">
        <v>179</v>
      </c>
      <c r="C22" s="38" t="s">
        <v>217</v>
      </c>
      <c r="D22" s="75">
        <f>IF('Indicator Data'!BF24="No data","x",ROUND(IF('Indicator Data'!BF24&gt;D$41,0,IF('Indicator Data'!BF24&lt;D$40,10,(D$41-'Indicator Data'!BF24)/(D$41-D$40)*10)),1))</f>
        <v>4.7</v>
      </c>
      <c r="E22" s="76">
        <f t="shared" si="0"/>
        <v>4.7</v>
      </c>
      <c r="F22" s="77">
        <f>IF('Indicator Data'!BG24="No data","x",ROUND(IF('Indicator Data'!BG24&gt;F$41,0,IF('Indicator Data'!BG24&lt;F$40,10,(F$41-'Indicator Data'!BG24)/(F$41-F$40)*10)),1))</f>
        <v>1</v>
      </c>
      <c r="G22" s="77" t="str">
        <f>IF('Indicator Data'!BH24="No data","x",ROUND(IF('Indicator Data'!BH24&gt;G$41,0,IF('Indicator Data'!BH24&lt;G$40,10,(G$41-'Indicator Data'!BH24)/(G$41-G$40)*10)),1))</f>
        <v>x</v>
      </c>
      <c r="H22" s="77">
        <f>IF('Indicator Data'!BI24="No data","x",ROUND(IF('Indicator Data'!BI24&gt;H$41,0,IF('Indicator Data'!BI24&lt;H$40,10,(H$41-'Indicator Data'!BI24)/(H$41-H$40)*10)),1))</f>
        <v>7.5</v>
      </c>
      <c r="I22" s="77" t="str">
        <f>IF('Indicator Data'!BJ24="No data","x",ROUND(IF('Indicator Data'!BJ24&gt;I$41,0,IF('Indicator Data'!BJ24&lt;I$40,10,(I$41-'Indicator Data'!BJ24)/(I$41-I$40)*10)),1))</f>
        <v>x</v>
      </c>
      <c r="J22" s="77">
        <f>IF('Indicator Data'!BK24="No data","x",ROUND(IF('Indicator Data'!BK24&gt;J$41,0,IF('Indicator Data'!BK24&lt;J$40,10,(J$41-'Indicator Data'!BK24)/(J$41-J$40)*10)),1))</f>
        <v>7.1</v>
      </c>
      <c r="K22" s="76">
        <f t="shared" si="5"/>
        <v>5.2</v>
      </c>
      <c r="L22" s="78">
        <f>IF('Indicator Data'!BL24="No data","x",'Indicator Data'!BL24/'Indicator Data'!BN24)</f>
        <v>2.4589627884259358E-6</v>
      </c>
      <c r="M22" s="77">
        <f t="shared" si="6"/>
        <v>5.0999999999999996</v>
      </c>
      <c r="N22" s="79">
        <f t="shared" si="1"/>
        <v>5.0999999999999996</v>
      </c>
      <c r="O22" s="114">
        <f t="shared" si="2"/>
        <v>5</v>
      </c>
      <c r="P22" s="77">
        <f>IF('Indicator Data'!BM24="No data","x",ROUND(IF('Indicator Data'!BM24&gt;P$41,0,IF('Indicator Data'!BM24&lt;P$40,10,(P$41-'Indicator Data'!BM24)/(P$41-P$40)*10)),1))</f>
        <v>0</v>
      </c>
      <c r="Q22" s="76">
        <f t="shared" si="7"/>
        <v>0</v>
      </c>
      <c r="R22" s="80">
        <f>IF('Indicator Data'!BO24="No data","x",'Indicator Data'!BO24/'Indicator Data'!BZ24*100)</f>
        <v>1.6913746630727766</v>
      </c>
      <c r="S22" s="77">
        <f t="shared" si="11"/>
        <v>10</v>
      </c>
      <c r="T22" s="77">
        <f>IF('Indicator Data'!BP24="No data","x",ROUND(IF('Indicator Data'!BP24&gt;T$41,0,IF('Indicator Data'!BP24&lt;T$40,10,(T$41-'Indicator Data'!BP24)/(T$41-T$40)*10)),1))</f>
        <v>1.7</v>
      </c>
      <c r="U22" s="77">
        <f>IF('Indicator Data'!BQ24="No data","x",ROUND(IF('Indicator Data'!BQ24&gt;U$41,0,IF('Indicator Data'!BQ24&lt;U$40,10,(U$41-'Indicator Data'!BQ24)/(U$41-U$40)*10)),1))</f>
        <v>5</v>
      </c>
      <c r="V22" s="76">
        <f t="shared" si="9"/>
        <v>5.6</v>
      </c>
      <c r="W22" s="77">
        <f>IF('Indicator Data'!BT24="No data","x",ROUND(IF('Indicator Data'!BT24&gt;W$41,0,IF('Indicator Data'!BT24&lt;W$40,10,(W$41-'Indicator Data'!BT24)/(W$41-W$40)*10)),1))</f>
        <v>6.5</v>
      </c>
      <c r="X22" s="77">
        <f>IF('Indicator Data'!BU24="No data","x",ROUND(IF('Indicator Data'!BU24&gt;X$41,0,IF('Indicator Data'!BU24&lt;X$40,10,(X$41-'Indicator Data'!BU24)/(X$41-X$40)*10)),1))</f>
        <v>10</v>
      </c>
      <c r="Y22" s="80">
        <f>IF('Indicator Data'!BS24="No data","x",ROUND(IF('Indicator Data'!BS24&gt;Y$41,0,IF('Indicator Data'!BS24&lt;Y$40,10,(Y$41-'Indicator Data'!BS24)/(Y$41-Y$40)*10)),1))</f>
        <v>1.1000000000000001</v>
      </c>
      <c r="Z22" s="77">
        <f t="shared" si="10"/>
        <v>1.1000000000000001</v>
      </c>
      <c r="AA22" s="77">
        <f>IF('Indicator Data'!BV24="No data","x",ROUND(IF('Indicator Data'!BV24&gt;AA$41,0,IF('Indicator Data'!BV24&lt;AA$40,10,(AA$41-'Indicator Data'!BV24)/(AA$41-AA$40)*10)),1))</f>
        <v>2.9</v>
      </c>
      <c r="AB22" s="76">
        <f t="shared" si="3"/>
        <v>5.0999999999999996</v>
      </c>
      <c r="AC22" s="114">
        <f t="shared" si="4"/>
        <v>3.6</v>
      </c>
      <c r="AD22" s="81"/>
    </row>
    <row r="23" spans="1:30" ht="15.75" customHeight="1">
      <c r="A23" s="25" t="s">
        <v>199</v>
      </c>
      <c r="B23" s="3" t="s">
        <v>180</v>
      </c>
      <c r="C23" s="38" t="s">
        <v>218</v>
      </c>
      <c r="D23" s="75">
        <f>IF('Indicator Data'!BF25="No data","x",ROUND(IF('Indicator Data'!BF25&gt;D$41,0,IF('Indicator Data'!BF25&lt;D$40,10,(D$41-'Indicator Data'!BF25)/(D$41-D$40)*10)),1))</f>
        <v>4.7</v>
      </c>
      <c r="E23" s="76">
        <f t="shared" si="0"/>
        <v>4.7</v>
      </c>
      <c r="F23" s="77">
        <f>IF('Indicator Data'!BG25="No data","x",ROUND(IF('Indicator Data'!BG25&gt;F$41,0,IF('Indicator Data'!BG25&lt;F$40,10,(F$41-'Indicator Data'!BG25)/(F$41-F$40)*10)),1))</f>
        <v>1</v>
      </c>
      <c r="G23" s="77" t="str">
        <f>IF('Indicator Data'!BH25="No data","x",ROUND(IF('Indicator Data'!BH25&gt;G$41,0,IF('Indicator Data'!BH25&lt;G$40,10,(G$41-'Indicator Data'!BH25)/(G$41-G$40)*10)),1))</f>
        <v>x</v>
      </c>
      <c r="H23" s="77">
        <f>IF('Indicator Data'!BI25="No data","x",ROUND(IF('Indicator Data'!BI25&gt;H$41,0,IF('Indicator Data'!BI25&lt;H$40,10,(H$41-'Indicator Data'!BI25)/(H$41-H$40)*10)),1))</f>
        <v>7.5</v>
      </c>
      <c r="I23" s="77" t="str">
        <f>IF('Indicator Data'!BJ25="No data","x",ROUND(IF('Indicator Data'!BJ25&gt;I$41,0,IF('Indicator Data'!BJ25&lt;I$40,10,(I$41-'Indicator Data'!BJ25)/(I$41-I$40)*10)),1))</f>
        <v>x</v>
      </c>
      <c r="J23" s="77">
        <f>IF('Indicator Data'!BK25="No data","x",ROUND(IF('Indicator Data'!BK25&gt;J$41,0,IF('Indicator Data'!BK25&lt;J$40,10,(J$41-'Indicator Data'!BK25)/(J$41-J$40)*10)),1))</f>
        <v>7.1</v>
      </c>
      <c r="K23" s="76">
        <f t="shared" si="5"/>
        <v>5.2</v>
      </c>
      <c r="L23" s="78">
        <f>IF('Indicator Data'!BL25="No data","x",'Indicator Data'!BL25/'Indicator Data'!BN25)</f>
        <v>2.4589627884259358E-6</v>
      </c>
      <c r="M23" s="77">
        <f t="shared" si="6"/>
        <v>5.0999999999999996</v>
      </c>
      <c r="N23" s="79">
        <f t="shared" si="1"/>
        <v>5.0999999999999996</v>
      </c>
      <c r="O23" s="114">
        <f t="shared" si="2"/>
        <v>5</v>
      </c>
      <c r="P23" s="77">
        <f>IF('Indicator Data'!BM25="No data","x",ROUND(IF('Indicator Data'!BM25&gt;P$41,0,IF('Indicator Data'!BM25&lt;P$40,10,(P$41-'Indicator Data'!BM25)/(P$41-P$40)*10)),1))</f>
        <v>2.2999999999999998</v>
      </c>
      <c r="Q23" s="76">
        <f t="shared" si="7"/>
        <v>2.2999999999999998</v>
      </c>
      <c r="R23" s="80">
        <f>IF('Indicator Data'!BO25="No data","x",'Indicator Data'!BO25/'Indicator Data'!BZ25*100)</f>
        <v>4.7765006385696038</v>
      </c>
      <c r="S23" s="77">
        <f t="shared" si="11"/>
        <v>7.2</v>
      </c>
      <c r="T23" s="77">
        <f>IF('Indicator Data'!BP25="No data","x",ROUND(IF('Indicator Data'!BP25&gt;T$41,0,IF('Indicator Data'!BP25&lt;T$40,10,(T$41-'Indicator Data'!BP25)/(T$41-T$40)*10)),1))</f>
        <v>1.7</v>
      </c>
      <c r="U23" s="77">
        <f>IF('Indicator Data'!BQ25="No data","x",ROUND(IF('Indicator Data'!BQ25&gt;U$41,0,IF('Indicator Data'!BQ25&lt;U$40,10,(U$41-'Indicator Data'!BQ25)/(U$41-U$40)*10)),1))</f>
        <v>5</v>
      </c>
      <c r="V23" s="76">
        <f t="shared" si="9"/>
        <v>4.5999999999999996</v>
      </c>
      <c r="W23" s="77">
        <f>IF('Indicator Data'!BT25="No data","x",ROUND(IF('Indicator Data'!BT25&gt;W$41,0,IF('Indicator Data'!BT25&lt;W$40,10,(W$41-'Indicator Data'!BT25)/(W$41-W$40)*10)),1))</f>
        <v>4.5999999999999996</v>
      </c>
      <c r="X23" s="77">
        <f>IF('Indicator Data'!BU25="No data","x",ROUND(IF('Indicator Data'!BU25&gt;X$41,0,IF('Indicator Data'!BU25&lt;X$40,10,(X$41-'Indicator Data'!BU25)/(X$41-X$40)*10)),1))</f>
        <v>10</v>
      </c>
      <c r="Y23" s="80">
        <f>IF('Indicator Data'!BS25="No data","x",ROUND(IF('Indicator Data'!BS25&gt;Y$41,0,IF('Indicator Data'!BS25&lt;Y$40,10,(Y$41-'Indicator Data'!BS25)/(Y$41-Y$40)*10)),1))</f>
        <v>1.1000000000000001</v>
      </c>
      <c r="Z23" s="77">
        <f t="shared" si="10"/>
        <v>1.1000000000000001</v>
      </c>
      <c r="AA23" s="77">
        <f>IF('Indicator Data'!BV25="No data","x",ROUND(IF('Indicator Data'!BV25&gt;AA$41,0,IF('Indicator Data'!BV25&lt;AA$40,10,(AA$41-'Indicator Data'!BV25)/(AA$41-AA$40)*10)),1))</f>
        <v>10</v>
      </c>
      <c r="AB23" s="76">
        <f t="shared" si="3"/>
        <v>6.4</v>
      </c>
      <c r="AC23" s="114">
        <f t="shared" si="4"/>
        <v>4.4000000000000004</v>
      </c>
      <c r="AD23" s="81"/>
    </row>
    <row r="24" spans="1:30" ht="15.75" customHeight="1">
      <c r="A24" s="25" t="s">
        <v>199</v>
      </c>
      <c r="B24" s="3" t="s">
        <v>198</v>
      </c>
      <c r="C24" s="38" t="s">
        <v>236</v>
      </c>
      <c r="D24" s="75">
        <f>IF('Indicator Data'!BF26="No data","x",ROUND(IF('Indicator Data'!BF26&gt;D$41,0,IF('Indicator Data'!BF26&lt;D$40,10,(D$41-'Indicator Data'!BF26)/(D$41-D$40)*10)),1))</f>
        <v>4.7</v>
      </c>
      <c r="E24" s="76">
        <f t="shared" si="0"/>
        <v>4.7</v>
      </c>
      <c r="F24" s="77">
        <f>IF('Indicator Data'!BG26="No data","x",ROUND(IF('Indicator Data'!BG26&gt;F$41,0,IF('Indicator Data'!BG26&lt;F$40,10,(F$41-'Indicator Data'!BG26)/(F$41-F$40)*10)),1))</f>
        <v>1</v>
      </c>
      <c r="G24" s="77" t="str">
        <f>IF('Indicator Data'!BH26="No data","x",ROUND(IF('Indicator Data'!BH26&gt;G$41,0,IF('Indicator Data'!BH26&lt;G$40,10,(G$41-'Indicator Data'!BH26)/(G$41-G$40)*10)),1))</f>
        <v>x</v>
      </c>
      <c r="H24" s="77">
        <f>IF('Indicator Data'!BI26="No data","x",ROUND(IF('Indicator Data'!BI26&gt;H$41,0,IF('Indicator Data'!BI26&lt;H$40,10,(H$41-'Indicator Data'!BI26)/(H$41-H$40)*10)),1))</f>
        <v>7.5</v>
      </c>
      <c r="I24" s="77" t="str">
        <f>IF('Indicator Data'!BJ26="No data","x",ROUND(IF('Indicator Data'!BJ26&gt;I$41,0,IF('Indicator Data'!BJ26&lt;I$40,10,(I$41-'Indicator Data'!BJ26)/(I$41-I$40)*10)),1))</f>
        <v>x</v>
      </c>
      <c r="J24" s="77" t="str">
        <f>IF('Indicator Data'!BK26="No data","x",ROUND(IF('Indicator Data'!BK26&gt;J$41,0,IF('Indicator Data'!BK26&lt;J$40,10,(J$41-'Indicator Data'!BK26)/(J$41-J$40)*10)),1))</f>
        <v>x</v>
      </c>
      <c r="K24" s="76">
        <f t="shared" si="5"/>
        <v>4.3</v>
      </c>
      <c r="L24" s="78">
        <f>IF('Indicator Data'!BL26="No data","x",'Indicator Data'!BL26/'Indicator Data'!BN26)</f>
        <v>2.4589627884259358E-6</v>
      </c>
      <c r="M24" s="77">
        <f t="shared" si="6"/>
        <v>5.0999999999999996</v>
      </c>
      <c r="N24" s="79">
        <f t="shared" si="1"/>
        <v>5.0999999999999996</v>
      </c>
      <c r="O24" s="114">
        <f t="shared" si="2"/>
        <v>4.7</v>
      </c>
      <c r="P24" s="77" t="str">
        <f>IF('Indicator Data'!BM26="No data","x",ROUND(IF('Indicator Data'!BM26&gt;P$41,0,IF('Indicator Data'!BM26&lt;P$40,10,(P$41-'Indicator Data'!BM26)/(P$41-P$40)*10)),1))</f>
        <v>x</v>
      </c>
      <c r="Q24" s="76" t="str">
        <f t="shared" si="7"/>
        <v>x</v>
      </c>
      <c r="R24" s="80" t="str">
        <f>IF('Indicator Data'!BO26="No data","x",'Indicator Data'!BO26/'Indicator Data'!BZ26*100)</f>
        <v>x</v>
      </c>
      <c r="S24" s="77" t="str">
        <f t="shared" si="11"/>
        <v>x</v>
      </c>
      <c r="T24" s="77">
        <f>IF('Indicator Data'!BP26="No data","x",ROUND(IF('Indicator Data'!BP26&gt;T$41,0,IF('Indicator Data'!BP26&lt;T$40,10,(T$41-'Indicator Data'!BP26)/(T$41-T$40)*10)),1))</f>
        <v>1.7</v>
      </c>
      <c r="U24" s="77">
        <f>IF('Indicator Data'!BQ26="No data","x",ROUND(IF('Indicator Data'!BQ26&gt;U$41,0,IF('Indicator Data'!BQ26&lt;U$40,10,(U$41-'Indicator Data'!BQ26)/(U$41-U$40)*10)),1))</f>
        <v>5</v>
      </c>
      <c r="V24" s="76">
        <f t="shared" si="9"/>
        <v>3.4</v>
      </c>
      <c r="W24" s="77" t="str">
        <f>IF('Indicator Data'!BT26="No data","x",ROUND(IF('Indicator Data'!BT26&gt;W$41,0,IF('Indicator Data'!BT26&lt;W$40,10,(W$41-'Indicator Data'!BT26)/(W$41-W$40)*10)),1))</f>
        <v>x</v>
      </c>
      <c r="X24" s="77" t="str">
        <f>IF('Indicator Data'!BU26="No data","x",ROUND(IF('Indicator Data'!BU26&gt;X$41,0,IF('Indicator Data'!BU26&lt;X$40,10,(X$41-'Indicator Data'!BU26)/(X$41-X$40)*10)),1))</f>
        <v>x</v>
      </c>
      <c r="Y24" s="80">
        <f>IF('Indicator Data'!BS26="No data","x",ROUND(IF('Indicator Data'!BS26&gt;Y$41,0,IF('Indicator Data'!BS26&lt;Y$40,10,(Y$41-'Indicator Data'!BS26)/(Y$41-Y$40)*10)),1))</f>
        <v>10</v>
      </c>
      <c r="Z24" s="77">
        <f t="shared" si="10"/>
        <v>10</v>
      </c>
      <c r="AA24" s="77" t="str">
        <f>IF('Indicator Data'!BV26="No data","x",ROUND(IF('Indicator Data'!BV26&gt;AA$41,0,IF('Indicator Data'!BV26&lt;AA$40,10,(AA$41-'Indicator Data'!BV26)/(AA$41-AA$40)*10)),1))</f>
        <v>x</v>
      </c>
      <c r="AB24" s="76">
        <f t="shared" si="3"/>
        <v>10</v>
      </c>
      <c r="AC24" s="114">
        <f t="shared" si="4"/>
        <v>6.7</v>
      </c>
      <c r="AD24" s="81"/>
    </row>
    <row r="25" spans="1:30" ht="15.75" customHeight="1">
      <c r="A25" s="25" t="s">
        <v>199</v>
      </c>
      <c r="B25" s="3" t="s">
        <v>194</v>
      </c>
      <c r="C25" s="38" t="s">
        <v>232</v>
      </c>
      <c r="D25" s="75">
        <f>IF('Indicator Data'!BF27="No data","x",ROUND(IF('Indicator Data'!BF27&gt;D$41,0,IF('Indicator Data'!BF27&lt;D$40,10,(D$41-'Indicator Data'!BF27)/(D$41-D$40)*10)),1))</f>
        <v>4.7</v>
      </c>
      <c r="E25" s="76">
        <f t="shared" si="0"/>
        <v>4.7</v>
      </c>
      <c r="F25" s="77">
        <f>IF('Indicator Data'!BG27="No data","x",ROUND(IF('Indicator Data'!BG27&gt;F$41,0,IF('Indicator Data'!BG27&lt;F$40,10,(F$41-'Indicator Data'!BG27)/(F$41-F$40)*10)),1))</f>
        <v>1</v>
      </c>
      <c r="G25" s="77" t="str">
        <f>IF('Indicator Data'!BH27="No data","x",ROUND(IF('Indicator Data'!BH27&gt;G$41,0,IF('Indicator Data'!BH27&lt;G$40,10,(G$41-'Indicator Data'!BH27)/(G$41-G$40)*10)),1))</f>
        <v>x</v>
      </c>
      <c r="H25" s="77">
        <f>IF('Indicator Data'!BI27="No data","x",ROUND(IF('Indicator Data'!BI27&gt;H$41,0,IF('Indicator Data'!BI27&lt;H$40,10,(H$41-'Indicator Data'!BI27)/(H$41-H$40)*10)),1))</f>
        <v>7.5</v>
      </c>
      <c r="I25" s="77" t="str">
        <f>IF('Indicator Data'!BJ27="No data","x",ROUND(IF('Indicator Data'!BJ27&gt;I$41,0,IF('Indicator Data'!BJ27&lt;I$40,10,(I$41-'Indicator Data'!BJ27)/(I$41-I$40)*10)),1))</f>
        <v>x</v>
      </c>
      <c r="J25" s="77">
        <f>IF('Indicator Data'!BK27="No data","x",ROUND(IF('Indicator Data'!BK27&gt;J$41,0,IF('Indicator Data'!BK27&lt;J$40,10,(J$41-'Indicator Data'!BK27)/(J$41-J$40)*10)),1))</f>
        <v>2.9</v>
      </c>
      <c r="K25" s="76">
        <f t="shared" si="5"/>
        <v>3.8</v>
      </c>
      <c r="L25" s="78">
        <f>IF('Indicator Data'!BL27="No data","x",'Indicator Data'!BL27/'Indicator Data'!BN27)</f>
        <v>2.4589627884259358E-6</v>
      </c>
      <c r="M25" s="77">
        <f t="shared" si="6"/>
        <v>5.0999999999999996</v>
      </c>
      <c r="N25" s="79">
        <f t="shared" si="1"/>
        <v>5.0999999999999996</v>
      </c>
      <c r="O25" s="114">
        <f t="shared" si="2"/>
        <v>4.5</v>
      </c>
      <c r="P25" s="77">
        <f>IF('Indicator Data'!BM27="No data","x",ROUND(IF('Indicator Data'!BM27&gt;P$41,0,IF('Indicator Data'!BM27&lt;P$40,10,(P$41-'Indicator Data'!BM27)/(P$41-P$40)*10)),1))</f>
        <v>7.1</v>
      </c>
      <c r="Q25" s="76">
        <f t="shared" si="7"/>
        <v>7.1</v>
      </c>
      <c r="R25" s="80">
        <f>IF('Indicator Data'!BO27="No data","x",'Indicator Data'!BO27/'Indicator Data'!BZ27*100)</f>
        <v>3.9870967741935486</v>
      </c>
      <c r="S25" s="77">
        <f t="shared" si="11"/>
        <v>8</v>
      </c>
      <c r="T25" s="77">
        <f>IF('Indicator Data'!BP27="No data","x",ROUND(IF('Indicator Data'!BP27&gt;T$41,0,IF('Indicator Data'!BP27&lt;T$40,10,(T$41-'Indicator Data'!BP27)/(T$41-T$40)*10)),1))</f>
        <v>1.7</v>
      </c>
      <c r="U25" s="77">
        <f>IF('Indicator Data'!BQ27="No data","x",ROUND(IF('Indicator Data'!BQ27&gt;U$41,0,IF('Indicator Data'!BQ27&lt;U$40,10,(U$41-'Indicator Data'!BQ27)/(U$41-U$40)*10)),1))</f>
        <v>5</v>
      </c>
      <c r="V25" s="76">
        <f t="shared" si="9"/>
        <v>4.9000000000000004</v>
      </c>
      <c r="W25" s="77">
        <f>IF('Indicator Data'!BT27="No data","x",ROUND(IF('Indicator Data'!BT27&gt;W$41,0,IF('Indicator Data'!BT27&lt;W$40,10,(W$41-'Indicator Data'!BT27)/(W$41-W$40)*10)),1))</f>
        <v>10</v>
      </c>
      <c r="X25" s="77">
        <f>IF('Indicator Data'!BU27="No data","x",ROUND(IF('Indicator Data'!BU27&gt;X$41,0,IF('Indicator Data'!BU27&lt;X$40,10,(X$41-'Indicator Data'!BU27)/(X$41-X$40)*10)),1))</f>
        <v>5.9</v>
      </c>
      <c r="Y25" s="80">
        <f>IF('Indicator Data'!BS27="No data","x",ROUND(IF('Indicator Data'!BS27&gt;Y$41,0,IF('Indicator Data'!BS27&lt;Y$40,10,(Y$41-'Indicator Data'!BS27)/(Y$41-Y$40)*10)),1))</f>
        <v>1.1000000000000001</v>
      </c>
      <c r="Z25" s="77">
        <f t="shared" si="10"/>
        <v>1.1000000000000001</v>
      </c>
      <c r="AA25" s="77">
        <f>IF('Indicator Data'!BV27="No data","x",ROUND(IF('Indicator Data'!BV27&gt;AA$41,0,IF('Indicator Data'!BV27&lt;AA$40,10,(AA$41-'Indicator Data'!BV27)/(AA$41-AA$40)*10)),1))</f>
        <v>5.7</v>
      </c>
      <c r="AB25" s="76">
        <f t="shared" si="3"/>
        <v>5.7</v>
      </c>
      <c r="AC25" s="114">
        <f t="shared" si="4"/>
        <v>5.9</v>
      </c>
      <c r="AD25" s="81"/>
    </row>
    <row r="26" spans="1:30" ht="15.75" customHeight="1">
      <c r="A26" s="25" t="s">
        <v>199</v>
      </c>
      <c r="B26" s="3" t="s">
        <v>181</v>
      </c>
      <c r="C26" s="38" t="s">
        <v>219</v>
      </c>
      <c r="D26" s="75">
        <f>IF('Indicator Data'!BF28="No data","x",ROUND(IF('Indicator Data'!BF28&gt;D$41,0,IF('Indicator Data'!BF28&lt;D$40,10,(D$41-'Indicator Data'!BF28)/(D$41-D$40)*10)),1))</f>
        <v>4.7</v>
      </c>
      <c r="E26" s="76">
        <f t="shared" si="0"/>
        <v>4.7</v>
      </c>
      <c r="F26" s="77">
        <f>IF('Indicator Data'!BG28="No data","x",ROUND(IF('Indicator Data'!BG28&gt;F$41,0,IF('Indicator Data'!BG28&lt;F$40,10,(F$41-'Indicator Data'!BG28)/(F$41-F$40)*10)),1))</f>
        <v>1</v>
      </c>
      <c r="G26" s="77" t="str">
        <f>IF('Indicator Data'!BH28="No data","x",ROUND(IF('Indicator Data'!BH28&gt;G$41,0,IF('Indicator Data'!BH28&lt;G$40,10,(G$41-'Indicator Data'!BH28)/(G$41-G$40)*10)),1))</f>
        <v>x</v>
      </c>
      <c r="H26" s="77">
        <f>IF('Indicator Data'!BI28="No data","x",ROUND(IF('Indicator Data'!BI28&gt;H$41,0,IF('Indicator Data'!BI28&lt;H$40,10,(H$41-'Indicator Data'!BI28)/(H$41-H$40)*10)),1))</f>
        <v>7.5</v>
      </c>
      <c r="I26" s="77" t="str">
        <f>IF('Indicator Data'!BJ28="No data","x",ROUND(IF('Indicator Data'!BJ28&gt;I$41,0,IF('Indicator Data'!BJ28&lt;I$40,10,(I$41-'Indicator Data'!BJ28)/(I$41-I$40)*10)),1))</f>
        <v>x</v>
      </c>
      <c r="J26" s="77">
        <f>IF('Indicator Data'!BK28="No data","x",ROUND(IF('Indicator Data'!BK28&gt;J$41,0,IF('Indicator Data'!BK28&lt;J$40,10,(J$41-'Indicator Data'!BK28)/(J$41-J$40)*10)),1))</f>
        <v>7.1</v>
      </c>
      <c r="K26" s="76">
        <f t="shared" si="5"/>
        <v>5.2</v>
      </c>
      <c r="L26" s="78">
        <f>IF('Indicator Data'!BL28="No data","x",'Indicator Data'!BL28/'Indicator Data'!BN28)</f>
        <v>2.4589627884259358E-6</v>
      </c>
      <c r="M26" s="77">
        <f t="shared" si="6"/>
        <v>5.0999999999999996</v>
      </c>
      <c r="N26" s="79">
        <f t="shared" si="1"/>
        <v>5.0999999999999996</v>
      </c>
      <c r="O26" s="114">
        <f t="shared" si="2"/>
        <v>5</v>
      </c>
      <c r="P26" s="77">
        <f>IF('Indicator Data'!BM28="No data","x",ROUND(IF('Indicator Data'!BM28&gt;P$41,0,IF('Indicator Data'!BM28&lt;P$40,10,(P$41-'Indicator Data'!BM28)/(P$41-P$40)*10)),1))</f>
        <v>9.6</v>
      </c>
      <c r="Q26" s="76">
        <f t="shared" si="7"/>
        <v>9.6</v>
      </c>
      <c r="R26" s="80">
        <f>IF('Indicator Data'!BO28="No data","x",'Indicator Data'!BO28/'Indicator Data'!BZ28*100)</f>
        <v>5.5555555555555554</v>
      </c>
      <c r="S26" s="77">
        <f t="shared" si="11"/>
        <v>6.3</v>
      </c>
      <c r="T26" s="77">
        <f>IF('Indicator Data'!BP28="No data","x",ROUND(IF('Indicator Data'!BP28&gt;T$41,0,IF('Indicator Data'!BP28&lt;T$40,10,(T$41-'Indicator Data'!BP28)/(T$41-T$40)*10)),1))</f>
        <v>1.7</v>
      </c>
      <c r="U26" s="77">
        <f>IF('Indicator Data'!BQ28="No data","x",ROUND(IF('Indicator Data'!BQ28&gt;U$41,0,IF('Indicator Data'!BQ28&lt;U$40,10,(U$41-'Indicator Data'!BQ28)/(U$41-U$40)*10)),1))</f>
        <v>5</v>
      </c>
      <c r="V26" s="76">
        <f t="shared" si="9"/>
        <v>4.3</v>
      </c>
      <c r="W26" s="77">
        <f>IF('Indicator Data'!BT28="No data","x",ROUND(IF('Indicator Data'!BT28&gt;W$41,0,IF('Indicator Data'!BT28&lt;W$40,10,(W$41-'Indicator Data'!BT28)/(W$41-W$40)*10)),1))</f>
        <v>8</v>
      </c>
      <c r="X26" s="77">
        <f>IF('Indicator Data'!BU28="No data","x",ROUND(IF('Indicator Data'!BU28&gt;X$41,0,IF('Indicator Data'!BU28&lt;X$40,10,(X$41-'Indicator Data'!BU28)/(X$41-X$40)*10)),1))</f>
        <v>6.3</v>
      </c>
      <c r="Y26" s="80">
        <f>IF('Indicator Data'!BS28="No data","x",ROUND(IF('Indicator Data'!BS28&gt;Y$41,0,IF('Indicator Data'!BS28&lt;Y$40,10,(Y$41-'Indicator Data'!BS28)/(Y$41-Y$40)*10)),1))</f>
        <v>1.1000000000000001</v>
      </c>
      <c r="Z26" s="77">
        <f t="shared" si="10"/>
        <v>1.1000000000000001</v>
      </c>
      <c r="AA26" s="77">
        <f>IF('Indicator Data'!BV28="No data","x",ROUND(IF('Indicator Data'!BV28&gt;AA$41,0,IF('Indicator Data'!BV28&lt;AA$40,10,(AA$41-'Indicator Data'!BV28)/(AA$41-AA$40)*10)),1))</f>
        <v>6.6</v>
      </c>
      <c r="AB26" s="76">
        <f t="shared" si="3"/>
        <v>5.5</v>
      </c>
      <c r="AC26" s="114">
        <f t="shared" si="4"/>
        <v>6.5</v>
      </c>
      <c r="AD26" s="81"/>
    </row>
    <row r="27" spans="1:30" ht="15.75" customHeight="1">
      <c r="A27" s="25" t="s">
        <v>199</v>
      </c>
      <c r="B27" s="3" t="s">
        <v>170</v>
      </c>
      <c r="C27" s="26" t="s">
        <v>208</v>
      </c>
      <c r="D27" s="75">
        <f>IF('Indicator Data'!BF29="No data","x",ROUND(IF('Indicator Data'!BF29&gt;D$41,0,IF('Indicator Data'!BF29&lt;D$40,10,(D$41-'Indicator Data'!BF29)/(D$41-D$40)*10)),1))</f>
        <v>4.7</v>
      </c>
      <c r="E27" s="76">
        <f t="shared" si="0"/>
        <v>4.7</v>
      </c>
      <c r="F27" s="77">
        <f>IF('Indicator Data'!BG29="No data","x",ROUND(IF('Indicator Data'!BG29&gt;F$41,0,IF('Indicator Data'!BG29&lt;F$40,10,(F$41-'Indicator Data'!BG29)/(F$41-F$40)*10)),1))</f>
        <v>1</v>
      </c>
      <c r="G27" s="77" t="str">
        <f>IF('Indicator Data'!BH29="No data","x",ROUND(IF('Indicator Data'!BH29&gt;G$41,0,IF('Indicator Data'!BH29&lt;G$40,10,(G$41-'Indicator Data'!BH29)/(G$41-G$40)*10)),1))</f>
        <v>x</v>
      </c>
      <c r="H27" s="77">
        <f>IF('Indicator Data'!BI29="No data","x",ROUND(IF('Indicator Data'!BI29&gt;H$41,0,IF('Indicator Data'!BI29&lt;H$40,10,(H$41-'Indicator Data'!BI29)/(H$41-H$40)*10)),1))</f>
        <v>7.5</v>
      </c>
      <c r="I27" s="77" t="str">
        <f>IF('Indicator Data'!BJ29="No data","x",ROUND(IF('Indicator Data'!BJ29&gt;I$41,0,IF('Indicator Data'!BJ29&lt;I$40,10,(I$41-'Indicator Data'!BJ29)/(I$41-I$40)*10)),1))</f>
        <v>x</v>
      </c>
      <c r="J27" s="77">
        <f>IF('Indicator Data'!BK29="No data","x",ROUND(IF('Indicator Data'!BK29&gt;J$41,0,IF('Indicator Data'!BK29&lt;J$40,10,(J$41-'Indicator Data'!BK29)/(J$41-J$40)*10)),1))</f>
        <v>0</v>
      </c>
      <c r="K27" s="76">
        <f t="shared" si="5"/>
        <v>2.8</v>
      </c>
      <c r="L27" s="78">
        <f>IF('Indicator Data'!BL29="No data","x",'Indicator Data'!BL29/'Indicator Data'!BN29)</f>
        <v>2.4589627884259358E-6</v>
      </c>
      <c r="M27" s="77">
        <f t="shared" si="6"/>
        <v>5.0999999999999996</v>
      </c>
      <c r="N27" s="79">
        <f t="shared" si="1"/>
        <v>5.0999999999999996</v>
      </c>
      <c r="O27" s="114">
        <f t="shared" si="2"/>
        <v>4.2</v>
      </c>
      <c r="P27" s="77">
        <f>IF('Indicator Data'!BM29="No data","x",ROUND(IF('Indicator Data'!BM29&gt;P$41,0,IF('Indicator Data'!BM29&lt;P$40,10,(P$41-'Indicator Data'!BM29)/(P$41-P$40)*10)),1))</f>
        <v>9.9</v>
      </c>
      <c r="Q27" s="76">
        <f t="shared" si="7"/>
        <v>9.9</v>
      </c>
      <c r="R27" s="80">
        <f>IF('Indicator Data'!BO29="No data","x",'Indicator Data'!BO29/'Indicator Data'!BZ29*100)</f>
        <v>6.1976549413735347</v>
      </c>
      <c r="S27" s="77">
        <f t="shared" si="11"/>
        <v>5.6</v>
      </c>
      <c r="T27" s="77">
        <f>IF('Indicator Data'!BP29="No data","x",ROUND(IF('Indicator Data'!BP29&gt;T$41,0,IF('Indicator Data'!BP29&lt;T$40,10,(T$41-'Indicator Data'!BP29)/(T$41-T$40)*10)),1))</f>
        <v>1.7</v>
      </c>
      <c r="U27" s="77">
        <f>IF('Indicator Data'!BQ29="No data","x",ROUND(IF('Indicator Data'!BQ29&gt;U$41,0,IF('Indicator Data'!BQ29&lt;U$40,10,(U$41-'Indicator Data'!BQ29)/(U$41-U$40)*10)),1))</f>
        <v>5</v>
      </c>
      <c r="V27" s="76">
        <f t="shared" si="9"/>
        <v>4.0999999999999996</v>
      </c>
      <c r="W27" s="77">
        <f>IF('Indicator Data'!BT29="No data","x",ROUND(IF('Indicator Data'!BT29&gt;W$41,0,IF('Indicator Data'!BT29&lt;W$40,10,(W$41-'Indicator Data'!BT29)/(W$41-W$40)*10)),1))</f>
        <v>5.7</v>
      </c>
      <c r="X27" s="77">
        <f>IF('Indicator Data'!BU29="No data","x",ROUND(IF('Indicator Data'!BU29&gt;X$41,0,IF('Indicator Data'!BU29&lt;X$40,10,(X$41-'Indicator Data'!BU29)/(X$41-X$40)*10)),1))</f>
        <v>2.4</v>
      </c>
      <c r="Y27" s="80">
        <f>IF('Indicator Data'!BS29="No data","x",ROUND(IF('Indicator Data'!BS29&gt;Y$41,0,IF('Indicator Data'!BS29&lt;Y$40,10,(Y$41-'Indicator Data'!BS29)/(Y$41-Y$40)*10)),1))</f>
        <v>1.1000000000000001</v>
      </c>
      <c r="Z27" s="77">
        <f t="shared" si="10"/>
        <v>1.1000000000000001</v>
      </c>
      <c r="AA27" s="77">
        <f>IF('Indicator Data'!BV29="No data","x",ROUND(IF('Indicator Data'!BV29&gt;AA$41,0,IF('Indicator Data'!BV29&lt;AA$40,10,(AA$41-'Indicator Data'!BV29)/(AA$41-AA$40)*10)),1))</f>
        <v>5.5</v>
      </c>
      <c r="AB27" s="76">
        <f t="shared" si="3"/>
        <v>3.7</v>
      </c>
      <c r="AC27" s="114">
        <f t="shared" si="4"/>
        <v>5.9</v>
      </c>
      <c r="AD27" s="81"/>
    </row>
    <row r="28" spans="1:30" ht="15.75" customHeight="1">
      <c r="A28" s="25" t="s">
        <v>199</v>
      </c>
      <c r="B28" s="3" t="s">
        <v>182</v>
      </c>
      <c r="C28" s="38" t="s">
        <v>220</v>
      </c>
      <c r="D28" s="75">
        <f>IF('Indicator Data'!BF30="No data","x",ROUND(IF('Indicator Data'!BF30&gt;D$41,0,IF('Indicator Data'!BF30&lt;D$40,10,(D$41-'Indicator Data'!BF30)/(D$41-D$40)*10)),1))</f>
        <v>4.7</v>
      </c>
      <c r="E28" s="76">
        <f t="shared" si="0"/>
        <v>4.7</v>
      </c>
      <c r="F28" s="77">
        <f>IF('Indicator Data'!BG30="No data","x",ROUND(IF('Indicator Data'!BG30&gt;F$41,0,IF('Indicator Data'!BG30&lt;F$40,10,(F$41-'Indicator Data'!BG30)/(F$41-F$40)*10)),1))</f>
        <v>1</v>
      </c>
      <c r="G28" s="77" t="str">
        <f>IF('Indicator Data'!BH30="No data","x",ROUND(IF('Indicator Data'!BH30&gt;G$41,0,IF('Indicator Data'!BH30&lt;G$40,10,(G$41-'Indicator Data'!BH30)/(G$41-G$40)*10)),1))</f>
        <v>x</v>
      </c>
      <c r="H28" s="77">
        <f>IF('Indicator Data'!BI30="No data","x",ROUND(IF('Indicator Data'!BI30&gt;H$41,0,IF('Indicator Data'!BI30&lt;H$40,10,(H$41-'Indicator Data'!BI30)/(H$41-H$40)*10)),1))</f>
        <v>7.5</v>
      </c>
      <c r="I28" s="77" t="str">
        <f>IF('Indicator Data'!BJ30="No data","x",ROUND(IF('Indicator Data'!BJ30&gt;I$41,0,IF('Indicator Data'!BJ30&lt;I$40,10,(I$41-'Indicator Data'!BJ30)/(I$41-I$40)*10)),1))</f>
        <v>x</v>
      </c>
      <c r="J28" s="77">
        <f>IF('Indicator Data'!BK30="No data","x",ROUND(IF('Indicator Data'!BK30&gt;J$41,0,IF('Indicator Data'!BK30&lt;J$40,10,(J$41-'Indicator Data'!BK30)/(J$41-J$40)*10)),1))</f>
        <v>7.1</v>
      </c>
      <c r="K28" s="76">
        <f t="shared" si="5"/>
        <v>5.2</v>
      </c>
      <c r="L28" s="78">
        <f>IF('Indicator Data'!BL30="No data","x",'Indicator Data'!BL30/'Indicator Data'!BN30)</f>
        <v>2.4589627884259358E-6</v>
      </c>
      <c r="M28" s="77">
        <f t="shared" si="6"/>
        <v>5.0999999999999996</v>
      </c>
      <c r="N28" s="79">
        <f t="shared" si="1"/>
        <v>5.0999999999999996</v>
      </c>
      <c r="O28" s="114">
        <f t="shared" si="2"/>
        <v>5</v>
      </c>
      <c r="P28" s="77">
        <f>IF('Indicator Data'!BM30="No data","x",ROUND(IF('Indicator Data'!BM30&gt;P$41,0,IF('Indicator Data'!BM30&lt;P$40,10,(P$41-'Indicator Data'!BM30)/(P$41-P$40)*10)),1))</f>
        <v>0.6</v>
      </c>
      <c r="Q28" s="76">
        <f t="shared" si="7"/>
        <v>0.6</v>
      </c>
      <c r="R28" s="80">
        <f>IF('Indicator Data'!BO30="No data","x",'Indicator Data'!BO30/'Indicator Data'!BZ30*100)</f>
        <v>2.2231270358306192</v>
      </c>
      <c r="S28" s="77">
        <f t="shared" si="11"/>
        <v>10</v>
      </c>
      <c r="T28" s="77">
        <f>IF('Indicator Data'!BP30="No data","x",ROUND(IF('Indicator Data'!BP30&gt;T$41,0,IF('Indicator Data'!BP30&lt;T$40,10,(T$41-'Indicator Data'!BP30)/(T$41-T$40)*10)),1))</f>
        <v>1.7</v>
      </c>
      <c r="U28" s="77">
        <f>IF('Indicator Data'!BQ30="No data","x",ROUND(IF('Indicator Data'!BQ30&gt;U$41,0,IF('Indicator Data'!BQ30&lt;U$40,10,(U$41-'Indicator Data'!BQ30)/(U$41-U$40)*10)),1))</f>
        <v>5</v>
      </c>
      <c r="V28" s="76">
        <f t="shared" si="9"/>
        <v>5.6</v>
      </c>
      <c r="W28" s="77">
        <f>IF('Indicator Data'!BT30="No data","x",ROUND(IF('Indicator Data'!BT30&gt;W$41,0,IF('Indicator Data'!BT30&lt;W$40,10,(W$41-'Indicator Data'!BT30)/(W$41-W$40)*10)),1))</f>
        <v>4.9000000000000004</v>
      </c>
      <c r="X28" s="77">
        <f>IF('Indicator Data'!BU30="No data","x",ROUND(IF('Indicator Data'!BU30&gt;X$41,0,IF('Indicator Data'!BU30&lt;X$40,10,(X$41-'Indicator Data'!BU30)/(X$41-X$40)*10)),1))</f>
        <v>4.2</v>
      </c>
      <c r="Y28" s="80">
        <f>IF('Indicator Data'!BS30="No data","x",ROUND(IF('Indicator Data'!BS30&gt;Y$41,0,IF('Indicator Data'!BS30&lt;Y$40,10,(Y$41-'Indicator Data'!BS30)/(Y$41-Y$40)*10)),1))</f>
        <v>1.1000000000000001</v>
      </c>
      <c r="Z28" s="77">
        <f t="shared" si="10"/>
        <v>1.1000000000000001</v>
      </c>
      <c r="AA28" s="77">
        <f>IF('Indicator Data'!BV30="No data","x",ROUND(IF('Indicator Data'!BV30&gt;AA$41,0,IF('Indicator Data'!BV30&lt;AA$40,10,(AA$41-'Indicator Data'!BV30)/(AA$41-AA$40)*10)),1))</f>
        <v>5.6</v>
      </c>
      <c r="AB28" s="76">
        <f t="shared" si="3"/>
        <v>4</v>
      </c>
      <c r="AC28" s="114">
        <f t="shared" si="4"/>
        <v>3.4</v>
      </c>
      <c r="AD28" s="81"/>
    </row>
    <row r="29" spans="1:30" ht="15.75" customHeight="1">
      <c r="A29" s="25" t="s">
        <v>199</v>
      </c>
      <c r="B29" s="3" t="s">
        <v>183</v>
      </c>
      <c r="C29" s="38" t="s">
        <v>221</v>
      </c>
      <c r="D29" s="75">
        <f>IF('Indicator Data'!BF31="No data","x",ROUND(IF('Indicator Data'!BF31&gt;D$41,0,IF('Indicator Data'!BF31&lt;D$40,10,(D$41-'Indicator Data'!BF31)/(D$41-D$40)*10)),1))</f>
        <v>4.7</v>
      </c>
      <c r="E29" s="76">
        <f t="shared" si="0"/>
        <v>4.7</v>
      </c>
      <c r="F29" s="77">
        <f>IF('Indicator Data'!BG31="No data","x",ROUND(IF('Indicator Data'!BG31&gt;F$41,0,IF('Indicator Data'!BG31&lt;F$40,10,(F$41-'Indicator Data'!BG31)/(F$41-F$40)*10)),1))</f>
        <v>1</v>
      </c>
      <c r="G29" s="77" t="str">
        <f>IF('Indicator Data'!BH31="No data","x",ROUND(IF('Indicator Data'!BH31&gt;G$41,0,IF('Indicator Data'!BH31&lt;G$40,10,(G$41-'Indicator Data'!BH31)/(G$41-G$40)*10)),1))</f>
        <v>x</v>
      </c>
      <c r="H29" s="77">
        <f>IF('Indicator Data'!BI31="No data","x",ROUND(IF('Indicator Data'!BI31&gt;H$41,0,IF('Indicator Data'!BI31&lt;H$40,10,(H$41-'Indicator Data'!BI31)/(H$41-H$40)*10)),1))</f>
        <v>0</v>
      </c>
      <c r="I29" s="77" t="str">
        <f>IF('Indicator Data'!BJ31="No data","x",ROUND(IF('Indicator Data'!BJ31&gt;I$41,0,IF('Indicator Data'!BJ31&lt;I$40,10,(I$41-'Indicator Data'!BJ31)/(I$41-I$40)*10)),1))</f>
        <v>x</v>
      </c>
      <c r="J29" s="77">
        <f>IF('Indicator Data'!BK31="No data","x",ROUND(IF('Indicator Data'!BK31&gt;J$41,0,IF('Indicator Data'!BK31&lt;J$40,10,(J$41-'Indicator Data'!BK31)/(J$41-J$40)*10)),1))</f>
        <v>7.1</v>
      </c>
      <c r="K29" s="76">
        <f t="shared" si="5"/>
        <v>2.7</v>
      </c>
      <c r="L29" s="78">
        <f>IF('Indicator Data'!BL31="No data","x",'Indicator Data'!BL31/'Indicator Data'!BN31)</f>
        <v>2.4589627884259358E-6</v>
      </c>
      <c r="M29" s="77">
        <f t="shared" si="6"/>
        <v>5.0999999999999996</v>
      </c>
      <c r="N29" s="79">
        <f t="shared" si="1"/>
        <v>5.0999999999999996</v>
      </c>
      <c r="O29" s="114">
        <f t="shared" si="2"/>
        <v>4.2</v>
      </c>
      <c r="P29" s="77">
        <f>IF('Indicator Data'!BM31="No data","x",ROUND(IF('Indicator Data'!BM31&gt;P$41,0,IF('Indicator Data'!BM31&lt;P$40,10,(P$41-'Indicator Data'!BM31)/(P$41-P$40)*10)),1))</f>
        <v>7.7</v>
      </c>
      <c r="Q29" s="76">
        <f t="shared" si="7"/>
        <v>7.7</v>
      </c>
      <c r="R29" s="80">
        <f>IF('Indicator Data'!BO31="No data","x",'Indicator Data'!BO31/'Indicator Data'!BZ31*100)</f>
        <v>5.4106280193236715</v>
      </c>
      <c r="S29" s="77">
        <f t="shared" si="11"/>
        <v>6.5</v>
      </c>
      <c r="T29" s="77">
        <f>IF('Indicator Data'!BP31="No data","x",ROUND(IF('Indicator Data'!BP31&gt;T$41,0,IF('Indicator Data'!BP31&lt;T$40,10,(T$41-'Indicator Data'!BP31)/(T$41-T$40)*10)),1))</f>
        <v>1.7</v>
      </c>
      <c r="U29" s="77">
        <f>IF('Indicator Data'!BQ31="No data","x",ROUND(IF('Indicator Data'!BQ31&gt;U$41,0,IF('Indicator Data'!BQ31&lt;U$40,10,(U$41-'Indicator Data'!BQ31)/(U$41-U$40)*10)),1))</f>
        <v>5</v>
      </c>
      <c r="V29" s="76">
        <f t="shared" si="9"/>
        <v>4.4000000000000004</v>
      </c>
      <c r="W29" s="77">
        <f>IF('Indicator Data'!BT31="No data","x",ROUND(IF('Indicator Data'!BT31&gt;W$41,0,IF('Indicator Data'!BT31&lt;W$40,10,(W$41-'Indicator Data'!BT31)/(W$41-W$40)*10)),1))</f>
        <v>7.1</v>
      </c>
      <c r="X29" s="77">
        <f>IF('Indicator Data'!BU31="No data","x",ROUND(IF('Indicator Data'!BU31&gt;X$41,0,IF('Indicator Data'!BU31&lt;X$40,10,(X$41-'Indicator Data'!BU31)/(X$41-X$40)*10)),1))</f>
        <v>3.5</v>
      </c>
      <c r="Y29" s="80">
        <f>IF('Indicator Data'!BS31="No data","x",ROUND(IF('Indicator Data'!BS31&gt;Y$41,0,IF('Indicator Data'!BS31&lt;Y$40,10,(Y$41-'Indicator Data'!BS31)/(Y$41-Y$40)*10)),1))</f>
        <v>1.1000000000000001</v>
      </c>
      <c r="Z29" s="77">
        <f t="shared" si="10"/>
        <v>1.1000000000000001</v>
      </c>
      <c r="AA29" s="77">
        <f>IF('Indicator Data'!BV31="No data","x",ROUND(IF('Indicator Data'!BV31&gt;AA$41,0,IF('Indicator Data'!BV31&lt;AA$40,10,(AA$41-'Indicator Data'!BV31)/(AA$41-AA$40)*10)),1))</f>
        <v>5.8</v>
      </c>
      <c r="AB29" s="76">
        <f t="shared" si="3"/>
        <v>4.4000000000000004</v>
      </c>
      <c r="AC29" s="114">
        <f t="shared" si="4"/>
        <v>5.5</v>
      </c>
      <c r="AD29" s="81"/>
    </row>
    <row r="30" spans="1:30" ht="15.75" customHeight="1">
      <c r="A30" s="25" t="s">
        <v>199</v>
      </c>
      <c r="B30" s="3" t="s">
        <v>171</v>
      </c>
      <c r="C30" s="26" t="s">
        <v>209</v>
      </c>
      <c r="D30" s="75">
        <f>IF('Indicator Data'!BF32="No data","x",ROUND(IF('Indicator Data'!BF32&gt;D$41,0,IF('Indicator Data'!BF32&lt;D$40,10,(D$41-'Indicator Data'!BF32)/(D$41-D$40)*10)),1))</f>
        <v>4.7</v>
      </c>
      <c r="E30" s="76">
        <f t="shared" si="0"/>
        <v>4.7</v>
      </c>
      <c r="F30" s="77">
        <f>IF('Indicator Data'!BG32="No data","x",ROUND(IF('Indicator Data'!BG32&gt;F$41,0,IF('Indicator Data'!BG32&lt;F$40,10,(F$41-'Indicator Data'!BG32)/(F$41-F$40)*10)),1))</f>
        <v>1</v>
      </c>
      <c r="G30" s="77" t="str">
        <f>IF('Indicator Data'!BH32="No data","x",ROUND(IF('Indicator Data'!BH32&gt;G$41,0,IF('Indicator Data'!BH32&lt;G$40,10,(G$41-'Indicator Data'!BH32)/(G$41-G$40)*10)),1))</f>
        <v>x</v>
      </c>
      <c r="H30" s="77">
        <f>IF('Indicator Data'!BI32="No data","x",ROUND(IF('Indicator Data'!BI32&gt;H$41,0,IF('Indicator Data'!BI32&lt;H$40,10,(H$41-'Indicator Data'!BI32)/(H$41-H$40)*10)),1))</f>
        <v>7.5</v>
      </c>
      <c r="I30" s="77" t="str">
        <f>IF('Indicator Data'!BJ32="No data","x",ROUND(IF('Indicator Data'!BJ32&gt;I$41,0,IF('Indicator Data'!BJ32&lt;I$40,10,(I$41-'Indicator Data'!BJ32)/(I$41-I$40)*10)),1))</f>
        <v>x</v>
      </c>
      <c r="J30" s="77">
        <f>IF('Indicator Data'!BK32="No data","x",ROUND(IF('Indicator Data'!BK32&gt;J$41,0,IF('Indicator Data'!BK32&lt;J$40,10,(J$41-'Indicator Data'!BK32)/(J$41-J$40)*10)),1))</f>
        <v>0</v>
      </c>
      <c r="K30" s="76">
        <f t="shared" si="5"/>
        <v>2.8</v>
      </c>
      <c r="L30" s="78">
        <f>IF('Indicator Data'!BL32="No data","x",'Indicator Data'!BL32/'Indicator Data'!BN32)</f>
        <v>2.4589627884259358E-6</v>
      </c>
      <c r="M30" s="77">
        <f t="shared" si="6"/>
        <v>5.0999999999999996</v>
      </c>
      <c r="N30" s="79">
        <f t="shared" si="1"/>
        <v>5.0999999999999996</v>
      </c>
      <c r="O30" s="114">
        <f t="shared" si="2"/>
        <v>4.2</v>
      </c>
      <c r="P30" s="77">
        <f>IF('Indicator Data'!BM32="No data","x",ROUND(IF('Indicator Data'!BM32&gt;P$41,0,IF('Indicator Data'!BM32&lt;P$40,10,(P$41-'Indicator Data'!BM32)/(P$41-P$40)*10)),1))</f>
        <v>8.1</v>
      </c>
      <c r="Q30" s="76">
        <f t="shared" si="7"/>
        <v>8.1</v>
      </c>
      <c r="R30" s="80">
        <f>IF('Indicator Data'!BO32="No data","x",'Indicator Data'!BO32/'Indicator Data'!BZ32*100)</f>
        <v>3.6217948717948714</v>
      </c>
      <c r="S30" s="77">
        <f t="shared" si="11"/>
        <v>8.4</v>
      </c>
      <c r="T30" s="77">
        <f>IF('Indicator Data'!BP32="No data","x",ROUND(IF('Indicator Data'!BP32&gt;T$41,0,IF('Indicator Data'!BP32&lt;T$40,10,(T$41-'Indicator Data'!BP32)/(T$41-T$40)*10)),1))</f>
        <v>1.7</v>
      </c>
      <c r="U30" s="77">
        <f>IF('Indicator Data'!BQ32="No data","x",ROUND(IF('Indicator Data'!BQ32&gt;U$41,0,IF('Indicator Data'!BQ32&lt;U$40,10,(U$41-'Indicator Data'!BQ32)/(U$41-U$40)*10)),1))</f>
        <v>5</v>
      </c>
      <c r="V30" s="76">
        <f t="shared" si="9"/>
        <v>5</v>
      </c>
      <c r="W30" s="77">
        <f>IF('Indicator Data'!BT32="No data","x",ROUND(IF('Indicator Data'!BT32&gt;W$41,0,IF('Indicator Data'!BT32&lt;W$40,10,(W$41-'Indicator Data'!BT32)/(W$41-W$40)*10)),1))</f>
        <v>5.4</v>
      </c>
      <c r="X30" s="77">
        <f>IF('Indicator Data'!BU32="No data","x",ROUND(IF('Indicator Data'!BU32&gt;X$41,0,IF('Indicator Data'!BU32&lt;X$40,10,(X$41-'Indicator Data'!BU32)/(X$41-X$40)*10)),1))</f>
        <v>0</v>
      </c>
      <c r="Y30" s="80">
        <f>IF('Indicator Data'!BS32="No data","x",ROUND(IF('Indicator Data'!BS32&gt;Y$41,0,IF('Indicator Data'!BS32&lt;Y$40,10,(Y$41-'Indicator Data'!BS32)/(Y$41-Y$40)*10)),1))</f>
        <v>1.1000000000000001</v>
      </c>
      <c r="Z30" s="77">
        <f t="shared" si="10"/>
        <v>1.1000000000000001</v>
      </c>
      <c r="AA30" s="77">
        <f>IF('Indicator Data'!BV32="No data","x",ROUND(IF('Indicator Data'!BV32&gt;AA$41,0,IF('Indicator Data'!BV32&lt;AA$40,10,(AA$41-'Indicator Data'!BV32)/(AA$41-AA$40)*10)),1))</f>
        <v>5</v>
      </c>
      <c r="AB30" s="76">
        <f t="shared" si="3"/>
        <v>2.9</v>
      </c>
      <c r="AC30" s="114">
        <f t="shared" si="4"/>
        <v>5.3</v>
      </c>
      <c r="AD30" s="81"/>
    </row>
    <row r="31" spans="1:30" ht="15.75" customHeight="1">
      <c r="A31" s="25" t="s">
        <v>199</v>
      </c>
      <c r="B31" s="3" t="s">
        <v>172</v>
      </c>
      <c r="C31" s="26" t="s">
        <v>210</v>
      </c>
      <c r="D31" s="75">
        <f>IF('Indicator Data'!BF33="No data","x",ROUND(IF('Indicator Data'!BF33&gt;D$41,0,IF('Indicator Data'!BF33&lt;D$40,10,(D$41-'Indicator Data'!BF33)/(D$41-D$40)*10)),1))</f>
        <v>4.7</v>
      </c>
      <c r="E31" s="76">
        <f t="shared" si="0"/>
        <v>4.7</v>
      </c>
      <c r="F31" s="77">
        <f>IF('Indicator Data'!BG33="No data","x",ROUND(IF('Indicator Data'!BG33&gt;F$41,0,IF('Indicator Data'!BG33&lt;F$40,10,(F$41-'Indicator Data'!BG33)/(F$41-F$40)*10)),1))</f>
        <v>1</v>
      </c>
      <c r="G31" s="77" t="str">
        <f>IF('Indicator Data'!BH33="No data","x",ROUND(IF('Indicator Data'!BH33&gt;G$41,0,IF('Indicator Data'!BH33&lt;G$40,10,(G$41-'Indicator Data'!BH33)/(G$41-G$40)*10)),1))</f>
        <v>x</v>
      </c>
      <c r="H31" s="77">
        <f>IF('Indicator Data'!BI33="No data","x",ROUND(IF('Indicator Data'!BI33&gt;H$41,0,IF('Indicator Data'!BI33&lt;H$40,10,(H$41-'Indicator Data'!BI33)/(H$41-H$40)*10)),1))</f>
        <v>7.5</v>
      </c>
      <c r="I31" s="77" t="str">
        <f>IF('Indicator Data'!BJ33="No data","x",ROUND(IF('Indicator Data'!BJ33&gt;I$41,0,IF('Indicator Data'!BJ33&lt;I$40,10,(I$41-'Indicator Data'!BJ33)/(I$41-I$40)*10)),1))</f>
        <v>x</v>
      </c>
      <c r="J31" s="77">
        <f>IF('Indicator Data'!BK33="No data","x",ROUND(IF('Indicator Data'!BK33&gt;J$41,0,IF('Indicator Data'!BK33&lt;J$40,10,(J$41-'Indicator Data'!BK33)/(J$41-J$40)*10)),1))</f>
        <v>0</v>
      </c>
      <c r="K31" s="76">
        <f t="shared" si="5"/>
        <v>2.8</v>
      </c>
      <c r="L31" s="78">
        <f>IF('Indicator Data'!BL33="No data","x",'Indicator Data'!BL33/'Indicator Data'!BN33)</f>
        <v>2.4589627884259358E-6</v>
      </c>
      <c r="M31" s="77">
        <f t="shared" si="6"/>
        <v>5.0999999999999996</v>
      </c>
      <c r="N31" s="79">
        <f t="shared" si="1"/>
        <v>5.0999999999999996</v>
      </c>
      <c r="O31" s="114">
        <f t="shared" si="2"/>
        <v>4.2</v>
      </c>
      <c r="P31" s="77">
        <f>IF('Indicator Data'!BM33="No data","x",ROUND(IF('Indicator Data'!BM33&gt;P$41,0,IF('Indicator Data'!BM33&lt;P$40,10,(P$41-'Indicator Data'!BM33)/(P$41-P$40)*10)),1))</f>
        <v>7.1</v>
      </c>
      <c r="Q31" s="76">
        <f t="shared" si="7"/>
        <v>7.1</v>
      </c>
      <c r="R31" s="80">
        <f>IF('Indicator Data'!BO33="No data","x",'Indicator Data'!BO33/'Indicator Data'!BZ33*100)</f>
        <v>3.3107454017424978</v>
      </c>
      <c r="S31" s="77">
        <f t="shared" si="11"/>
        <v>8.8000000000000007</v>
      </c>
      <c r="T31" s="77">
        <f>IF('Indicator Data'!BP33="No data","x",ROUND(IF('Indicator Data'!BP33&gt;T$41,0,IF('Indicator Data'!BP33&lt;T$40,10,(T$41-'Indicator Data'!BP33)/(T$41-T$40)*10)),1))</f>
        <v>1.7</v>
      </c>
      <c r="U31" s="77">
        <f>IF('Indicator Data'!BQ33="No data","x",ROUND(IF('Indicator Data'!BQ33&gt;U$41,0,IF('Indicator Data'!BQ33&lt;U$40,10,(U$41-'Indicator Data'!BQ33)/(U$41-U$40)*10)),1))</f>
        <v>5</v>
      </c>
      <c r="V31" s="76">
        <f t="shared" si="9"/>
        <v>5.2</v>
      </c>
      <c r="W31" s="77">
        <f>IF('Indicator Data'!BT33="No data","x",ROUND(IF('Indicator Data'!BT33&gt;W$41,0,IF('Indicator Data'!BT33&lt;W$40,10,(W$41-'Indicator Data'!BT33)/(W$41-W$40)*10)),1))</f>
        <v>7.9</v>
      </c>
      <c r="X31" s="77">
        <f>IF('Indicator Data'!BU33="No data","x",ROUND(IF('Indicator Data'!BU33&gt;X$41,0,IF('Indicator Data'!BU33&lt;X$40,10,(X$41-'Indicator Data'!BU33)/(X$41-X$40)*10)),1))</f>
        <v>5</v>
      </c>
      <c r="Y31" s="80">
        <f>IF('Indicator Data'!BS33="No data","x",ROUND(IF('Indicator Data'!BS33&gt;Y$41,0,IF('Indicator Data'!BS33&lt;Y$40,10,(Y$41-'Indicator Data'!BS33)/(Y$41-Y$40)*10)),1))</f>
        <v>1.1000000000000001</v>
      </c>
      <c r="Z31" s="77">
        <f t="shared" si="10"/>
        <v>1.1000000000000001</v>
      </c>
      <c r="AA31" s="77">
        <f>IF('Indicator Data'!BV33="No data","x",ROUND(IF('Indicator Data'!BV33&gt;AA$41,0,IF('Indicator Data'!BV33&lt;AA$40,10,(AA$41-'Indicator Data'!BV33)/(AA$41-AA$40)*10)),1))</f>
        <v>10</v>
      </c>
      <c r="AB31" s="76">
        <f t="shared" si="3"/>
        <v>6</v>
      </c>
      <c r="AC31" s="114">
        <f t="shared" si="4"/>
        <v>6.1</v>
      </c>
      <c r="AD31" s="81"/>
    </row>
    <row r="32" spans="1:30" ht="15.75" customHeight="1">
      <c r="A32" s="25" t="s">
        <v>199</v>
      </c>
      <c r="B32" s="3" t="s">
        <v>184</v>
      </c>
      <c r="C32" s="38" t="s">
        <v>222</v>
      </c>
      <c r="D32" s="75">
        <f>IF('Indicator Data'!BF34="No data","x",ROUND(IF('Indicator Data'!BF34&gt;D$41,0,IF('Indicator Data'!BF34&lt;D$40,10,(D$41-'Indicator Data'!BF34)/(D$41-D$40)*10)),1))</f>
        <v>4.7</v>
      </c>
      <c r="E32" s="76">
        <f t="shared" si="0"/>
        <v>4.7</v>
      </c>
      <c r="F32" s="77">
        <f>IF('Indicator Data'!BG34="No data","x",ROUND(IF('Indicator Data'!BG34&gt;F$41,0,IF('Indicator Data'!BG34&lt;F$40,10,(F$41-'Indicator Data'!BG34)/(F$41-F$40)*10)),1))</f>
        <v>1</v>
      </c>
      <c r="G32" s="77" t="str">
        <f>IF('Indicator Data'!BH34="No data","x",ROUND(IF('Indicator Data'!BH34&gt;G$41,0,IF('Indicator Data'!BH34&lt;G$40,10,(G$41-'Indicator Data'!BH34)/(G$41-G$40)*10)),1))</f>
        <v>x</v>
      </c>
      <c r="H32" s="77">
        <f>IF('Indicator Data'!BI34="No data","x",ROUND(IF('Indicator Data'!BI34&gt;H$41,0,IF('Indicator Data'!BI34&lt;H$40,10,(H$41-'Indicator Data'!BI34)/(H$41-H$40)*10)),1))</f>
        <v>7.5</v>
      </c>
      <c r="I32" s="77" t="str">
        <f>IF('Indicator Data'!BJ34="No data","x",ROUND(IF('Indicator Data'!BJ34&gt;I$41,0,IF('Indicator Data'!BJ34&lt;I$40,10,(I$41-'Indicator Data'!BJ34)/(I$41-I$40)*10)),1))</f>
        <v>x</v>
      </c>
      <c r="J32" s="77">
        <f>IF('Indicator Data'!BK34="No data","x",ROUND(IF('Indicator Data'!BK34&gt;J$41,0,IF('Indicator Data'!BK34&lt;J$40,10,(J$41-'Indicator Data'!BK34)/(J$41-J$40)*10)),1))</f>
        <v>7.1</v>
      </c>
      <c r="K32" s="76">
        <f t="shared" si="5"/>
        <v>5.2</v>
      </c>
      <c r="L32" s="78">
        <f>IF('Indicator Data'!BL34="No data","x",'Indicator Data'!BL34/'Indicator Data'!BN34)</f>
        <v>2.4589627884259358E-6</v>
      </c>
      <c r="M32" s="77">
        <f t="shared" si="6"/>
        <v>5.0999999999999996</v>
      </c>
      <c r="N32" s="79">
        <f t="shared" si="1"/>
        <v>5.0999999999999996</v>
      </c>
      <c r="O32" s="114">
        <f t="shared" si="2"/>
        <v>5</v>
      </c>
      <c r="P32" s="77">
        <f>IF('Indicator Data'!BM34="No data","x",ROUND(IF('Indicator Data'!BM34&gt;P$41,0,IF('Indicator Data'!BM34&lt;P$40,10,(P$41-'Indicator Data'!BM34)/(P$41-P$40)*10)),1))</f>
        <v>10</v>
      </c>
      <c r="Q32" s="76">
        <f t="shared" si="7"/>
        <v>10</v>
      </c>
      <c r="R32" s="80">
        <f>IF('Indicator Data'!BO34="No data","x",'Indicator Data'!BO34/'Indicator Data'!BZ34*100)</f>
        <v>5.384615384615385</v>
      </c>
      <c r="S32" s="77">
        <f t="shared" si="11"/>
        <v>6.5</v>
      </c>
      <c r="T32" s="77">
        <f>IF('Indicator Data'!BP34="No data","x",ROUND(IF('Indicator Data'!BP34&gt;T$41,0,IF('Indicator Data'!BP34&lt;T$40,10,(T$41-'Indicator Data'!BP34)/(T$41-T$40)*10)),1))</f>
        <v>1.7</v>
      </c>
      <c r="U32" s="77">
        <f>IF('Indicator Data'!BQ34="No data","x",ROUND(IF('Indicator Data'!BQ34&gt;U$41,0,IF('Indicator Data'!BQ34&lt;U$40,10,(U$41-'Indicator Data'!BQ34)/(U$41-U$40)*10)),1))</f>
        <v>5</v>
      </c>
      <c r="V32" s="76">
        <f t="shared" si="9"/>
        <v>4.4000000000000004</v>
      </c>
      <c r="W32" s="77">
        <f>IF('Indicator Data'!BT34="No data","x",ROUND(IF('Indicator Data'!BT34&gt;W$41,0,IF('Indicator Data'!BT34&lt;W$40,10,(W$41-'Indicator Data'!BT34)/(W$41-W$40)*10)),1))</f>
        <v>6.9</v>
      </c>
      <c r="X32" s="77">
        <f>IF('Indicator Data'!BU34="No data","x",ROUND(IF('Indicator Data'!BU34&gt;X$41,0,IF('Indicator Data'!BU34&lt;X$40,10,(X$41-'Indicator Data'!BU34)/(X$41-X$40)*10)),1))</f>
        <v>6.5</v>
      </c>
      <c r="Y32" s="80">
        <f>IF('Indicator Data'!BS34="No data","x",ROUND(IF('Indicator Data'!BS34&gt;Y$41,0,IF('Indicator Data'!BS34&lt;Y$40,10,(Y$41-'Indicator Data'!BS34)/(Y$41-Y$40)*10)),1))</f>
        <v>1.1000000000000001</v>
      </c>
      <c r="Z32" s="77">
        <f t="shared" si="10"/>
        <v>1.1000000000000001</v>
      </c>
      <c r="AA32" s="77">
        <f>IF('Indicator Data'!BV34="No data","x",ROUND(IF('Indicator Data'!BV34&gt;AA$41,0,IF('Indicator Data'!BV34&lt;AA$40,10,(AA$41-'Indicator Data'!BV34)/(AA$41-AA$40)*10)),1))</f>
        <v>4.2</v>
      </c>
      <c r="AB32" s="76">
        <f t="shared" si="3"/>
        <v>4.7</v>
      </c>
      <c r="AC32" s="114">
        <f t="shared" si="4"/>
        <v>6.4</v>
      </c>
      <c r="AD32" s="81"/>
    </row>
    <row r="33" spans="1:30" ht="15.75" customHeight="1">
      <c r="A33" s="25" t="s">
        <v>199</v>
      </c>
      <c r="B33" s="3" t="s">
        <v>173</v>
      </c>
      <c r="C33" s="26" t="s">
        <v>211</v>
      </c>
      <c r="D33" s="75">
        <f>IF('Indicator Data'!BF35="No data","x",ROUND(IF('Indicator Data'!BF35&gt;D$41,0,IF('Indicator Data'!BF35&lt;D$40,10,(D$41-'Indicator Data'!BF35)/(D$41-D$40)*10)),1))</f>
        <v>4.7</v>
      </c>
      <c r="E33" s="76">
        <f t="shared" si="0"/>
        <v>4.7</v>
      </c>
      <c r="F33" s="77">
        <f>IF('Indicator Data'!BG35="No data","x",ROUND(IF('Indicator Data'!BG35&gt;F$41,0,IF('Indicator Data'!BG35&lt;F$40,10,(F$41-'Indicator Data'!BG35)/(F$41-F$40)*10)),1))</f>
        <v>1</v>
      </c>
      <c r="G33" s="77" t="str">
        <f>IF('Indicator Data'!BH35="No data","x",ROUND(IF('Indicator Data'!BH35&gt;G$41,0,IF('Indicator Data'!BH35&lt;G$40,10,(G$41-'Indicator Data'!BH35)/(G$41-G$40)*10)),1))</f>
        <v>x</v>
      </c>
      <c r="H33" s="77">
        <f>IF('Indicator Data'!BI35="No data","x",ROUND(IF('Indicator Data'!BI35&gt;H$41,0,IF('Indicator Data'!BI35&lt;H$40,10,(H$41-'Indicator Data'!BI35)/(H$41-H$40)*10)),1))</f>
        <v>7.5</v>
      </c>
      <c r="I33" s="77" t="str">
        <f>IF('Indicator Data'!BJ35="No data","x",ROUND(IF('Indicator Data'!BJ35&gt;I$41,0,IF('Indicator Data'!BJ35&lt;I$40,10,(I$41-'Indicator Data'!BJ35)/(I$41-I$40)*10)),1))</f>
        <v>x</v>
      </c>
      <c r="J33" s="77">
        <f>IF('Indicator Data'!BK35="No data","x",ROUND(IF('Indicator Data'!BK35&gt;J$41,0,IF('Indicator Data'!BK35&lt;J$40,10,(J$41-'Indicator Data'!BK35)/(J$41-J$40)*10)),1))</f>
        <v>0</v>
      </c>
      <c r="K33" s="76">
        <f t="shared" si="5"/>
        <v>2.8</v>
      </c>
      <c r="L33" s="78">
        <f>IF('Indicator Data'!BL35="No data","x",'Indicator Data'!BL35/'Indicator Data'!BN35)</f>
        <v>2.4589627884259358E-6</v>
      </c>
      <c r="M33" s="77">
        <f t="shared" si="6"/>
        <v>5.0999999999999996</v>
      </c>
      <c r="N33" s="79">
        <f t="shared" si="1"/>
        <v>5.0999999999999996</v>
      </c>
      <c r="O33" s="114">
        <f t="shared" si="2"/>
        <v>4.2</v>
      </c>
      <c r="P33" s="77">
        <f>IF('Indicator Data'!BM35="No data","x",ROUND(IF('Indicator Data'!BM35&gt;P$41,0,IF('Indicator Data'!BM35&lt;P$40,10,(P$41-'Indicator Data'!BM35)/(P$41-P$40)*10)),1))</f>
        <v>5.5</v>
      </c>
      <c r="Q33" s="76">
        <f t="shared" si="7"/>
        <v>5.5</v>
      </c>
      <c r="R33" s="80">
        <f>IF('Indicator Data'!BO35="No data","x",'Indicator Data'!BO35/'Indicator Data'!BZ35*100)</f>
        <v>3.7200383509108335</v>
      </c>
      <c r="S33" s="77">
        <f t="shared" si="11"/>
        <v>8.3000000000000007</v>
      </c>
      <c r="T33" s="77">
        <f>IF('Indicator Data'!BP35="No data","x",ROUND(IF('Indicator Data'!BP35&gt;T$41,0,IF('Indicator Data'!BP35&lt;T$40,10,(T$41-'Indicator Data'!BP35)/(T$41-T$40)*10)),1))</f>
        <v>1.7</v>
      </c>
      <c r="U33" s="77">
        <f>IF('Indicator Data'!BQ35="No data","x",ROUND(IF('Indicator Data'!BQ35&gt;U$41,0,IF('Indicator Data'!BQ35&lt;U$40,10,(U$41-'Indicator Data'!BQ35)/(U$41-U$40)*10)),1))</f>
        <v>5</v>
      </c>
      <c r="V33" s="76">
        <f t="shared" si="9"/>
        <v>5</v>
      </c>
      <c r="W33" s="77">
        <f>IF('Indicator Data'!BT35="No data","x",ROUND(IF('Indicator Data'!BT35&gt;W$41,0,IF('Indicator Data'!BT35&lt;W$40,10,(W$41-'Indicator Data'!BT35)/(W$41-W$40)*10)),1))</f>
        <v>3.9</v>
      </c>
      <c r="X33" s="77">
        <f>IF('Indicator Data'!BU35="No data","x",ROUND(IF('Indicator Data'!BU35&gt;X$41,0,IF('Indicator Data'!BU35&lt;X$40,10,(X$41-'Indicator Data'!BU35)/(X$41-X$40)*10)),1))</f>
        <v>1.1000000000000001</v>
      </c>
      <c r="Y33" s="80">
        <f>IF('Indicator Data'!BS35="No data","x",ROUND(IF('Indicator Data'!BS35&gt;Y$41,0,IF('Indicator Data'!BS35&lt;Y$40,10,(Y$41-'Indicator Data'!BS35)/(Y$41-Y$40)*10)),1))</f>
        <v>1.1000000000000001</v>
      </c>
      <c r="Z33" s="77">
        <f t="shared" si="10"/>
        <v>1.1000000000000001</v>
      </c>
      <c r="AA33" s="77">
        <f>IF('Indicator Data'!BV35="No data","x",ROUND(IF('Indicator Data'!BV35&gt;AA$41,0,IF('Indicator Data'!BV35&lt;AA$40,10,(AA$41-'Indicator Data'!BV35)/(AA$41-AA$40)*10)),1))</f>
        <v>4.0999999999999996</v>
      </c>
      <c r="AB33" s="76">
        <f t="shared" si="3"/>
        <v>2.6</v>
      </c>
      <c r="AC33" s="114">
        <f t="shared" si="4"/>
        <v>4.4000000000000004</v>
      </c>
      <c r="AD33" s="81"/>
    </row>
    <row r="34" spans="1:30" ht="15.75" customHeight="1">
      <c r="A34" s="25" t="s">
        <v>199</v>
      </c>
      <c r="B34" s="3" t="s">
        <v>195</v>
      </c>
      <c r="C34" s="38" t="s">
        <v>233</v>
      </c>
      <c r="D34" s="75">
        <f>IF('Indicator Data'!BF36="No data","x",ROUND(IF('Indicator Data'!BF36&gt;D$41,0,IF('Indicator Data'!BF36&lt;D$40,10,(D$41-'Indicator Data'!BF36)/(D$41-D$40)*10)),1))</f>
        <v>4.7</v>
      </c>
      <c r="E34" s="76">
        <f t="shared" si="0"/>
        <v>4.7</v>
      </c>
      <c r="F34" s="77">
        <f>IF('Indicator Data'!BG36="No data","x",ROUND(IF('Indicator Data'!BG36&gt;F$41,0,IF('Indicator Data'!BG36&lt;F$40,10,(F$41-'Indicator Data'!BG36)/(F$41-F$40)*10)),1))</f>
        <v>1</v>
      </c>
      <c r="G34" s="77" t="str">
        <f>IF('Indicator Data'!BH36="No data","x",ROUND(IF('Indicator Data'!BH36&gt;G$41,0,IF('Indicator Data'!BH36&lt;G$40,10,(G$41-'Indicator Data'!BH36)/(G$41-G$40)*10)),1))</f>
        <v>x</v>
      </c>
      <c r="H34" s="77">
        <f>IF('Indicator Data'!BI36="No data","x",ROUND(IF('Indicator Data'!BI36&gt;H$41,0,IF('Indicator Data'!BI36&lt;H$40,10,(H$41-'Indicator Data'!BI36)/(H$41-H$40)*10)),1))</f>
        <v>7.5</v>
      </c>
      <c r="I34" s="77" t="str">
        <f>IF('Indicator Data'!BJ36="No data","x",ROUND(IF('Indicator Data'!BJ36&gt;I$41,0,IF('Indicator Data'!BJ36&lt;I$40,10,(I$41-'Indicator Data'!BJ36)/(I$41-I$40)*10)),1))</f>
        <v>x</v>
      </c>
      <c r="J34" s="77">
        <f>IF('Indicator Data'!BK36="No data","x",ROUND(IF('Indicator Data'!BK36&gt;J$41,0,IF('Indicator Data'!BK36&lt;J$40,10,(J$41-'Indicator Data'!BK36)/(J$41-J$40)*10)),1))</f>
        <v>2.9</v>
      </c>
      <c r="K34" s="76">
        <f t="shared" si="5"/>
        <v>3.8</v>
      </c>
      <c r="L34" s="78">
        <f>IF('Indicator Data'!BL36="No data","x",'Indicator Data'!BL36/'Indicator Data'!BN36)</f>
        <v>2.4589627884259358E-6</v>
      </c>
      <c r="M34" s="77">
        <f t="shared" si="6"/>
        <v>5.0999999999999996</v>
      </c>
      <c r="N34" s="79">
        <f t="shared" si="1"/>
        <v>5.0999999999999996</v>
      </c>
      <c r="O34" s="114">
        <f t="shared" si="2"/>
        <v>4.5</v>
      </c>
      <c r="P34" s="77">
        <f>IF('Indicator Data'!BM36="No data","x",ROUND(IF('Indicator Data'!BM36&gt;P$41,0,IF('Indicator Data'!BM36&lt;P$40,10,(P$41-'Indicator Data'!BM36)/(P$41-P$40)*10)),1))</f>
        <v>8.5</v>
      </c>
      <c r="Q34" s="76">
        <f t="shared" si="7"/>
        <v>8.5</v>
      </c>
      <c r="R34" s="80">
        <f>IF('Indicator Data'!BO36="No data","x",'Indicator Data'!BO36/'Indicator Data'!BZ36*100)</f>
        <v>2.7254509018036073</v>
      </c>
      <c r="S34" s="77">
        <f t="shared" si="11"/>
        <v>9.4</v>
      </c>
      <c r="T34" s="77">
        <f>IF('Indicator Data'!BP36="No data","x",ROUND(IF('Indicator Data'!BP36&gt;T$41,0,IF('Indicator Data'!BP36&lt;T$40,10,(T$41-'Indicator Data'!BP36)/(T$41-T$40)*10)),1))</f>
        <v>1.7</v>
      </c>
      <c r="U34" s="77">
        <f>IF('Indicator Data'!BQ36="No data","x",ROUND(IF('Indicator Data'!BQ36&gt;U$41,0,IF('Indicator Data'!BQ36&lt;U$40,10,(U$41-'Indicator Data'!BQ36)/(U$41-U$40)*10)),1))</f>
        <v>5</v>
      </c>
      <c r="V34" s="76">
        <f t="shared" si="9"/>
        <v>5.4</v>
      </c>
      <c r="W34" s="77">
        <f>IF('Indicator Data'!BT36="No data","x",ROUND(IF('Indicator Data'!BT36&gt;W$41,0,IF('Indicator Data'!BT36&lt;W$40,10,(W$41-'Indicator Data'!BT36)/(W$41-W$40)*10)),1))</f>
        <v>8.1999999999999993</v>
      </c>
      <c r="X34" s="77">
        <f>IF('Indicator Data'!BU36="No data","x",ROUND(IF('Indicator Data'!BU36&gt;X$41,0,IF('Indicator Data'!BU36&lt;X$40,10,(X$41-'Indicator Data'!BU36)/(X$41-X$40)*10)),1))</f>
        <v>5.4</v>
      </c>
      <c r="Y34" s="80">
        <f>IF('Indicator Data'!BS36="No data","x",ROUND(IF('Indicator Data'!BS36&gt;Y$41,0,IF('Indicator Data'!BS36&lt;Y$40,10,(Y$41-'Indicator Data'!BS36)/(Y$41-Y$40)*10)),1))</f>
        <v>1.1000000000000001</v>
      </c>
      <c r="Z34" s="77">
        <f t="shared" si="10"/>
        <v>1.1000000000000001</v>
      </c>
      <c r="AA34" s="77">
        <f>IF('Indicator Data'!BV36="No data","x",ROUND(IF('Indicator Data'!BV36&gt;AA$41,0,IF('Indicator Data'!BV36&lt;AA$40,10,(AA$41-'Indicator Data'!BV36)/(AA$41-AA$40)*10)),1))</f>
        <v>6.5</v>
      </c>
      <c r="AB34" s="76">
        <f t="shared" si="3"/>
        <v>5.3</v>
      </c>
      <c r="AC34" s="114">
        <f t="shared" si="4"/>
        <v>6.4</v>
      </c>
      <c r="AD34" s="81"/>
    </row>
    <row r="35" spans="1:30" ht="15.75" customHeight="1">
      <c r="A35" s="25" t="s">
        <v>199</v>
      </c>
      <c r="B35" s="3" t="s">
        <v>185</v>
      </c>
      <c r="C35" s="38" t="s">
        <v>223</v>
      </c>
      <c r="D35" s="75">
        <f>IF('Indicator Data'!BF37="No data","x",ROUND(IF('Indicator Data'!BF37&gt;D$41,0,IF('Indicator Data'!BF37&lt;D$40,10,(D$41-'Indicator Data'!BF37)/(D$41-D$40)*10)),1))</f>
        <v>4.7</v>
      </c>
      <c r="E35" s="76">
        <f t="shared" si="0"/>
        <v>4.7</v>
      </c>
      <c r="F35" s="77">
        <f>IF('Indicator Data'!BG37="No data","x",ROUND(IF('Indicator Data'!BG37&gt;F$41,0,IF('Indicator Data'!BG37&lt;F$40,10,(F$41-'Indicator Data'!BG37)/(F$41-F$40)*10)),1))</f>
        <v>1</v>
      </c>
      <c r="G35" s="77" t="str">
        <f>IF('Indicator Data'!BH37="No data","x",ROUND(IF('Indicator Data'!BH37&gt;G$41,0,IF('Indicator Data'!BH37&lt;G$40,10,(G$41-'Indicator Data'!BH37)/(G$41-G$40)*10)),1))</f>
        <v>x</v>
      </c>
      <c r="H35" s="77">
        <f>IF('Indicator Data'!BI37="No data","x",ROUND(IF('Indicator Data'!BI37&gt;H$41,0,IF('Indicator Data'!BI37&lt;H$40,10,(H$41-'Indicator Data'!BI37)/(H$41-H$40)*10)),1))</f>
        <v>7.5</v>
      </c>
      <c r="I35" s="77" t="str">
        <f>IF('Indicator Data'!BJ37="No data","x",ROUND(IF('Indicator Data'!BJ37&gt;I$41,0,IF('Indicator Data'!BJ37&lt;I$40,10,(I$41-'Indicator Data'!BJ37)/(I$41-I$40)*10)),1))</f>
        <v>x</v>
      </c>
      <c r="J35" s="77">
        <f>IF('Indicator Data'!BK37="No data","x",ROUND(IF('Indicator Data'!BK37&gt;J$41,0,IF('Indicator Data'!BK37&lt;J$40,10,(J$41-'Indicator Data'!BK37)/(J$41-J$40)*10)),1))</f>
        <v>7.1</v>
      </c>
      <c r="K35" s="76">
        <f t="shared" si="5"/>
        <v>5.2</v>
      </c>
      <c r="L35" s="78">
        <f>IF('Indicator Data'!BL37="No data","x",'Indicator Data'!BL37/'Indicator Data'!BN37)</f>
        <v>2.4589627884259358E-6</v>
      </c>
      <c r="M35" s="77">
        <f t="shared" si="6"/>
        <v>5.0999999999999996</v>
      </c>
      <c r="N35" s="79">
        <f t="shared" si="1"/>
        <v>5.0999999999999996</v>
      </c>
      <c r="O35" s="114">
        <f t="shared" si="2"/>
        <v>5</v>
      </c>
      <c r="P35" s="77">
        <f>IF('Indicator Data'!BM37="No data","x",ROUND(IF('Indicator Data'!BM37&gt;P$41,0,IF('Indicator Data'!BM37&lt;P$40,10,(P$41-'Indicator Data'!BM37)/(P$41-P$40)*10)),1))</f>
        <v>3.9</v>
      </c>
      <c r="Q35" s="76">
        <f t="shared" si="7"/>
        <v>3.9</v>
      </c>
      <c r="R35" s="80">
        <f>IF('Indicator Data'!BO37="No data","x",'Indicator Data'!BO37/'Indicator Data'!BZ37*100)</f>
        <v>5.0958904109589049</v>
      </c>
      <c r="S35" s="77">
        <f t="shared" si="11"/>
        <v>6.8</v>
      </c>
      <c r="T35" s="77">
        <f>IF('Indicator Data'!BP37="No data","x",ROUND(IF('Indicator Data'!BP37&gt;T$41,0,IF('Indicator Data'!BP37&lt;T$40,10,(T$41-'Indicator Data'!BP37)/(T$41-T$40)*10)),1))</f>
        <v>1.7</v>
      </c>
      <c r="U35" s="77">
        <f>IF('Indicator Data'!BQ37="No data","x",ROUND(IF('Indicator Data'!BQ37&gt;U$41,0,IF('Indicator Data'!BQ37&lt;U$40,10,(U$41-'Indicator Data'!BQ37)/(U$41-U$40)*10)),1))</f>
        <v>5</v>
      </c>
      <c r="V35" s="76">
        <f t="shared" si="9"/>
        <v>4.5</v>
      </c>
      <c r="W35" s="77">
        <f>IF('Indicator Data'!BT37="No data","x",ROUND(IF('Indicator Data'!BT37&gt;W$41,0,IF('Indicator Data'!BT37&lt;W$40,10,(W$41-'Indicator Data'!BT37)/(W$41-W$40)*10)),1))</f>
        <v>5.0999999999999996</v>
      </c>
      <c r="X35" s="77">
        <f>IF('Indicator Data'!BU37="No data","x",ROUND(IF('Indicator Data'!BU37&gt;X$41,0,IF('Indicator Data'!BU37&lt;X$40,10,(X$41-'Indicator Data'!BU37)/(X$41-X$40)*10)),1))</f>
        <v>9.5</v>
      </c>
      <c r="Y35" s="80">
        <f>IF('Indicator Data'!BS37="No data","x",ROUND(IF('Indicator Data'!BS37&gt;Y$41,0,IF('Indicator Data'!BS37&lt;Y$40,10,(Y$41-'Indicator Data'!BS37)/(Y$41-Y$40)*10)),1))</f>
        <v>1.1000000000000001</v>
      </c>
      <c r="Z35" s="77">
        <f t="shared" si="10"/>
        <v>1.1000000000000001</v>
      </c>
      <c r="AA35" s="77">
        <f>IF('Indicator Data'!BV37="No data","x",ROUND(IF('Indicator Data'!BV37&gt;AA$41,0,IF('Indicator Data'!BV37&lt;AA$40,10,(AA$41-'Indicator Data'!BV37)/(AA$41-AA$40)*10)),1))</f>
        <v>10</v>
      </c>
      <c r="AB35" s="76">
        <f t="shared" si="3"/>
        <v>6.4</v>
      </c>
      <c r="AC35" s="114">
        <f t="shared" si="4"/>
        <v>4.9000000000000004</v>
      </c>
      <c r="AD35" s="81"/>
    </row>
    <row r="36" spans="1:30" ht="15.75" customHeight="1">
      <c r="A36" s="25" t="s">
        <v>199</v>
      </c>
      <c r="B36" s="3" t="s">
        <v>196</v>
      </c>
      <c r="C36" s="38" t="s">
        <v>234</v>
      </c>
      <c r="D36" s="75">
        <f>IF('Indicator Data'!BF38="No data","x",ROUND(IF('Indicator Data'!BF38&gt;D$41,0,IF('Indicator Data'!BF38&lt;D$40,10,(D$41-'Indicator Data'!BF38)/(D$41-D$40)*10)),1))</f>
        <v>4.7</v>
      </c>
      <c r="E36" s="76">
        <f t="shared" si="0"/>
        <v>4.7</v>
      </c>
      <c r="F36" s="77">
        <f>IF('Indicator Data'!BG38="No data","x",ROUND(IF('Indicator Data'!BG38&gt;F$41,0,IF('Indicator Data'!BG38&lt;F$40,10,(F$41-'Indicator Data'!BG38)/(F$41-F$40)*10)),1))</f>
        <v>1</v>
      </c>
      <c r="G36" s="77" t="str">
        <f>IF('Indicator Data'!BH38="No data","x",ROUND(IF('Indicator Data'!BH38&gt;G$41,0,IF('Indicator Data'!BH38&lt;G$40,10,(G$41-'Indicator Data'!BH38)/(G$41-G$40)*10)),1))</f>
        <v>x</v>
      </c>
      <c r="H36" s="77">
        <f>IF('Indicator Data'!BI38="No data","x",ROUND(IF('Indicator Data'!BI38&gt;H$41,0,IF('Indicator Data'!BI38&lt;H$40,10,(H$41-'Indicator Data'!BI38)/(H$41-H$40)*10)),1))</f>
        <v>7.5</v>
      </c>
      <c r="I36" s="77" t="str">
        <f>IF('Indicator Data'!BJ38="No data","x",ROUND(IF('Indicator Data'!BJ38&gt;I$41,0,IF('Indicator Data'!BJ38&lt;I$40,10,(I$41-'Indicator Data'!BJ38)/(I$41-I$40)*10)),1))</f>
        <v>x</v>
      </c>
      <c r="J36" s="77">
        <f>IF('Indicator Data'!BK38="No data","x",ROUND(IF('Indicator Data'!BK38&gt;J$41,0,IF('Indicator Data'!BK38&lt;J$40,10,(J$41-'Indicator Data'!BK38)/(J$41-J$40)*10)),1))</f>
        <v>2.9</v>
      </c>
      <c r="K36" s="76">
        <f t="shared" si="5"/>
        <v>3.8</v>
      </c>
      <c r="L36" s="78">
        <f>IF('Indicator Data'!BL38="No data","x",'Indicator Data'!BL38/'Indicator Data'!BN38)</f>
        <v>2.4589627884259358E-6</v>
      </c>
      <c r="M36" s="77">
        <f t="shared" si="6"/>
        <v>5.0999999999999996</v>
      </c>
      <c r="N36" s="79">
        <f t="shared" si="1"/>
        <v>5.0999999999999996</v>
      </c>
      <c r="O36" s="114">
        <f t="shared" si="2"/>
        <v>4.5</v>
      </c>
      <c r="P36" s="77">
        <f>IF('Indicator Data'!BM38="No data","x",ROUND(IF('Indicator Data'!BM38&gt;P$41,0,IF('Indicator Data'!BM38&lt;P$40,10,(P$41-'Indicator Data'!BM38)/(P$41-P$40)*10)),1))</f>
        <v>6.8</v>
      </c>
      <c r="Q36" s="76">
        <f t="shared" si="7"/>
        <v>6.8</v>
      </c>
      <c r="R36" s="80">
        <f>IF('Indicator Data'!BO38="No data","x",'Indicator Data'!BO38/'Indicator Data'!BZ38*100)</f>
        <v>4.6142433234421372</v>
      </c>
      <c r="S36" s="77">
        <f t="shared" si="11"/>
        <v>7.3</v>
      </c>
      <c r="T36" s="77">
        <f>IF('Indicator Data'!BP38="No data","x",ROUND(IF('Indicator Data'!BP38&gt;T$41,0,IF('Indicator Data'!BP38&lt;T$40,10,(T$41-'Indicator Data'!BP38)/(T$41-T$40)*10)),1))</f>
        <v>1.7</v>
      </c>
      <c r="U36" s="77">
        <f>IF('Indicator Data'!BQ38="No data","x",ROUND(IF('Indicator Data'!BQ38&gt;U$41,0,IF('Indicator Data'!BQ38&lt;U$40,10,(U$41-'Indicator Data'!BQ38)/(U$41-U$40)*10)),1))</f>
        <v>5</v>
      </c>
      <c r="V36" s="76">
        <f t="shared" si="9"/>
        <v>4.7</v>
      </c>
      <c r="W36" s="77">
        <f>IF('Indicator Data'!BT38="No data","x",ROUND(IF('Indicator Data'!BT38&gt;W$41,0,IF('Indicator Data'!BT38&lt;W$40,10,(W$41-'Indicator Data'!BT38)/(W$41-W$40)*10)),1))</f>
        <v>9.8000000000000007</v>
      </c>
      <c r="X36" s="77">
        <f>IF('Indicator Data'!BU38="No data","x",ROUND(IF('Indicator Data'!BU38&gt;X$41,0,IF('Indicator Data'!BU38&lt;X$40,10,(X$41-'Indicator Data'!BU38)/(X$41-X$40)*10)),1))</f>
        <v>2.9</v>
      </c>
      <c r="Y36" s="80">
        <f>IF('Indicator Data'!BS38="No data","x",ROUND(IF('Indicator Data'!BS38&gt;Y$41,0,IF('Indicator Data'!BS38&lt;Y$40,10,(Y$41-'Indicator Data'!BS38)/(Y$41-Y$40)*10)),1))</f>
        <v>1.1000000000000001</v>
      </c>
      <c r="Z36" s="77">
        <f t="shared" si="10"/>
        <v>1.1000000000000001</v>
      </c>
      <c r="AA36" s="77">
        <f>IF('Indicator Data'!BV38="No data","x",ROUND(IF('Indicator Data'!BV38&gt;AA$41,0,IF('Indicator Data'!BV38&lt;AA$40,10,(AA$41-'Indicator Data'!BV38)/(AA$41-AA$40)*10)),1))</f>
        <v>6.6</v>
      </c>
      <c r="AB36" s="76">
        <f t="shared" si="3"/>
        <v>5.0999999999999996</v>
      </c>
      <c r="AC36" s="114">
        <f t="shared" si="4"/>
        <v>5.5</v>
      </c>
      <c r="AD36" s="81"/>
    </row>
    <row r="37" spans="1:30" ht="15.75" customHeight="1">
      <c r="A37" s="25" t="s">
        <v>199</v>
      </c>
      <c r="B37" s="3" t="s">
        <v>187</v>
      </c>
      <c r="C37" s="38" t="s">
        <v>225</v>
      </c>
      <c r="D37" s="75">
        <f>IF('Indicator Data'!BF39="No data","x",ROUND(IF('Indicator Data'!BF39&gt;D$41,0,IF('Indicator Data'!BF39&lt;D$40,10,(D$41-'Indicator Data'!BF39)/(D$41-D$40)*10)),1))</f>
        <v>4.7</v>
      </c>
      <c r="E37" s="76">
        <f t="shared" si="0"/>
        <v>4.7</v>
      </c>
      <c r="F37" s="77">
        <f>IF('Indicator Data'!BG39="No data","x",ROUND(IF('Indicator Data'!BG39&gt;F$41,0,IF('Indicator Data'!BG39&lt;F$40,10,(F$41-'Indicator Data'!BG39)/(F$41-F$40)*10)),1))</f>
        <v>1</v>
      </c>
      <c r="G37" s="77" t="str">
        <f>IF('Indicator Data'!BH39="No data","x",ROUND(IF('Indicator Data'!BH39&gt;G$41,0,IF('Indicator Data'!BH39&lt;G$40,10,(G$41-'Indicator Data'!BH39)/(G$41-G$40)*10)),1))</f>
        <v>x</v>
      </c>
      <c r="H37" s="77">
        <f>IF('Indicator Data'!BI39="No data","x",ROUND(IF('Indicator Data'!BI39&gt;H$41,0,IF('Indicator Data'!BI39&lt;H$40,10,(H$41-'Indicator Data'!BI39)/(H$41-H$40)*10)),1))</f>
        <v>7.5</v>
      </c>
      <c r="I37" s="77" t="str">
        <f>IF('Indicator Data'!BJ39="No data","x",ROUND(IF('Indicator Data'!BJ39&gt;I$41,0,IF('Indicator Data'!BJ39&lt;I$40,10,(I$41-'Indicator Data'!BJ39)/(I$41-I$40)*10)),1))</f>
        <v>x</v>
      </c>
      <c r="J37" s="77">
        <f>IF('Indicator Data'!BK39="No data","x",ROUND(IF('Indicator Data'!BK39&gt;J$41,0,IF('Indicator Data'!BK39&lt;J$40,10,(J$41-'Indicator Data'!BK39)/(J$41-J$40)*10)),1))</f>
        <v>7.1</v>
      </c>
      <c r="K37" s="76">
        <f t="shared" si="5"/>
        <v>5.2</v>
      </c>
      <c r="L37" s="78">
        <f>IF('Indicator Data'!BL39="No data","x",'Indicator Data'!BL39/'Indicator Data'!BN39)</f>
        <v>2.4589627884259358E-6</v>
      </c>
      <c r="M37" s="77">
        <f t="shared" si="6"/>
        <v>5.0999999999999996</v>
      </c>
      <c r="N37" s="79">
        <f t="shared" si="1"/>
        <v>5.0999999999999996</v>
      </c>
      <c r="O37" s="114">
        <f t="shared" si="2"/>
        <v>5</v>
      </c>
      <c r="P37" s="77">
        <f>IF('Indicator Data'!BM39="No data","x",ROUND(IF('Indicator Data'!BM39&gt;P$41,0,IF('Indicator Data'!BM39&lt;P$40,10,(P$41-'Indicator Data'!BM39)/(P$41-P$40)*10)),1))</f>
        <v>7.7</v>
      </c>
      <c r="Q37" s="76">
        <f t="shared" si="7"/>
        <v>7.7</v>
      </c>
      <c r="R37" s="80">
        <f>IF('Indicator Data'!BO39="No data","x",'Indicator Data'!BO39/'Indicator Data'!BZ39*100)</f>
        <v>3.5217903415783272</v>
      </c>
      <c r="S37" s="77">
        <f t="shared" si="11"/>
        <v>8.5</v>
      </c>
      <c r="T37" s="77">
        <f>IF('Indicator Data'!BP39="No data","x",ROUND(IF('Indicator Data'!BP39&gt;T$41,0,IF('Indicator Data'!BP39&lt;T$40,10,(T$41-'Indicator Data'!BP39)/(T$41-T$40)*10)),1))</f>
        <v>1.7</v>
      </c>
      <c r="U37" s="77">
        <f>IF('Indicator Data'!BQ39="No data","x",ROUND(IF('Indicator Data'!BQ39&gt;U$41,0,IF('Indicator Data'!BQ39&lt;U$40,10,(U$41-'Indicator Data'!BQ39)/(U$41-U$40)*10)),1))</f>
        <v>5</v>
      </c>
      <c r="V37" s="76">
        <f t="shared" si="9"/>
        <v>5.0999999999999996</v>
      </c>
      <c r="W37" s="77">
        <f>IF('Indicator Data'!BT39="No data","x",ROUND(IF('Indicator Data'!BT39&gt;W$41,0,IF('Indicator Data'!BT39&lt;W$40,10,(W$41-'Indicator Data'!BT39)/(W$41-W$40)*10)),1))</f>
        <v>7.2</v>
      </c>
      <c r="X37" s="77">
        <f>IF('Indicator Data'!BU39="No data","x",ROUND(IF('Indicator Data'!BU39&gt;X$41,0,IF('Indicator Data'!BU39&lt;X$40,10,(X$41-'Indicator Data'!BU39)/(X$41-X$40)*10)),1))</f>
        <v>6.7</v>
      </c>
      <c r="Y37" s="80">
        <f>IF('Indicator Data'!BS39="No data","x",ROUND(IF('Indicator Data'!BS39&gt;Y$41,0,IF('Indicator Data'!BS39&lt;Y$40,10,(Y$41-'Indicator Data'!BS39)/(Y$41-Y$40)*10)),1))</f>
        <v>1.1000000000000001</v>
      </c>
      <c r="Z37" s="77">
        <f t="shared" si="10"/>
        <v>1.1000000000000001</v>
      </c>
      <c r="AA37" s="77">
        <f>IF('Indicator Data'!BV39="No data","x",ROUND(IF('Indicator Data'!BV39&gt;AA$41,0,IF('Indicator Data'!BV39&lt;AA$40,10,(AA$41-'Indicator Data'!BV39)/(AA$41-AA$40)*10)),1))</f>
        <v>6.9</v>
      </c>
      <c r="AB37" s="76">
        <f t="shared" si="3"/>
        <v>5.5</v>
      </c>
      <c r="AC37" s="114">
        <f t="shared" si="4"/>
        <v>6.1</v>
      </c>
      <c r="AD37" s="81"/>
    </row>
    <row r="38" spans="1:30" ht="15.75" customHeight="1">
      <c r="A38" s="25" t="s">
        <v>199</v>
      </c>
      <c r="B38" s="101" t="s">
        <v>186</v>
      </c>
      <c r="C38" s="102" t="s">
        <v>224</v>
      </c>
      <c r="D38" s="75">
        <f>IF('Indicator Data'!BF40="No data","x",ROUND(IF('Indicator Data'!BF40&gt;D$41,0,IF('Indicator Data'!BF40&lt;D$40,10,(D$41-'Indicator Data'!BF40)/(D$41-D$40)*10)),1))</f>
        <v>4.7</v>
      </c>
      <c r="E38" s="76">
        <f t="shared" si="0"/>
        <v>4.7</v>
      </c>
      <c r="F38" s="77">
        <f>IF('Indicator Data'!BG40="No data","x",ROUND(IF('Indicator Data'!BG40&gt;F$41,0,IF('Indicator Data'!BG40&lt;F$40,10,(F$41-'Indicator Data'!BG40)/(F$41-F$40)*10)),1))</f>
        <v>1</v>
      </c>
      <c r="G38" s="77" t="str">
        <f>IF('Indicator Data'!BH40="No data","x",ROUND(IF('Indicator Data'!BH40&gt;G$41,0,IF('Indicator Data'!BH40&lt;G$40,10,(G$41-'Indicator Data'!BH40)/(G$41-G$40)*10)),1))</f>
        <v>x</v>
      </c>
      <c r="H38" s="77">
        <f>IF('Indicator Data'!BI40="No data","x",ROUND(IF('Indicator Data'!BI40&gt;H$41,0,IF('Indicator Data'!BI40&lt;H$40,10,(H$41-'Indicator Data'!BI40)/(H$41-H$40)*10)),1))</f>
        <v>7.5</v>
      </c>
      <c r="I38" s="77" t="str">
        <f>IF('Indicator Data'!BJ40="No data","x",ROUND(IF('Indicator Data'!BJ40&gt;I$41,0,IF('Indicator Data'!BJ40&lt;I$40,10,(I$41-'Indicator Data'!BJ40)/(I$41-I$40)*10)),1))</f>
        <v>x</v>
      </c>
      <c r="J38" s="77">
        <f>IF('Indicator Data'!BK40="No data","x",ROUND(IF('Indicator Data'!BK40&gt;J$41,0,IF('Indicator Data'!BK40&lt;J$40,10,(J$41-'Indicator Data'!BK40)/(J$41-J$40)*10)),1))</f>
        <v>7.1</v>
      </c>
      <c r="K38" s="76">
        <f t="shared" si="5"/>
        <v>5.2</v>
      </c>
      <c r="L38" s="78">
        <f>IF('Indicator Data'!BL40="No data","x",'Indicator Data'!BL40/'Indicator Data'!BN40)</f>
        <v>2.4589627884259358E-6</v>
      </c>
      <c r="M38" s="77">
        <f t="shared" si="6"/>
        <v>5.0999999999999996</v>
      </c>
      <c r="N38" s="79">
        <f t="shared" si="1"/>
        <v>5.0999999999999996</v>
      </c>
      <c r="O38" s="114">
        <f t="shared" si="2"/>
        <v>5</v>
      </c>
      <c r="P38" s="77" t="str">
        <f>IF('Indicator Data'!BM40="No data","x",ROUND(IF('Indicator Data'!BM40&gt;P$41,0,IF('Indicator Data'!BM40&lt;P$40,10,(P$41-'Indicator Data'!BM40)/(P$41-P$40)*10)),1))</f>
        <v>x</v>
      </c>
      <c r="Q38" s="76" t="str">
        <f t="shared" si="7"/>
        <v>x</v>
      </c>
      <c r="R38" s="80" t="str">
        <f>IF('Indicator Data'!BO40="No data","x",'Indicator Data'!BO40/'Indicator Data'!BZ40*100)</f>
        <v>x</v>
      </c>
      <c r="S38" s="77" t="str">
        <f t="shared" si="11"/>
        <v>x</v>
      </c>
      <c r="T38" s="77">
        <f>IF('Indicator Data'!BP40="No data","x",ROUND(IF('Indicator Data'!BP40&gt;T$41,0,IF('Indicator Data'!BP40&lt;T$40,10,(T$41-'Indicator Data'!BP40)/(T$41-T$40)*10)),1))</f>
        <v>1.7</v>
      </c>
      <c r="U38" s="77">
        <f>IF('Indicator Data'!BQ40="No data","x",ROUND(IF('Indicator Data'!BQ40&gt;U$41,0,IF('Indicator Data'!BQ40&lt;U$40,10,(U$41-'Indicator Data'!BQ40)/(U$41-U$40)*10)),1))</f>
        <v>5</v>
      </c>
      <c r="V38" s="76">
        <f t="shared" si="9"/>
        <v>3.4</v>
      </c>
      <c r="W38" s="77" t="str">
        <f>IF('Indicator Data'!BT40="No data","x",ROUND(IF('Indicator Data'!BT40&gt;W$41,0,IF('Indicator Data'!BT40&lt;W$40,10,(W$41-'Indicator Data'!BT40)/(W$41-W$40)*10)),1))</f>
        <v>x</v>
      </c>
      <c r="X38" s="77" t="str">
        <f>IF('Indicator Data'!BU40="No data","x",ROUND(IF('Indicator Data'!BU40&gt;X$41,0,IF('Indicator Data'!BU40&lt;X$40,10,(X$41-'Indicator Data'!BU40)/(X$41-X$40)*10)),1))</f>
        <v>x</v>
      </c>
      <c r="Y38" s="80">
        <f>IF('Indicator Data'!BS40="No data","x",ROUND(IF('Indicator Data'!BS40&gt;Y$41,0,IF('Indicator Data'!BS40&lt;Y$40,10,(Y$41-'Indicator Data'!BS40)/(Y$41-Y$40)*10)),1))</f>
        <v>1.1000000000000001</v>
      </c>
      <c r="Z38" s="77">
        <f t="shared" si="10"/>
        <v>1.1000000000000001</v>
      </c>
      <c r="AA38" s="77" t="str">
        <f>IF('Indicator Data'!BV40="No data","x",ROUND(IF('Indicator Data'!BV40&gt;AA$41,0,IF('Indicator Data'!BV40&lt;AA$40,10,(AA$41-'Indicator Data'!BV40)/(AA$41-AA$40)*10)),1))</f>
        <v>x</v>
      </c>
      <c r="AB38" s="76">
        <f t="shared" si="3"/>
        <v>1.1000000000000001</v>
      </c>
      <c r="AC38" s="114">
        <f>ROUND(AVERAGE(V38,AB38, Q38),1)</f>
        <v>2.2999999999999998</v>
      </c>
      <c r="AD38" s="81"/>
    </row>
    <row r="39" spans="1:30" ht="15.75" customHeight="1">
      <c r="A39" s="95" t="s">
        <v>199</v>
      </c>
      <c r="B39" s="97" t="s">
        <v>188</v>
      </c>
      <c r="C39" s="98" t="s">
        <v>226</v>
      </c>
      <c r="D39" s="75">
        <f>IF('Indicator Data'!BF41="No data","x",ROUND(IF('Indicator Data'!BF41&gt;D$41,0,IF('Indicator Data'!BF41&lt;D$40,10,(D$41-'Indicator Data'!BF41)/(D$41-D$40)*10)),1))</f>
        <v>4.7</v>
      </c>
      <c r="E39" s="76">
        <f t="shared" si="0"/>
        <v>4.7</v>
      </c>
      <c r="F39" s="77">
        <f>IF('Indicator Data'!BG41="No data","x",ROUND(IF('Indicator Data'!BG41&gt;F$41,0,IF('Indicator Data'!BG41&lt;F$40,10,(F$41-'Indicator Data'!BG41)/(F$41-F$40)*10)),1))</f>
        <v>1</v>
      </c>
      <c r="G39" s="77" t="str">
        <f>IF('Indicator Data'!BH41="No data","x",ROUND(IF('Indicator Data'!BH41&gt;G$41,0,IF('Indicator Data'!BH41&lt;G$40,10,(G$41-'Indicator Data'!BH41)/(G$41-G$40)*10)),1))</f>
        <v>x</v>
      </c>
      <c r="H39" s="77">
        <f>IF('Indicator Data'!BI41="No data","x",ROUND(IF('Indicator Data'!BI41&gt;H$41,0,IF('Indicator Data'!BI41&lt;H$40,10,(H$41-'Indicator Data'!BI41)/(H$41-H$40)*10)),1))</f>
        <v>7.5</v>
      </c>
      <c r="I39" s="77" t="str">
        <f>IF('Indicator Data'!BJ41="No data","x",ROUND(IF('Indicator Data'!BJ41&gt;I$41,0,IF('Indicator Data'!BJ41&lt;I$40,10,(I$41-'Indicator Data'!BJ41)/(I$41-I$40)*10)),1))</f>
        <v>x</v>
      </c>
      <c r="J39" s="77">
        <f>IF('Indicator Data'!BK41="No data","x",ROUND(IF('Indicator Data'!BK41&gt;J$41,0,IF('Indicator Data'!BK41&lt;J$40,10,(J$41-'Indicator Data'!BK41)/(J$41-J$40)*10)),1))</f>
        <v>7.1</v>
      </c>
      <c r="K39" s="76">
        <f t="shared" si="5"/>
        <v>5.2</v>
      </c>
      <c r="L39" s="78">
        <f>IF('Indicator Data'!BL41="No data","x",'Indicator Data'!BL41/'Indicator Data'!BN41)</f>
        <v>2.4589627884259358E-6</v>
      </c>
      <c r="M39" s="77">
        <f t="shared" si="6"/>
        <v>5.0999999999999996</v>
      </c>
      <c r="N39" s="79">
        <f t="shared" si="1"/>
        <v>5.0999999999999996</v>
      </c>
      <c r="O39" s="114">
        <f>ROUND(AVERAGE(E39,K39,N39),1)</f>
        <v>5</v>
      </c>
      <c r="P39" s="77">
        <f>IF('Indicator Data'!BM41="No data","x",ROUND(IF('Indicator Data'!BM41&gt;P$41,0,IF('Indicator Data'!BM41&lt;P$40,10,(P$41-'Indicator Data'!BM41)/(P$41-P$40)*10)),1))</f>
        <v>0</v>
      </c>
      <c r="Q39" s="76">
        <f t="shared" si="7"/>
        <v>0</v>
      </c>
      <c r="R39" s="80">
        <f>IF('Indicator Data'!BO41="No data","x",'Indicator Data'!BO41/'Indicator Data'!BZ41*100)</f>
        <v>3.2502308402585416</v>
      </c>
      <c r="S39" s="77">
        <f t="shared" si="11"/>
        <v>8.8000000000000007</v>
      </c>
      <c r="T39" s="77">
        <f>IF('Indicator Data'!BP41="No data","x",ROUND(IF('Indicator Data'!BP41&gt;T$41,0,IF('Indicator Data'!BP41&lt;T$40,10,(T$41-'Indicator Data'!BP41)/(T$41-T$40)*10)),1))</f>
        <v>1.7</v>
      </c>
      <c r="U39" s="77">
        <f>IF('Indicator Data'!BQ41="No data","x",ROUND(IF('Indicator Data'!BQ41&gt;U$41,0,IF('Indicator Data'!BQ41&lt;U$40,10,(U$41-'Indicator Data'!BQ41)/(U$41-U$40)*10)),1))</f>
        <v>5</v>
      </c>
      <c r="V39" s="76">
        <f t="shared" si="9"/>
        <v>5.2</v>
      </c>
      <c r="W39" s="77">
        <f>IF('Indicator Data'!BT41="No data","x",ROUND(IF('Indicator Data'!BT41&gt;W$41,0,IF('Indicator Data'!BT41&lt;W$40,10,(W$41-'Indicator Data'!BT41)/(W$41-W$40)*10)),1))</f>
        <v>7.7</v>
      </c>
      <c r="X39" s="77">
        <f>IF('Indicator Data'!BU41="No data","x",ROUND(IF('Indicator Data'!BU41&gt;X$41,0,IF('Indicator Data'!BU41&lt;X$40,10,(X$41-'Indicator Data'!BU41)/(X$41-X$40)*10)),1))</f>
        <v>3.1</v>
      </c>
      <c r="Y39" s="80">
        <f>IF('Indicator Data'!BS41="No data","x",ROUND(IF('Indicator Data'!BS41&gt;Y$41,0,IF('Indicator Data'!BS41&lt;Y$40,10,(Y$41-'Indicator Data'!BS41)/(Y$41-Y$40)*10)),1))</f>
        <v>1.1000000000000001</v>
      </c>
      <c r="Z39" s="77">
        <f t="shared" si="10"/>
        <v>1.1000000000000001</v>
      </c>
      <c r="AA39" s="77">
        <f>IF('Indicator Data'!BV41="No data","x",ROUND(IF('Indicator Data'!BV41&gt;AA$41,0,IF('Indicator Data'!BV41&lt;AA$40,10,(AA$41-'Indicator Data'!BV41)/(AA$41-AA$40)*10)),1))</f>
        <v>4.3</v>
      </c>
      <c r="AB39" s="76">
        <f t="shared" si="3"/>
        <v>4.0999999999999996</v>
      </c>
      <c r="AC39" s="114">
        <f t="shared" si="4"/>
        <v>3.1</v>
      </c>
      <c r="AD39" s="81"/>
    </row>
    <row r="40" spans="1:30" s="132" customFormat="1" ht="15.75" customHeight="1">
      <c r="A40" s="125"/>
      <c r="B40" s="125"/>
      <c r="C40" s="125"/>
      <c r="D40" s="134">
        <v>-2</v>
      </c>
      <c r="E40" s="126"/>
      <c r="F40" s="135">
        <v>0</v>
      </c>
      <c r="G40" s="127"/>
      <c r="H40" s="134">
        <v>4.5</v>
      </c>
      <c r="I40" s="127"/>
      <c r="J40" s="137">
        <v>97.5</v>
      </c>
      <c r="K40" s="126"/>
      <c r="L40" s="126"/>
      <c r="M40" s="138">
        <v>0</v>
      </c>
      <c r="N40" s="126"/>
      <c r="O40" s="126"/>
      <c r="P40" s="139">
        <v>30.7</v>
      </c>
      <c r="Q40" s="129"/>
      <c r="R40" s="126"/>
      <c r="S40" s="140">
        <v>2.2000000000000002</v>
      </c>
      <c r="T40" s="135">
        <v>10</v>
      </c>
      <c r="U40" s="135">
        <v>50</v>
      </c>
      <c r="V40" s="126"/>
      <c r="W40" s="137">
        <v>11.3</v>
      </c>
      <c r="X40" s="137">
        <v>31.1</v>
      </c>
      <c r="Y40" s="137">
        <v>80</v>
      </c>
      <c r="Z40" s="127"/>
      <c r="AA40" s="137">
        <v>20.7</v>
      </c>
      <c r="AB40" s="129"/>
      <c r="AC40" s="130"/>
      <c r="AD40" s="131"/>
    </row>
    <row r="41" spans="1:30" s="132" customFormat="1" ht="15.75" customHeight="1">
      <c r="A41" s="125"/>
      <c r="B41" s="125"/>
      <c r="C41" s="125"/>
      <c r="D41" s="134">
        <v>1</v>
      </c>
      <c r="E41" s="126"/>
      <c r="F41" s="135">
        <v>1</v>
      </c>
      <c r="G41" s="128"/>
      <c r="H41" s="137">
        <v>6.5</v>
      </c>
      <c r="I41" s="127"/>
      <c r="J41" s="134">
        <v>98.2</v>
      </c>
      <c r="K41" s="126"/>
      <c r="L41" s="126"/>
      <c r="M41" s="138">
        <v>5.0000000000000004E-6</v>
      </c>
      <c r="N41" s="126"/>
      <c r="O41" s="126"/>
      <c r="P41" s="139">
        <v>59.8</v>
      </c>
      <c r="Q41" s="133"/>
      <c r="R41" s="126"/>
      <c r="S41" s="140">
        <v>11.3</v>
      </c>
      <c r="T41" s="135">
        <v>100</v>
      </c>
      <c r="U41" s="135">
        <v>100</v>
      </c>
      <c r="V41" s="126"/>
      <c r="W41" s="137">
        <v>22.5</v>
      </c>
      <c r="X41" s="137">
        <v>55.3</v>
      </c>
      <c r="Y41" s="137">
        <v>90</v>
      </c>
      <c r="Z41" s="127"/>
      <c r="AA41" s="137">
        <v>33.1</v>
      </c>
      <c r="AB41" s="133"/>
      <c r="AC41" s="130"/>
      <c r="AD41" s="131"/>
    </row>
    <row r="42" spans="1:30" ht="15.75" customHeight="1">
      <c r="A42" s="1"/>
      <c r="B42" s="1"/>
      <c r="C42" s="1"/>
      <c r="D42" s="1"/>
      <c r="E42" s="58"/>
      <c r="F42" s="58"/>
      <c r="G42" s="58"/>
      <c r="H42" s="58"/>
      <c r="I42" s="58"/>
      <c r="J42" s="58"/>
      <c r="K42" s="58"/>
      <c r="L42" s="58"/>
      <c r="M42" s="58"/>
      <c r="N42" s="58"/>
      <c r="O42" s="58"/>
      <c r="P42" s="1"/>
      <c r="Q42" s="1"/>
      <c r="R42" s="58"/>
      <c r="S42" s="1"/>
      <c r="T42" s="1"/>
      <c r="U42" s="1"/>
      <c r="V42" s="1"/>
      <c r="W42" s="1"/>
      <c r="X42" s="1"/>
      <c r="Y42" s="1"/>
      <c r="Z42" s="1"/>
      <c r="AA42" s="1"/>
      <c r="AB42" s="1"/>
      <c r="AC42" s="58"/>
      <c r="AD42" s="1"/>
    </row>
    <row r="43" spans="1:30" ht="15.75" customHeight="1">
      <c r="A43" s="1"/>
      <c r="B43" s="1"/>
      <c r="C43" s="1"/>
      <c r="D43" s="1"/>
      <c r="E43" s="58"/>
      <c r="F43" s="58"/>
      <c r="G43" s="60"/>
      <c r="H43" s="58"/>
      <c r="I43" s="58"/>
      <c r="J43" s="58"/>
      <c r="K43" s="58"/>
      <c r="L43" s="58"/>
      <c r="M43" s="58"/>
      <c r="N43" s="58"/>
      <c r="O43" s="58"/>
      <c r="P43" s="1"/>
      <c r="Q43" s="1"/>
      <c r="R43" s="58"/>
      <c r="S43" s="1"/>
      <c r="T43" s="1"/>
      <c r="U43" s="1"/>
      <c r="V43" s="1"/>
      <c r="W43" s="1"/>
      <c r="X43" s="1"/>
      <c r="Y43" s="1"/>
      <c r="Z43" s="1"/>
      <c r="AA43" s="1"/>
      <c r="AB43" s="1"/>
      <c r="AC43" s="58"/>
      <c r="AD43" s="1"/>
    </row>
    <row r="44" spans="1:30" ht="15.75" customHeight="1">
      <c r="A44" s="1"/>
      <c r="B44" s="1"/>
      <c r="C44" s="1"/>
      <c r="D44" s="1"/>
      <c r="E44" s="58"/>
      <c r="F44" s="58"/>
      <c r="G44" s="58"/>
      <c r="H44" s="58"/>
      <c r="I44" s="58"/>
      <c r="J44" s="58"/>
      <c r="K44" s="58"/>
      <c r="L44" s="58"/>
      <c r="M44" s="58"/>
      <c r="N44" s="58"/>
      <c r="O44" s="58"/>
      <c r="P44" s="1"/>
      <c r="Q44" s="1"/>
      <c r="R44" s="58"/>
      <c r="S44" s="1"/>
      <c r="T44" s="1"/>
      <c r="U44" s="1"/>
      <c r="V44" s="1"/>
      <c r="W44" s="1"/>
      <c r="X44" s="1"/>
      <c r="Y44" s="1"/>
      <c r="Z44" s="1"/>
      <c r="AA44" s="1"/>
      <c r="AB44" s="1"/>
      <c r="AC44" s="58"/>
      <c r="AD44" s="1"/>
    </row>
    <row r="45" spans="1:30" ht="15.75" customHeight="1">
      <c r="A45" s="1"/>
      <c r="B45" s="1"/>
      <c r="C45" s="1"/>
      <c r="D45" s="1"/>
      <c r="E45" s="58"/>
      <c r="F45" s="58"/>
      <c r="G45" s="58"/>
      <c r="H45" s="58"/>
      <c r="I45" s="58"/>
      <c r="J45" s="58"/>
      <c r="K45" s="58"/>
      <c r="L45" s="58"/>
      <c r="M45" s="58"/>
      <c r="N45" s="58"/>
      <c r="O45" s="58"/>
      <c r="P45" s="1"/>
      <c r="Q45" s="1"/>
      <c r="R45" s="58"/>
      <c r="S45" s="1"/>
      <c r="T45" s="1"/>
      <c r="U45" s="1"/>
      <c r="V45" s="1"/>
      <c r="W45" s="1"/>
      <c r="X45" s="1"/>
      <c r="Y45" s="1"/>
      <c r="Z45" s="1"/>
      <c r="AA45" s="1"/>
      <c r="AB45" s="1"/>
      <c r="AC45" s="58"/>
      <c r="AD45" s="1"/>
    </row>
    <row r="46" spans="1:30" ht="15.75" customHeight="1">
      <c r="A46" s="1"/>
      <c r="B46" s="1"/>
      <c r="C46" s="1"/>
      <c r="D46" s="1"/>
      <c r="E46" s="58"/>
      <c r="F46" s="58"/>
      <c r="G46" s="58"/>
      <c r="H46" s="58"/>
      <c r="I46" s="58"/>
      <c r="J46" s="58"/>
      <c r="K46" s="58"/>
      <c r="L46" s="58"/>
      <c r="M46" s="58"/>
      <c r="N46" s="58"/>
      <c r="O46" s="58"/>
      <c r="P46" s="1"/>
      <c r="Q46" s="1"/>
      <c r="R46" s="58"/>
      <c r="S46" s="1"/>
      <c r="T46" s="1"/>
      <c r="U46" s="1"/>
      <c r="V46" s="1"/>
      <c r="W46" s="1"/>
      <c r="X46" s="1"/>
      <c r="Y46" s="1"/>
      <c r="Z46" s="1"/>
      <c r="AA46" s="1"/>
      <c r="AB46" s="1"/>
      <c r="AC46" s="58"/>
      <c r="AD46" s="1"/>
    </row>
    <row r="47" spans="1:30" ht="15.75" customHeight="1">
      <c r="A47" s="1"/>
      <c r="B47" s="1"/>
      <c r="C47" s="1"/>
      <c r="D47" s="1"/>
      <c r="E47" s="58"/>
      <c r="F47" s="58"/>
      <c r="G47" s="58"/>
      <c r="H47" s="58"/>
      <c r="I47" s="58"/>
      <c r="J47" s="58"/>
      <c r="K47" s="58"/>
      <c r="L47" s="58"/>
      <c r="M47" s="58"/>
      <c r="N47" s="58"/>
      <c r="O47" s="58"/>
      <c r="P47" s="1"/>
      <c r="Q47" s="1"/>
      <c r="R47" s="58"/>
      <c r="S47" s="1"/>
      <c r="T47" s="1"/>
      <c r="U47" s="1"/>
      <c r="V47" s="1"/>
      <c r="W47" s="1"/>
      <c r="X47" s="1"/>
      <c r="Y47" s="1"/>
      <c r="Z47" s="1"/>
      <c r="AA47" s="1"/>
      <c r="AB47" s="1"/>
      <c r="AC47" s="58"/>
      <c r="AD47" s="1"/>
    </row>
    <row r="48" spans="1:30" ht="15.75" customHeight="1">
      <c r="A48" s="1"/>
      <c r="B48" s="1"/>
      <c r="C48" s="1"/>
      <c r="D48" s="1"/>
      <c r="E48" s="58"/>
      <c r="F48" s="58"/>
      <c r="G48" s="58"/>
      <c r="H48" s="58"/>
      <c r="I48" s="58"/>
      <c r="J48" s="58"/>
      <c r="K48" s="58"/>
      <c r="L48" s="58"/>
      <c r="M48" s="58"/>
      <c r="N48" s="58"/>
      <c r="O48" s="58"/>
      <c r="P48" s="1"/>
      <c r="Q48" s="1"/>
      <c r="R48" s="58"/>
      <c r="S48" s="1"/>
      <c r="T48" s="1"/>
      <c r="U48" s="1"/>
      <c r="V48" s="1"/>
      <c r="W48" s="1"/>
      <c r="X48" s="1"/>
      <c r="Y48" s="1"/>
      <c r="Z48" s="1"/>
      <c r="AA48" s="1"/>
      <c r="AB48" s="1"/>
      <c r="AC48" s="58"/>
      <c r="AD48" s="1"/>
    </row>
    <row r="49" spans="1:30" ht="15.75" customHeight="1">
      <c r="A49" s="1"/>
      <c r="B49" s="1"/>
      <c r="C49" s="1"/>
      <c r="D49" s="1"/>
      <c r="E49" s="58"/>
      <c r="F49" s="58"/>
      <c r="G49" s="58"/>
      <c r="H49" s="58"/>
      <c r="I49" s="58"/>
      <c r="J49" s="58"/>
      <c r="K49" s="58"/>
      <c r="L49" s="58"/>
      <c r="M49" s="58"/>
      <c r="N49" s="58"/>
      <c r="O49" s="58"/>
      <c r="P49" s="1"/>
      <c r="Q49" s="1"/>
      <c r="R49" s="58"/>
      <c r="S49" s="1"/>
      <c r="T49" s="1"/>
      <c r="U49" s="1"/>
      <c r="V49" s="1"/>
      <c r="W49" s="1"/>
      <c r="X49" s="1"/>
      <c r="Y49" s="1"/>
      <c r="Z49" s="1"/>
      <c r="AA49" s="1"/>
      <c r="AB49" s="1"/>
      <c r="AC49" s="58"/>
      <c r="AD49" s="1"/>
    </row>
    <row r="50" spans="1:30" ht="15.75" customHeight="1">
      <c r="A50" s="1"/>
      <c r="B50" s="1"/>
      <c r="C50" s="1"/>
      <c r="D50" s="1"/>
      <c r="E50" s="58"/>
      <c r="F50" s="58"/>
      <c r="G50" s="58"/>
      <c r="H50" s="58"/>
      <c r="I50" s="58"/>
      <c r="J50" s="58"/>
      <c r="K50" s="58"/>
      <c r="L50" s="58"/>
      <c r="M50" s="58"/>
      <c r="N50" s="58"/>
      <c r="O50" s="58"/>
      <c r="P50" s="1"/>
      <c r="Q50" s="1"/>
      <c r="R50" s="58"/>
      <c r="S50" s="1"/>
      <c r="T50" s="1"/>
      <c r="U50" s="1"/>
      <c r="V50" s="1"/>
      <c r="W50" s="1"/>
      <c r="X50" s="1"/>
      <c r="Y50" s="1"/>
      <c r="Z50" s="1"/>
      <c r="AA50" s="1"/>
      <c r="AB50" s="1"/>
      <c r="AC50" s="58"/>
      <c r="AD50" s="1"/>
    </row>
    <row r="51" spans="1:30" ht="15.75" customHeight="1">
      <c r="A51" s="1"/>
      <c r="B51" s="1"/>
      <c r="C51" s="1"/>
      <c r="D51" s="1"/>
      <c r="E51" s="58"/>
      <c r="F51" s="58"/>
      <c r="G51" s="58"/>
      <c r="H51" s="58"/>
      <c r="I51" s="58"/>
      <c r="J51" s="58"/>
      <c r="K51" s="58"/>
      <c r="L51" s="58"/>
      <c r="M51" s="58"/>
      <c r="N51" s="58"/>
      <c r="O51" s="58"/>
      <c r="P51" s="1"/>
      <c r="Q51" s="1"/>
      <c r="R51" s="58"/>
      <c r="S51" s="1"/>
      <c r="T51" s="1"/>
      <c r="U51" s="1"/>
      <c r="V51" s="1"/>
      <c r="W51" s="1"/>
      <c r="X51" s="1"/>
      <c r="Y51" s="1"/>
      <c r="Z51" s="1"/>
      <c r="AA51" s="1"/>
      <c r="AB51" s="1"/>
      <c r="AC51" s="58"/>
      <c r="AD51" s="1"/>
    </row>
    <row r="52" spans="1:30" ht="15.75" customHeight="1">
      <c r="A52" s="1"/>
      <c r="B52" s="1"/>
      <c r="C52" s="1"/>
      <c r="D52" s="1"/>
      <c r="E52" s="58"/>
      <c r="F52" s="58"/>
      <c r="G52" s="58"/>
      <c r="H52" s="58"/>
      <c r="I52" s="58"/>
      <c r="J52" s="58"/>
      <c r="K52" s="58"/>
      <c r="L52" s="58"/>
      <c r="M52" s="58"/>
      <c r="N52" s="58"/>
      <c r="O52" s="58"/>
      <c r="P52" s="1"/>
      <c r="Q52" s="1"/>
      <c r="R52" s="58"/>
      <c r="S52" s="1"/>
      <c r="T52" s="1"/>
      <c r="U52" s="1"/>
      <c r="V52" s="1"/>
      <c r="W52" s="1"/>
      <c r="X52" s="1"/>
      <c r="Y52" s="1"/>
      <c r="Z52" s="1"/>
      <c r="AA52" s="1"/>
      <c r="AB52" s="1"/>
      <c r="AC52" s="58"/>
      <c r="AD52" s="1"/>
    </row>
    <row r="53" spans="1:30" ht="15.75" customHeight="1">
      <c r="A53" s="1"/>
      <c r="B53" s="1"/>
      <c r="C53" s="1"/>
      <c r="D53" s="1"/>
      <c r="E53" s="58"/>
      <c r="F53" s="58"/>
      <c r="G53" s="58"/>
      <c r="H53" s="58"/>
      <c r="I53" s="58"/>
      <c r="J53" s="58"/>
      <c r="K53" s="58"/>
      <c r="L53" s="58"/>
      <c r="M53" s="58"/>
      <c r="N53" s="58"/>
      <c r="O53" s="58"/>
      <c r="P53" s="1"/>
      <c r="Q53" s="1"/>
      <c r="R53" s="58"/>
      <c r="S53" s="1"/>
      <c r="T53" s="1"/>
      <c r="U53" s="1"/>
      <c r="V53" s="1"/>
      <c r="W53" s="1"/>
      <c r="X53" s="1"/>
      <c r="Y53" s="1"/>
      <c r="Z53" s="1"/>
      <c r="AA53" s="1"/>
      <c r="AB53" s="1"/>
      <c r="AC53" s="58"/>
      <c r="AD53" s="1"/>
    </row>
    <row r="54" spans="1:30" ht="15.75" customHeight="1">
      <c r="A54" s="1"/>
      <c r="B54" s="1"/>
      <c r="C54" s="1"/>
      <c r="D54" s="1"/>
      <c r="E54" s="58"/>
      <c r="F54" s="58"/>
      <c r="G54" s="58"/>
      <c r="H54" s="58"/>
      <c r="I54" s="58"/>
      <c r="J54" s="58"/>
      <c r="K54" s="58"/>
      <c r="L54" s="58"/>
      <c r="M54" s="58"/>
      <c r="N54" s="58"/>
      <c r="O54" s="58"/>
      <c r="P54" s="1"/>
      <c r="Q54" s="1"/>
      <c r="R54" s="58"/>
      <c r="S54" s="1"/>
      <c r="T54" s="1"/>
      <c r="U54" s="1"/>
      <c r="V54" s="1"/>
      <c r="W54" s="1"/>
      <c r="X54" s="1"/>
      <c r="Y54" s="1"/>
      <c r="Z54" s="1"/>
      <c r="AA54" s="1"/>
      <c r="AB54" s="1"/>
      <c r="AC54" s="58"/>
      <c r="AD54" s="1"/>
    </row>
    <row r="55" spans="1:30" ht="15.75" customHeight="1">
      <c r="A55" s="1"/>
      <c r="B55" s="1"/>
      <c r="C55" s="1"/>
      <c r="D55" s="1"/>
      <c r="E55" s="58"/>
      <c r="F55" s="58"/>
      <c r="G55" s="58"/>
      <c r="H55" s="58"/>
      <c r="I55" s="58"/>
      <c r="J55" s="58"/>
      <c r="K55" s="58"/>
      <c r="L55" s="58"/>
      <c r="M55" s="58"/>
      <c r="N55" s="58"/>
      <c r="O55" s="58"/>
      <c r="P55" s="1"/>
      <c r="Q55" s="1"/>
      <c r="R55" s="58"/>
      <c r="S55" s="1"/>
      <c r="T55" s="1"/>
      <c r="U55" s="1"/>
      <c r="V55" s="1"/>
      <c r="W55" s="1"/>
      <c r="X55" s="1"/>
      <c r="Y55" s="1"/>
      <c r="Z55" s="1"/>
      <c r="AA55" s="1"/>
      <c r="AB55" s="1"/>
      <c r="AC55" s="58"/>
      <c r="AD55" s="1"/>
    </row>
    <row r="56" spans="1:30" ht="15.75" customHeight="1">
      <c r="A56" s="1"/>
      <c r="B56" s="1"/>
      <c r="C56" s="1"/>
      <c r="D56" s="1"/>
      <c r="E56" s="58"/>
      <c r="F56" s="58"/>
      <c r="G56" s="58"/>
      <c r="H56" s="58"/>
      <c r="I56" s="58"/>
      <c r="J56" s="58"/>
      <c r="K56" s="58"/>
      <c r="L56" s="58"/>
      <c r="M56" s="58"/>
      <c r="N56" s="58"/>
      <c r="O56" s="58"/>
      <c r="P56" s="1"/>
      <c r="Q56" s="1"/>
      <c r="R56" s="58"/>
      <c r="S56" s="1"/>
      <c r="T56" s="1"/>
      <c r="U56" s="1"/>
      <c r="V56" s="1"/>
      <c r="W56" s="1"/>
      <c r="X56" s="1"/>
      <c r="Y56" s="1"/>
      <c r="Z56" s="1"/>
      <c r="AA56" s="1"/>
      <c r="AB56" s="1"/>
      <c r="AC56" s="58"/>
      <c r="AD56" s="1"/>
    </row>
    <row r="57" spans="1:30" ht="15.75" customHeight="1">
      <c r="A57" s="1"/>
      <c r="B57" s="1"/>
      <c r="C57" s="1"/>
      <c r="D57" s="1"/>
      <c r="E57" s="58"/>
      <c r="F57" s="58"/>
      <c r="G57" s="58"/>
      <c r="H57" s="58"/>
      <c r="I57" s="58"/>
      <c r="J57" s="58"/>
      <c r="K57" s="58"/>
      <c r="L57" s="58"/>
      <c r="M57" s="58"/>
      <c r="N57" s="58"/>
      <c r="O57" s="58"/>
      <c r="P57" s="1"/>
      <c r="Q57" s="1"/>
      <c r="R57" s="58"/>
      <c r="S57" s="1"/>
      <c r="T57" s="1"/>
      <c r="U57" s="1"/>
      <c r="V57" s="1"/>
      <c r="W57" s="1"/>
      <c r="X57" s="1"/>
      <c r="Y57" s="1"/>
      <c r="Z57" s="1"/>
      <c r="AA57" s="1"/>
      <c r="AB57" s="1"/>
      <c r="AC57" s="58"/>
      <c r="AD57" s="1"/>
    </row>
    <row r="58" spans="1:30" ht="15.75" customHeight="1">
      <c r="A58" s="1"/>
      <c r="B58" s="1"/>
      <c r="C58" s="1"/>
      <c r="D58" s="1"/>
      <c r="E58" s="58"/>
      <c r="F58" s="58"/>
      <c r="G58" s="58"/>
      <c r="H58" s="58"/>
      <c r="I58" s="58"/>
      <c r="J58" s="58"/>
      <c r="K58" s="58"/>
      <c r="L58" s="58"/>
      <c r="M58" s="58"/>
      <c r="N58" s="58"/>
      <c r="O58" s="58"/>
      <c r="P58" s="1"/>
      <c r="Q58" s="1"/>
      <c r="R58" s="58"/>
      <c r="S58" s="1"/>
      <c r="T58" s="1"/>
      <c r="U58" s="1"/>
      <c r="V58" s="1"/>
      <c r="W58" s="1"/>
      <c r="X58" s="1"/>
      <c r="Y58" s="1"/>
      <c r="Z58" s="1"/>
      <c r="AA58" s="1"/>
      <c r="AB58" s="1"/>
      <c r="AC58" s="58"/>
      <c r="AD58" s="1"/>
    </row>
    <row r="59" spans="1:30" ht="15.75" customHeight="1">
      <c r="A59" s="1"/>
      <c r="B59" s="1"/>
      <c r="C59" s="1"/>
      <c r="D59" s="1"/>
      <c r="E59" s="58"/>
      <c r="F59" s="58"/>
      <c r="G59" s="58"/>
      <c r="H59" s="58"/>
      <c r="I59" s="58"/>
      <c r="J59" s="58"/>
      <c r="K59" s="58"/>
      <c r="L59" s="58"/>
      <c r="M59" s="58"/>
      <c r="N59" s="58"/>
      <c r="O59" s="58"/>
      <c r="P59" s="1"/>
      <c r="Q59" s="1"/>
      <c r="R59" s="58"/>
      <c r="S59" s="1"/>
      <c r="T59" s="1"/>
      <c r="U59" s="1"/>
      <c r="V59" s="1"/>
      <c r="W59" s="1"/>
      <c r="X59" s="1"/>
      <c r="Y59" s="1"/>
      <c r="Z59" s="1"/>
      <c r="AA59" s="1"/>
      <c r="AB59" s="1"/>
      <c r="AC59" s="58"/>
      <c r="AD59" s="1"/>
    </row>
    <row r="60" spans="1:30" ht="15.75" customHeight="1">
      <c r="A60" s="1"/>
      <c r="B60" s="1"/>
      <c r="C60" s="1"/>
      <c r="D60" s="1"/>
      <c r="E60" s="58"/>
      <c r="F60" s="58"/>
      <c r="G60" s="58"/>
      <c r="H60" s="58"/>
      <c r="I60" s="58"/>
      <c r="J60" s="58"/>
      <c r="K60" s="58"/>
      <c r="L60" s="58"/>
      <c r="M60" s="58"/>
      <c r="N60" s="58"/>
      <c r="O60" s="58"/>
      <c r="P60" s="1"/>
      <c r="Q60" s="1"/>
      <c r="R60" s="58"/>
      <c r="S60" s="1"/>
      <c r="T60" s="1"/>
      <c r="U60" s="1"/>
      <c r="V60" s="1"/>
      <c r="W60" s="1"/>
      <c r="X60" s="1"/>
      <c r="Y60" s="1"/>
      <c r="Z60" s="1"/>
      <c r="AA60" s="1"/>
      <c r="AB60" s="1"/>
      <c r="AC60" s="58"/>
      <c r="AD60" s="1"/>
    </row>
    <row r="61" spans="1:30" ht="15.75" customHeight="1">
      <c r="A61" s="1"/>
      <c r="B61" s="1"/>
      <c r="C61" s="1"/>
      <c r="D61" s="1"/>
      <c r="E61" s="58"/>
      <c r="F61" s="58"/>
      <c r="G61" s="58"/>
      <c r="H61" s="58"/>
      <c r="I61" s="58"/>
      <c r="J61" s="58"/>
      <c r="K61" s="58"/>
      <c r="L61" s="58"/>
      <c r="M61" s="58"/>
      <c r="N61" s="58"/>
      <c r="O61" s="58"/>
      <c r="P61" s="1"/>
      <c r="Q61" s="1"/>
      <c r="R61" s="58"/>
      <c r="S61" s="1"/>
      <c r="T61" s="1"/>
      <c r="U61" s="1"/>
      <c r="V61" s="1"/>
      <c r="W61" s="1"/>
      <c r="X61" s="1"/>
      <c r="Y61" s="1"/>
      <c r="Z61" s="1"/>
      <c r="AA61" s="1"/>
      <c r="AB61" s="1"/>
      <c r="AC61" s="58"/>
      <c r="AD61" s="1"/>
    </row>
    <row r="62" spans="1:30" ht="15.75" customHeight="1">
      <c r="A62" s="1"/>
      <c r="B62" s="1"/>
      <c r="C62" s="1"/>
      <c r="D62" s="1"/>
      <c r="E62" s="58"/>
      <c r="F62" s="58"/>
      <c r="G62" s="58"/>
      <c r="H62" s="58"/>
      <c r="I62" s="58"/>
      <c r="J62" s="58"/>
      <c r="K62" s="58"/>
      <c r="L62" s="58"/>
      <c r="M62" s="58"/>
      <c r="N62" s="58"/>
      <c r="O62" s="58"/>
      <c r="P62" s="1"/>
      <c r="Q62" s="1"/>
      <c r="R62" s="58"/>
      <c r="S62" s="1"/>
      <c r="T62" s="1"/>
      <c r="U62" s="1"/>
      <c r="V62" s="1"/>
      <c r="W62" s="1"/>
      <c r="X62" s="1"/>
      <c r="Y62" s="1"/>
      <c r="Z62" s="1"/>
      <c r="AA62" s="1"/>
      <c r="AB62" s="1"/>
      <c r="AC62" s="58"/>
      <c r="AD62" s="1"/>
    </row>
    <row r="63" spans="1:30" ht="15.75" customHeight="1">
      <c r="A63" s="1"/>
      <c r="B63" s="1"/>
      <c r="C63" s="1"/>
      <c r="D63" s="1"/>
      <c r="E63" s="58"/>
      <c r="F63" s="58"/>
      <c r="G63" s="58"/>
      <c r="H63" s="58"/>
      <c r="I63" s="58"/>
      <c r="J63" s="58"/>
      <c r="K63" s="58"/>
      <c r="L63" s="58"/>
      <c r="M63" s="58"/>
      <c r="N63" s="58"/>
      <c r="O63" s="58"/>
      <c r="P63" s="1"/>
      <c r="Q63" s="1"/>
      <c r="R63" s="58"/>
      <c r="S63" s="1"/>
      <c r="T63" s="1"/>
      <c r="U63" s="1"/>
      <c r="V63" s="1"/>
      <c r="W63" s="1"/>
      <c r="X63" s="1"/>
      <c r="Y63" s="1"/>
      <c r="Z63" s="1"/>
      <c r="AA63" s="1"/>
      <c r="AB63" s="1"/>
      <c r="AC63" s="58"/>
      <c r="AD63" s="1"/>
    </row>
    <row r="64" spans="1:30" ht="15.75" customHeight="1">
      <c r="A64" s="1"/>
      <c r="B64" s="1"/>
      <c r="C64" s="1"/>
      <c r="D64" s="1"/>
      <c r="E64" s="58"/>
      <c r="F64" s="58"/>
      <c r="G64" s="58"/>
      <c r="H64" s="58"/>
      <c r="I64" s="58"/>
      <c r="J64" s="58"/>
      <c r="K64" s="58"/>
      <c r="L64" s="58"/>
      <c r="M64" s="58"/>
      <c r="N64" s="58"/>
      <c r="O64" s="58"/>
      <c r="P64" s="1"/>
      <c r="Q64" s="1"/>
      <c r="R64" s="58"/>
      <c r="S64" s="1"/>
      <c r="T64" s="1"/>
      <c r="U64" s="1"/>
      <c r="V64" s="1"/>
      <c r="W64" s="1"/>
      <c r="X64" s="1"/>
      <c r="Y64" s="1"/>
      <c r="Z64" s="1"/>
      <c r="AA64" s="1"/>
      <c r="AB64" s="1"/>
      <c r="AC64" s="58"/>
      <c r="AD64" s="1"/>
    </row>
    <row r="65" spans="1:30" ht="15.75" customHeight="1">
      <c r="A65" s="1"/>
      <c r="B65" s="1"/>
      <c r="C65" s="1"/>
      <c r="D65" s="1"/>
      <c r="E65" s="58"/>
      <c r="F65" s="58"/>
      <c r="G65" s="58"/>
      <c r="H65" s="58"/>
      <c r="I65" s="58"/>
      <c r="J65" s="58"/>
      <c r="K65" s="58"/>
      <c r="L65" s="58"/>
      <c r="M65" s="58"/>
      <c r="N65" s="58"/>
      <c r="O65" s="58"/>
      <c r="P65" s="1"/>
      <c r="Q65" s="1"/>
      <c r="R65" s="58"/>
      <c r="S65" s="1"/>
      <c r="T65" s="1"/>
      <c r="U65" s="1"/>
      <c r="V65" s="1"/>
      <c r="W65" s="1"/>
      <c r="X65" s="1"/>
      <c r="Y65" s="1"/>
      <c r="Z65" s="1"/>
      <c r="AA65" s="1"/>
      <c r="AB65" s="1"/>
      <c r="AC65" s="58"/>
      <c r="AD65" s="1"/>
    </row>
    <row r="66" spans="1:30" ht="15.75" customHeight="1">
      <c r="A66" s="1"/>
      <c r="B66" s="1"/>
      <c r="C66" s="1"/>
      <c r="D66" s="1"/>
      <c r="E66" s="58"/>
      <c r="F66" s="58"/>
      <c r="G66" s="58"/>
      <c r="H66" s="58"/>
      <c r="I66" s="58"/>
      <c r="J66" s="58"/>
      <c r="K66" s="58"/>
      <c r="L66" s="58"/>
      <c r="M66" s="58"/>
      <c r="N66" s="58"/>
      <c r="O66" s="58"/>
      <c r="P66" s="1"/>
      <c r="Q66" s="1"/>
      <c r="R66" s="58"/>
      <c r="S66" s="1"/>
      <c r="T66" s="1"/>
      <c r="U66" s="1"/>
      <c r="V66" s="1"/>
      <c r="W66" s="1"/>
      <c r="X66" s="1"/>
      <c r="Y66" s="1"/>
      <c r="Z66" s="1"/>
      <c r="AA66" s="1"/>
      <c r="AB66" s="1"/>
      <c r="AC66" s="58"/>
      <c r="AD66" s="1"/>
    </row>
    <row r="67" spans="1:30" ht="15.75" customHeight="1">
      <c r="A67" s="1"/>
      <c r="B67" s="1"/>
      <c r="C67" s="1"/>
      <c r="D67" s="1"/>
      <c r="E67" s="58"/>
      <c r="F67" s="58"/>
      <c r="G67" s="58"/>
      <c r="H67" s="58"/>
      <c r="I67" s="58"/>
      <c r="J67" s="58"/>
      <c r="K67" s="58"/>
      <c r="L67" s="58"/>
      <c r="M67" s="58"/>
      <c r="N67" s="58"/>
      <c r="O67" s="58"/>
      <c r="P67" s="1"/>
      <c r="Q67" s="1"/>
      <c r="R67" s="58"/>
      <c r="S67" s="1"/>
      <c r="T67" s="1"/>
      <c r="U67" s="1"/>
      <c r="V67" s="1"/>
      <c r="W67" s="1"/>
      <c r="X67" s="1"/>
      <c r="Y67" s="1"/>
      <c r="Z67" s="1"/>
      <c r="AA67" s="1"/>
      <c r="AB67" s="1"/>
      <c r="AC67" s="58"/>
      <c r="AD67" s="1"/>
    </row>
    <row r="68" spans="1:30" ht="15.75" customHeight="1">
      <c r="A68" s="1"/>
      <c r="B68" s="1"/>
      <c r="C68" s="1"/>
      <c r="D68" s="1"/>
      <c r="E68" s="58"/>
      <c r="F68" s="58"/>
      <c r="G68" s="58"/>
      <c r="H68" s="58"/>
      <c r="I68" s="58"/>
      <c r="J68" s="58"/>
      <c r="K68" s="58"/>
      <c r="L68" s="58"/>
      <c r="M68" s="58"/>
      <c r="N68" s="58"/>
      <c r="O68" s="58"/>
      <c r="P68" s="1"/>
      <c r="Q68" s="1"/>
      <c r="R68" s="58"/>
      <c r="S68" s="1"/>
      <c r="T68" s="1"/>
      <c r="U68" s="1"/>
      <c r="V68" s="1"/>
      <c r="W68" s="1"/>
      <c r="X68" s="1"/>
      <c r="Y68" s="1"/>
      <c r="Z68" s="1"/>
      <c r="AA68" s="1"/>
      <c r="AB68" s="1"/>
      <c r="AC68" s="58"/>
      <c r="AD68" s="1"/>
    </row>
    <row r="69" spans="1:30" ht="15.75" customHeight="1">
      <c r="A69" s="1"/>
      <c r="B69" s="1"/>
      <c r="C69" s="1"/>
      <c r="D69" s="1"/>
      <c r="E69" s="58"/>
      <c r="F69" s="58"/>
      <c r="G69" s="58"/>
      <c r="H69" s="58"/>
      <c r="I69" s="58"/>
      <c r="J69" s="58"/>
      <c r="K69" s="58"/>
      <c r="L69" s="58"/>
      <c r="M69" s="58"/>
      <c r="N69" s="58"/>
      <c r="O69" s="58"/>
      <c r="P69" s="1"/>
      <c r="Q69" s="1"/>
      <c r="R69" s="58"/>
      <c r="S69" s="1"/>
      <c r="T69" s="1"/>
      <c r="U69" s="1"/>
      <c r="V69" s="1"/>
      <c r="W69" s="1"/>
      <c r="X69" s="1"/>
      <c r="Y69" s="1"/>
      <c r="Z69" s="1"/>
      <c r="AA69" s="1"/>
      <c r="AB69" s="1"/>
      <c r="AC69" s="58"/>
      <c r="AD69" s="1"/>
    </row>
    <row r="70" spans="1:30" ht="15.75" customHeight="1">
      <c r="A70" s="1"/>
      <c r="B70" s="1"/>
      <c r="C70" s="1"/>
      <c r="D70" s="1"/>
      <c r="E70" s="58"/>
      <c r="F70" s="58"/>
      <c r="G70" s="58"/>
      <c r="H70" s="58"/>
      <c r="I70" s="58"/>
      <c r="J70" s="58"/>
      <c r="K70" s="58"/>
      <c r="L70" s="58"/>
      <c r="M70" s="58"/>
      <c r="N70" s="58"/>
      <c r="O70" s="58"/>
      <c r="P70" s="1"/>
      <c r="Q70" s="1"/>
      <c r="R70" s="58"/>
      <c r="S70" s="1"/>
      <c r="T70" s="1"/>
      <c r="U70" s="1"/>
      <c r="V70" s="1"/>
      <c r="W70" s="1"/>
      <c r="X70" s="1"/>
      <c r="Y70" s="1"/>
      <c r="Z70" s="1"/>
      <c r="AA70" s="1"/>
      <c r="AB70" s="1"/>
      <c r="AC70" s="58"/>
      <c r="AD70" s="1"/>
    </row>
    <row r="71" spans="1:30" ht="15.75" customHeight="1">
      <c r="A71" s="1"/>
      <c r="B71" s="1"/>
      <c r="C71" s="1"/>
      <c r="D71" s="1"/>
      <c r="E71" s="58"/>
      <c r="F71" s="58"/>
      <c r="G71" s="58"/>
      <c r="H71" s="58"/>
      <c r="I71" s="58"/>
      <c r="J71" s="58"/>
      <c r="K71" s="58"/>
      <c r="L71" s="58"/>
      <c r="M71" s="58"/>
      <c r="N71" s="58"/>
      <c r="O71" s="58"/>
      <c r="P71" s="1"/>
      <c r="Q71" s="1"/>
      <c r="R71" s="58"/>
      <c r="S71" s="1"/>
      <c r="T71" s="1"/>
      <c r="U71" s="1"/>
      <c r="V71" s="1"/>
      <c r="W71" s="1"/>
      <c r="X71" s="1"/>
      <c r="Y71" s="1"/>
      <c r="Z71" s="1"/>
      <c r="AA71" s="1"/>
      <c r="AB71" s="1"/>
      <c r="AC71" s="58"/>
      <c r="AD71" s="1"/>
    </row>
    <row r="72" spans="1:30" ht="15.75" customHeight="1">
      <c r="A72" s="1"/>
      <c r="B72" s="1"/>
      <c r="C72" s="1"/>
      <c r="D72" s="1"/>
      <c r="E72" s="58"/>
      <c r="F72" s="58"/>
      <c r="G72" s="58"/>
      <c r="H72" s="58"/>
      <c r="I72" s="58"/>
      <c r="J72" s="58"/>
      <c r="K72" s="58"/>
      <c r="L72" s="58"/>
      <c r="M72" s="58"/>
      <c r="N72" s="58"/>
      <c r="O72" s="58"/>
      <c r="P72" s="1"/>
      <c r="Q72" s="1"/>
      <c r="R72" s="58"/>
      <c r="S72" s="1"/>
      <c r="T72" s="1"/>
      <c r="U72" s="1"/>
      <c r="V72" s="1"/>
      <c r="W72" s="1"/>
      <c r="X72" s="1"/>
      <c r="Y72" s="1"/>
      <c r="Z72" s="1"/>
      <c r="AA72" s="1"/>
      <c r="AB72" s="1"/>
      <c r="AC72" s="58"/>
      <c r="AD72" s="1"/>
    </row>
    <row r="73" spans="1:30" ht="15.75" customHeight="1">
      <c r="A73" s="1"/>
      <c r="B73" s="1"/>
      <c r="C73" s="1"/>
      <c r="D73" s="1"/>
      <c r="E73" s="58"/>
      <c r="F73" s="58"/>
      <c r="G73" s="58"/>
      <c r="H73" s="58"/>
      <c r="I73" s="58"/>
      <c r="J73" s="58"/>
      <c r="K73" s="58"/>
      <c r="L73" s="58"/>
      <c r="M73" s="58"/>
      <c r="N73" s="58"/>
      <c r="O73" s="58"/>
      <c r="P73" s="1"/>
      <c r="Q73" s="1"/>
      <c r="R73" s="58"/>
      <c r="S73" s="1"/>
      <c r="T73" s="1"/>
      <c r="U73" s="1"/>
      <c r="V73" s="1"/>
      <c r="W73" s="1"/>
      <c r="X73" s="1"/>
      <c r="Y73" s="1"/>
      <c r="Z73" s="1"/>
      <c r="AA73" s="1"/>
      <c r="AB73" s="1"/>
      <c r="AC73" s="58"/>
      <c r="AD73" s="1"/>
    </row>
    <row r="74" spans="1:30" ht="15.75" customHeight="1">
      <c r="A74" s="1"/>
      <c r="B74" s="1"/>
      <c r="C74" s="1"/>
      <c r="D74" s="1"/>
      <c r="E74" s="58"/>
      <c r="F74" s="58"/>
      <c r="G74" s="58"/>
      <c r="H74" s="58"/>
      <c r="I74" s="58"/>
      <c r="J74" s="58"/>
      <c r="K74" s="58"/>
      <c r="L74" s="58"/>
      <c r="M74" s="58"/>
      <c r="N74" s="58"/>
      <c r="O74" s="58"/>
      <c r="P74" s="1"/>
      <c r="Q74" s="1"/>
      <c r="R74" s="58"/>
      <c r="S74" s="1"/>
      <c r="T74" s="1"/>
      <c r="U74" s="1"/>
      <c r="V74" s="1"/>
      <c r="W74" s="1"/>
      <c r="X74" s="1"/>
      <c r="Y74" s="1"/>
      <c r="Z74" s="1"/>
      <c r="AA74" s="1"/>
      <c r="AB74" s="1"/>
      <c r="AC74" s="58"/>
      <c r="AD74" s="1"/>
    </row>
    <row r="75" spans="1:30" ht="15.75" customHeight="1">
      <c r="A75" s="1"/>
      <c r="B75" s="1"/>
      <c r="C75" s="1"/>
      <c r="D75" s="1"/>
      <c r="E75" s="58"/>
      <c r="F75" s="58"/>
      <c r="G75" s="58"/>
      <c r="H75" s="58"/>
      <c r="I75" s="58"/>
      <c r="J75" s="58"/>
      <c r="K75" s="58"/>
      <c r="L75" s="58"/>
      <c r="M75" s="58"/>
      <c r="N75" s="58"/>
      <c r="O75" s="58"/>
      <c r="P75" s="1"/>
      <c r="Q75" s="1"/>
      <c r="R75" s="58"/>
      <c r="S75" s="1"/>
      <c r="T75" s="1"/>
      <c r="U75" s="1"/>
      <c r="V75" s="1"/>
      <c r="W75" s="1"/>
      <c r="X75" s="1"/>
      <c r="Y75" s="1"/>
      <c r="Z75" s="1"/>
      <c r="AA75" s="1"/>
      <c r="AB75" s="1"/>
      <c r="AC75" s="58"/>
      <c r="AD75" s="1"/>
    </row>
    <row r="76" spans="1:30" ht="15.75" customHeight="1">
      <c r="A76" s="1"/>
      <c r="B76" s="1"/>
      <c r="C76" s="1"/>
      <c r="D76" s="1"/>
      <c r="E76" s="58"/>
      <c r="F76" s="58"/>
      <c r="G76" s="58"/>
      <c r="H76" s="58"/>
      <c r="I76" s="58"/>
      <c r="J76" s="58"/>
      <c r="K76" s="58"/>
      <c r="L76" s="58"/>
      <c r="M76" s="58"/>
      <c r="N76" s="58"/>
      <c r="O76" s="58"/>
      <c r="P76" s="1"/>
      <c r="Q76" s="1"/>
      <c r="R76" s="58"/>
      <c r="S76" s="1"/>
      <c r="T76" s="1"/>
      <c r="U76" s="1"/>
      <c r="V76" s="1"/>
      <c r="W76" s="1"/>
      <c r="X76" s="1"/>
      <c r="Y76" s="1"/>
      <c r="Z76" s="1"/>
      <c r="AA76" s="1"/>
      <c r="AB76" s="1"/>
      <c r="AC76" s="58"/>
      <c r="AD76" s="1"/>
    </row>
    <row r="77" spans="1:30" ht="15.75" customHeight="1">
      <c r="A77" s="1"/>
      <c r="B77" s="1"/>
      <c r="C77" s="1"/>
      <c r="D77" s="1"/>
      <c r="E77" s="58"/>
      <c r="F77" s="58"/>
      <c r="G77" s="58"/>
      <c r="H77" s="58"/>
      <c r="I77" s="58"/>
      <c r="J77" s="58"/>
      <c r="K77" s="58"/>
      <c r="L77" s="58"/>
      <c r="M77" s="58"/>
      <c r="N77" s="58"/>
      <c r="O77" s="58"/>
      <c r="P77" s="1"/>
      <c r="Q77" s="1"/>
      <c r="R77" s="58"/>
      <c r="S77" s="1"/>
      <c r="T77" s="1"/>
      <c r="U77" s="1"/>
      <c r="V77" s="1"/>
      <c r="W77" s="1"/>
      <c r="X77" s="1"/>
      <c r="Y77" s="1"/>
      <c r="Z77" s="1"/>
      <c r="AA77" s="1"/>
      <c r="AB77" s="1"/>
      <c r="AC77" s="58"/>
      <c r="AD77" s="1"/>
    </row>
    <row r="78" spans="1:30" ht="15.75" customHeight="1">
      <c r="A78" s="1"/>
      <c r="B78" s="1"/>
      <c r="C78" s="1"/>
      <c r="D78" s="1"/>
      <c r="E78" s="58"/>
      <c r="F78" s="58"/>
      <c r="G78" s="58"/>
      <c r="H78" s="58"/>
      <c r="I78" s="58"/>
      <c r="J78" s="58"/>
      <c r="K78" s="58"/>
      <c r="L78" s="58"/>
      <c r="M78" s="58"/>
      <c r="N78" s="58"/>
      <c r="O78" s="58"/>
      <c r="P78" s="1"/>
      <c r="Q78" s="1"/>
      <c r="R78" s="58"/>
      <c r="S78" s="1"/>
      <c r="T78" s="1"/>
      <c r="U78" s="1"/>
      <c r="V78" s="1"/>
      <c r="W78" s="1"/>
      <c r="X78" s="1"/>
      <c r="Y78" s="1"/>
      <c r="Z78" s="1"/>
      <c r="AA78" s="1"/>
      <c r="AB78" s="1"/>
      <c r="AC78" s="58"/>
      <c r="AD78" s="1"/>
    </row>
    <row r="79" spans="1:30" ht="15.75" customHeight="1">
      <c r="A79" s="1"/>
      <c r="B79" s="1"/>
      <c r="C79" s="1"/>
      <c r="D79" s="1"/>
      <c r="E79" s="58"/>
      <c r="F79" s="58"/>
      <c r="G79" s="58"/>
      <c r="H79" s="58"/>
      <c r="I79" s="58"/>
      <c r="J79" s="58"/>
      <c r="K79" s="58"/>
      <c r="L79" s="58"/>
      <c r="M79" s="58"/>
      <c r="N79" s="58"/>
      <c r="O79" s="58"/>
      <c r="P79" s="1"/>
      <c r="Q79" s="1"/>
      <c r="R79" s="58"/>
      <c r="S79" s="1"/>
      <c r="T79" s="1"/>
      <c r="U79" s="1"/>
      <c r="V79" s="1"/>
      <c r="W79" s="1"/>
      <c r="X79" s="1"/>
      <c r="Y79" s="1"/>
      <c r="Z79" s="1"/>
      <c r="AA79" s="1"/>
      <c r="AB79" s="1"/>
      <c r="AC79" s="58"/>
      <c r="AD79" s="1"/>
    </row>
    <row r="80" spans="1:30" ht="15.75" customHeight="1">
      <c r="A80" s="1"/>
      <c r="B80" s="1"/>
      <c r="C80" s="1"/>
      <c r="D80" s="1"/>
      <c r="E80" s="58"/>
      <c r="F80" s="58"/>
      <c r="G80" s="58"/>
      <c r="H80" s="58"/>
      <c r="I80" s="58"/>
      <c r="J80" s="58"/>
      <c r="K80" s="58"/>
      <c r="L80" s="58"/>
      <c r="M80" s="58"/>
      <c r="N80" s="58"/>
      <c r="O80" s="58"/>
      <c r="P80" s="1"/>
      <c r="Q80" s="1"/>
      <c r="R80" s="58"/>
      <c r="S80" s="1"/>
      <c r="T80" s="1"/>
      <c r="U80" s="1"/>
      <c r="V80" s="1"/>
      <c r="W80" s="1"/>
      <c r="X80" s="1"/>
      <c r="Y80" s="1"/>
      <c r="Z80" s="1"/>
      <c r="AA80" s="1"/>
      <c r="AB80" s="1"/>
      <c r="AC80" s="58"/>
      <c r="AD80" s="1"/>
    </row>
    <row r="81" spans="1:30" ht="15.75" customHeight="1">
      <c r="A81" s="1"/>
      <c r="B81" s="1"/>
      <c r="C81" s="1"/>
      <c r="D81" s="1"/>
      <c r="E81" s="58"/>
      <c r="F81" s="58"/>
      <c r="G81" s="58"/>
      <c r="H81" s="58"/>
      <c r="I81" s="58"/>
      <c r="J81" s="58"/>
      <c r="K81" s="58"/>
      <c r="L81" s="58"/>
      <c r="M81" s="58"/>
      <c r="N81" s="58"/>
      <c r="O81" s="58"/>
      <c r="P81" s="1"/>
      <c r="Q81" s="1"/>
      <c r="R81" s="58"/>
      <c r="S81" s="1"/>
      <c r="T81" s="1"/>
      <c r="U81" s="1"/>
      <c r="V81" s="1"/>
      <c r="W81" s="1"/>
      <c r="X81" s="1"/>
      <c r="Y81" s="1"/>
      <c r="Z81" s="1"/>
      <c r="AA81" s="1"/>
      <c r="AB81" s="1"/>
      <c r="AC81" s="58"/>
      <c r="AD81" s="1"/>
    </row>
    <row r="82" spans="1:30" ht="15.75" customHeight="1">
      <c r="A82" s="1"/>
      <c r="B82" s="1"/>
      <c r="C82" s="1"/>
      <c r="D82" s="1"/>
      <c r="E82" s="58"/>
      <c r="F82" s="58"/>
      <c r="G82" s="58"/>
      <c r="H82" s="58"/>
      <c r="I82" s="58"/>
      <c r="J82" s="58"/>
      <c r="K82" s="58"/>
      <c r="L82" s="58"/>
      <c r="M82" s="58"/>
      <c r="N82" s="58"/>
      <c r="O82" s="58"/>
      <c r="P82" s="1"/>
      <c r="Q82" s="1"/>
      <c r="R82" s="58"/>
      <c r="S82" s="1"/>
      <c r="T82" s="1"/>
      <c r="U82" s="1"/>
      <c r="V82" s="1"/>
      <c r="W82" s="1"/>
      <c r="X82" s="1"/>
      <c r="Y82" s="1"/>
      <c r="Z82" s="1"/>
      <c r="AA82" s="1"/>
      <c r="AB82" s="1"/>
      <c r="AC82" s="58"/>
      <c r="AD82" s="1"/>
    </row>
    <row r="83" spans="1:30" ht="15.75" customHeight="1">
      <c r="A83" s="1"/>
      <c r="B83" s="1"/>
      <c r="C83" s="1"/>
      <c r="D83" s="1"/>
      <c r="E83" s="58"/>
      <c r="F83" s="58"/>
      <c r="G83" s="58"/>
      <c r="H83" s="58"/>
      <c r="I83" s="58"/>
      <c r="J83" s="58"/>
      <c r="K83" s="58"/>
      <c r="L83" s="58"/>
      <c r="M83" s="58"/>
      <c r="N83" s="58"/>
      <c r="O83" s="58"/>
      <c r="P83" s="1"/>
      <c r="Q83" s="1"/>
      <c r="R83" s="58"/>
      <c r="S83" s="1"/>
      <c r="T83" s="1"/>
      <c r="U83" s="1"/>
      <c r="V83" s="1"/>
      <c r="W83" s="1"/>
      <c r="X83" s="1"/>
      <c r="Y83" s="1"/>
      <c r="Z83" s="1"/>
      <c r="AA83" s="1"/>
      <c r="AB83" s="1"/>
      <c r="AC83" s="58"/>
      <c r="AD83" s="1"/>
    </row>
    <row r="84" spans="1:30" ht="15.75" customHeight="1">
      <c r="A84" s="1"/>
      <c r="B84" s="1"/>
      <c r="C84" s="1"/>
      <c r="D84" s="1"/>
      <c r="E84" s="58"/>
      <c r="F84" s="58"/>
      <c r="G84" s="58"/>
      <c r="H84" s="58"/>
      <c r="I84" s="58"/>
      <c r="J84" s="58"/>
      <c r="K84" s="58"/>
      <c r="L84" s="58"/>
      <c r="M84" s="58"/>
      <c r="N84" s="58"/>
      <c r="O84" s="58"/>
      <c r="P84" s="1"/>
      <c r="Q84" s="1"/>
      <c r="R84" s="58"/>
      <c r="S84" s="1"/>
      <c r="T84" s="1"/>
      <c r="U84" s="1"/>
      <c r="V84" s="1"/>
      <c r="W84" s="1"/>
      <c r="X84" s="1"/>
      <c r="Y84" s="1"/>
      <c r="Z84" s="1"/>
      <c r="AA84" s="1"/>
      <c r="AB84" s="1"/>
      <c r="AC84" s="58"/>
      <c r="AD84" s="1"/>
    </row>
    <row r="85" spans="1:30" ht="15.75" customHeight="1">
      <c r="A85" s="1"/>
      <c r="B85" s="1"/>
      <c r="C85" s="1"/>
      <c r="D85" s="1"/>
      <c r="E85" s="58"/>
      <c r="F85" s="58"/>
      <c r="G85" s="58"/>
      <c r="H85" s="58"/>
      <c r="I85" s="58"/>
      <c r="J85" s="58"/>
      <c r="K85" s="58"/>
      <c r="L85" s="58"/>
      <c r="M85" s="58"/>
      <c r="N85" s="58"/>
      <c r="O85" s="58"/>
      <c r="P85" s="1"/>
      <c r="Q85" s="1"/>
      <c r="R85" s="58"/>
      <c r="S85" s="1"/>
      <c r="T85" s="1"/>
      <c r="U85" s="1"/>
      <c r="V85" s="1"/>
      <c r="W85" s="1"/>
      <c r="X85" s="1"/>
      <c r="Y85" s="1"/>
      <c r="Z85" s="1"/>
      <c r="AA85" s="1"/>
      <c r="AB85" s="1"/>
      <c r="AC85" s="58"/>
      <c r="AD85" s="1"/>
    </row>
    <row r="86" spans="1:30" ht="15.75" customHeight="1">
      <c r="A86" s="1"/>
      <c r="B86" s="1"/>
      <c r="C86" s="1"/>
      <c r="D86" s="1"/>
      <c r="E86" s="58"/>
      <c r="F86" s="58"/>
      <c r="G86" s="58"/>
      <c r="H86" s="58"/>
      <c r="I86" s="58"/>
      <c r="J86" s="58"/>
      <c r="K86" s="58"/>
      <c r="L86" s="58"/>
      <c r="M86" s="58"/>
      <c r="N86" s="58"/>
      <c r="O86" s="58"/>
      <c r="P86" s="1"/>
      <c r="Q86" s="1"/>
      <c r="R86" s="58"/>
      <c r="S86" s="1"/>
      <c r="T86" s="1"/>
      <c r="U86" s="1"/>
      <c r="V86" s="1"/>
      <c r="W86" s="1"/>
      <c r="X86" s="1"/>
      <c r="Y86" s="1"/>
      <c r="Z86" s="1"/>
      <c r="AA86" s="1"/>
      <c r="AB86" s="1"/>
      <c r="AC86" s="58"/>
      <c r="AD86" s="1"/>
    </row>
    <row r="87" spans="1:30" ht="15.75" customHeight="1">
      <c r="A87" s="1"/>
      <c r="B87" s="1"/>
      <c r="C87" s="1"/>
      <c r="D87" s="1"/>
      <c r="E87" s="58"/>
      <c r="F87" s="58"/>
      <c r="G87" s="58"/>
      <c r="H87" s="58"/>
      <c r="I87" s="58"/>
      <c r="J87" s="58"/>
      <c r="K87" s="58"/>
      <c r="L87" s="58"/>
      <c r="M87" s="58"/>
      <c r="N87" s="58"/>
      <c r="O87" s="58"/>
      <c r="P87" s="1"/>
      <c r="Q87" s="1"/>
      <c r="R87" s="58"/>
      <c r="S87" s="1"/>
      <c r="T87" s="1"/>
      <c r="U87" s="1"/>
      <c r="V87" s="1"/>
      <c r="W87" s="1"/>
      <c r="X87" s="1"/>
      <c r="Y87" s="1"/>
      <c r="Z87" s="1"/>
      <c r="AA87" s="1"/>
      <c r="AB87" s="1"/>
      <c r="AC87" s="58"/>
      <c r="AD87" s="1"/>
    </row>
    <row r="88" spans="1:30" ht="15.75" customHeight="1">
      <c r="A88" s="1"/>
      <c r="B88" s="1"/>
      <c r="C88" s="1"/>
      <c r="D88" s="1"/>
      <c r="E88" s="58"/>
      <c r="F88" s="58"/>
      <c r="G88" s="58"/>
      <c r="H88" s="58"/>
      <c r="I88" s="58"/>
      <c r="J88" s="58"/>
      <c r="K88" s="58"/>
      <c r="L88" s="58"/>
      <c r="M88" s="58"/>
      <c r="N88" s="58"/>
      <c r="O88" s="58"/>
      <c r="P88" s="1"/>
      <c r="Q88" s="1"/>
      <c r="R88" s="58"/>
      <c r="S88" s="1"/>
      <c r="T88" s="1"/>
      <c r="U88" s="1"/>
      <c r="V88" s="1"/>
      <c r="W88" s="1"/>
      <c r="X88" s="1"/>
      <c r="Y88" s="1"/>
      <c r="Z88" s="1"/>
      <c r="AA88" s="1"/>
      <c r="AB88" s="1"/>
      <c r="AC88" s="58"/>
      <c r="AD88" s="1"/>
    </row>
    <row r="89" spans="1:30" ht="15.75" customHeight="1">
      <c r="A89" s="1"/>
      <c r="B89" s="1"/>
      <c r="C89" s="1"/>
      <c r="D89" s="1"/>
      <c r="E89" s="58"/>
      <c r="F89" s="58"/>
      <c r="G89" s="58"/>
      <c r="H89" s="58"/>
      <c r="I89" s="58"/>
      <c r="J89" s="58"/>
      <c r="K89" s="58"/>
      <c r="L89" s="58"/>
      <c r="M89" s="58"/>
      <c r="N89" s="58"/>
      <c r="O89" s="58"/>
      <c r="P89" s="1"/>
      <c r="Q89" s="1"/>
      <c r="R89" s="58"/>
      <c r="S89" s="1"/>
      <c r="T89" s="1"/>
      <c r="U89" s="1"/>
      <c r="V89" s="1"/>
      <c r="W89" s="1"/>
      <c r="X89" s="1"/>
      <c r="Y89" s="1"/>
      <c r="Z89" s="1"/>
      <c r="AA89" s="1"/>
      <c r="AB89" s="1"/>
      <c r="AC89" s="58"/>
      <c r="AD89" s="1"/>
    </row>
    <row r="90" spans="1:30" ht="15.75" customHeight="1">
      <c r="A90" s="1"/>
      <c r="B90" s="1"/>
      <c r="C90" s="1"/>
      <c r="D90" s="1"/>
      <c r="E90" s="58"/>
      <c r="F90" s="58"/>
      <c r="G90" s="58"/>
      <c r="H90" s="58"/>
      <c r="I90" s="58"/>
      <c r="J90" s="58"/>
      <c r="K90" s="58"/>
      <c r="L90" s="58"/>
      <c r="M90" s="58"/>
      <c r="N90" s="58"/>
      <c r="O90" s="58"/>
      <c r="P90" s="1"/>
      <c r="Q90" s="1"/>
      <c r="R90" s="58"/>
      <c r="S90" s="1"/>
      <c r="T90" s="1"/>
      <c r="U90" s="1"/>
      <c r="V90" s="1"/>
      <c r="W90" s="1"/>
      <c r="X90" s="1"/>
      <c r="Y90" s="1"/>
      <c r="Z90" s="1"/>
      <c r="AA90" s="1"/>
      <c r="AB90" s="1"/>
      <c r="AC90" s="58"/>
      <c r="AD90" s="1"/>
    </row>
    <row r="91" spans="1:30" ht="15.75" customHeight="1">
      <c r="A91" s="1"/>
      <c r="B91" s="1"/>
      <c r="C91" s="1"/>
      <c r="D91" s="1"/>
      <c r="E91" s="58"/>
      <c r="F91" s="58"/>
      <c r="G91" s="58"/>
      <c r="H91" s="58"/>
      <c r="I91" s="58"/>
      <c r="J91" s="58"/>
      <c r="K91" s="58"/>
      <c r="L91" s="58"/>
      <c r="M91" s="58"/>
      <c r="N91" s="58"/>
      <c r="O91" s="58"/>
      <c r="P91" s="1"/>
      <c r="Q91" s="1"/>
      <c r="R91" s="58"/>
      <c r="S91" s="1"/>
      <c r="T91" s="1"/>
      <c r="U91" s="1"/>
      <c r="V91" s="1"/>
      <c r="W91" s="1"/>
      <c r="X91" s="1"/>
      <c r="Y91" s="1"/>
      <c r="Z91" s="1"/>
      <c r="AA91" s="1"/>
      <c r="AB91" s="1"/>
      <c r="AC91" s="58"/>
      <c r="AD91" s="1"/>
    </row>
    <row r="92" spans="1:30" ht="15.75" customHeight="1">
      <c r="A92" s="1"/>
      <c r="B92" s="1"/>
      <c r="C92" s="1"/>
      <c r="D92" s="1"/>
      <c r="E92" s="58"/>
      <c r="F92" s="58"/>
      <c r="G92" s="58"/>
      <c r="H92" s="58"/>
      <c r="I92" s="58"/>
      <c r="J92" s="58"/>
      <c r="K92" s="58"/>
      <c r="L92" s="58"/>
      <c r="M92" s="58"/>
      <c r="N92" s="58"/>
      <c r="O92" s="58"/>
      <c r="P92" s="1"/>
      <c r="Q92" s="1"/>
      <c r="R92" s="58"/>
      <c r="S92" s="1"/>
      <c r="T92" s="1"/>
      <c r="U92" s="1"/>
      <c r="V92" s="1"/>
      <c r="W92" s="1"/>
      <c r="X92" s="1"/>
      <c r="Y92" s="1"/>
      <c r="Z92" s="1"/>
      <c r="AA92" s="1"/>
      <c r="AB92" s="1"/>
      <c r="AC92" s="58"/>
      <c r="AD92" s="1"/>
    </row>
    <row r="93" spans="1:30" ht="15.75" customHeight="1">
      <c r="A93" s="1"/>
      <c r="B93" s="1"/>
      <c r="C93" s="1"/>
      <c r="D93" s="1"/>
      <c r="E93" s="58"/>
      <c r="F93" s="58"/>
      <c r="G93" s="58"/>
      <c r="H93" s="58"/>
      <c r="I93" s="58"/>
      <c r="J93" s="58"/>
      <c r="K93" s="58"/>
      <c r="L93" s="58"/>
      <c r="M93" s="58"/>
      <c r="N93" s="58"/>
      <c r="O93" s="58"/>
      <c r="P93" s="1"/>
      <c r="Q93" s="1"/>
      <c r="R93" s="58"/>
      <c r="S93" s="1"/>
      <c r="T93" s="1"/>
      <c r="U93" s="1"/>
      <c r="V93" s="1"/>
      <c r="W93" s="1"/>
      <c r="X93" s="1"/>
      <c r="Y93" s="1"/>
      <c r="Z93" s="1"/>
      <c r="AA93" s="1"/>
      <c r="AB93" s="1"/>
      <c r="AC93" s="58"/>
      <c r="AD93" s="1"/>
    </row>
    <row r="94" spans="1:30" ht="15.75" customHeight="1">
      <c r="A94" s="1"/>
      <c r="B94" s="1"/>
      <c r="C94" s="1"/>
      <c r="D94" s="1"/>
      <c r="E94" s="58"/>
      <c r="F94" s="58"/>
      <c r="G94" s="58"/>
      <c r="H94" s="58"/>
      <c r="I94" s="58"/>
      <c r="J94" s="58"/>
      <c r="K94" s="58"/>
      <c r="L94" s="58"/>
      <c r="M94" s="58"/>
      <c r="N94" s="58"/>
      <c r="O94" s="58"/>
      <c r="P94" s="1"/>
      <c r="Q94" s="1"/>
      <c r="R94" s="58"/>
      <c r="S94" s="1"/>
      <c r="T94" s="1"/>
      <c r="U94" s="1"/>
      <c r="V94" s="1"/>
      <c r="W94" s="1"/>
      <c r="X94" s="1"/>
      <c r="Y94" s="1"/>
      <c r="Z94" s="1"/>
      <c r="AA94" s="1"/>
      <c r="AB94" s="1"/>
      <c r="AC94" s="58"/>
      <c r="AD94" s="1"/>
    </row>
    <row r="95" spans="1:30" ht="15.75" customHeight="1">
      <c r="A95" s="1"/>
      <c r="B95" s="1"/>
      <c r="C95" s="1"/>
      <c r="D95" s="1"/>
      <c r="E95" s="58"/>
      <c r="F95" s="58"/>
      <c r="G95" s="58"/>
      <c r="H95" s="58"/>
      <c r="I95" s="58"/>
      <c r="J95" s="58"/>
      <c r="K95" s="58"/>
      <c r="L95" s="58"/>
      <c r="M95" s="58"/>
      <c r="N95" s="58"/>
      <c r="O95" s="58"/>
      <c r="P95" s="1"/>
      <c r="Q95" s="1"/>
      <c r="R95" s="58"/>
      <c r="S95" s="1"/>
      <c r="T95" s="1"/>
      <c r="U95" s="1"/>
      <c r="V95" s="1"/>
      <c r="W95" s="1"/>
      <c r="X95" s="1"/>
      <c r="Y95" s="1"/>
      <c r="Z95" s="1"/>
      <c r="AA95" s="1"/>
      <c r="AB95" s="1"/>
      <c r="AC95" s="58"/>
      <c r="AD95" s="1"/>
    </row>
    <row r="96" spans="1:30" ht="15.75" customHeight="1">
      <c r="A96" s="1"/>
      <c r="B96" s="1"/>
      <c r="C96" s="1"/>
      <c r="D96" s="1"/>
      <c r="E96" s="58"/>
      <c r="F96" s="58"/>
      <c r="G96" s="58"/>
      <c r="H96" s="58"/>
      <c r="I96" s="58"/>
      <c r="J96" s="58"/>
      <c r="K96" s="58"/>
      <c r="L96" s="58"/>
      <c r="M96" s="58"/>
      <c r="N96" s="58"/>
      <c r="O96" s="58"/>
      <c r="P96" s="1"/>
      <c r="Q96" s="1"/>
      <c r="R96" s="58"/>
      <c r="S96" s="1"/>
      <c r="T96" s="1"/>
      <c r="U96" s="1"/>
      <c r="V96" s="1"/>
      <c r="W96" s="1"/>
      <c r="X96" s="1"/>
      <c r="Y96" s="1"/>
      <c r="Z96" s="1"/>
      <c r="AA96" s="1"/>
      <c r="AB96" s="1"/>
      <c r="AC96" s="58"/>
      <c r="AD96" s="1"/>
    </row>
    <row r="97" spans="1:30" ht="15.75" customHeight="1">
      <c r="A97" s="1"/>
      <c r="B97" s="1"/>
      <c r="C97" s="1"/>
      <c r="D97" s="1"/>
      <c r="E97" s="58"/>
      <c r="F97" s="58"/>
      <c r="G97" s="58"/>
      <c r="H97" s="58"/>
      <c r="I97" s="58"/>
      <c r="J97" s="58"/>
      <c r="K97" s="58"/>
      <c r="L97" s="58"/>
      <c r="M97" s="58"/>
      <c r="N97" s="58"/>
      <c r="O97" s="58"/>
      <c r="P97" s="1"/>
      <c r="Q97" s="1"/>
      <c r="R97" s="58"/>
      <c r="S97" s="1"/>
      <c r="T97" s="1"/>
      <c r="U97" s="1"/>
      <c r="V97" s="1"/>
      <c r="W97" s="1"/>
      <c r="X97" s="1"/>
      <c r="Y97" s="1"/>
      <c r="Z97" s="1"/>
      <c r="AA97" s="1"/>
      <c r="AB97" s="1"/>
      <c r="AC97" s="58"/>
      <c r="AD97" s="1"/>
    </row>
    <row r="98" spans="1:30" ht="15.75" customHeight="1">
      <c r="A98" s="1"/>
      <c r="B98" s="1"/>
      <c r="C98" s="1"/>
      <c r="D98" s="1"/>
      <c r="E98" s="58"/>
      <c r="F98" s="58"/>
      <c r="G98" s="58"/>
      <c r="H98" s="58"/>
      <c r="I98" s="58"/>
      <c r="J98" s="58"/>
      <c r="K98" s="58"/>
      <c r="L98" s="58"/>
      <c r="M98" s="58"/>
      <c r="N98" s="58"/>
      <c r="O98" s="58"/>
      <c r="P98" s="1"/>
      <c r="Q98" s="1"/>
      <c r="R98" s="58"/>
      <c r="S98" s="1"/>
      <c r="T98" s="1"/>
      <c r="U98" s="1"/>
      <c r="V98" s="1"/>
      <c r="W98" s="1"/>
      <c r="X98" s="1"/>
      <c r="Y98" s="1"/>
      <c r="Z98" s="1"/>
      <c r="AA98" s="1"/>
      <c r="AB98" s="1"/>
      <c r="AC98" s="58"/>
      <c r="AD98" s="1"/>
    </row>
    <row r="99" spans="1:30" ht="15.75" customHeight="1">
      <c r="A99" s="1"/>
      <c r="B99" s="1"/>
      <c r="C99" s="1"/>
      <c r="D99" s="1"/>
      <c r="E99" s="58"/>
      <c r="F99" s="58"/>
      <c r="G99" s="58"/>
      <c r="H99" s="58"/>
      <c r="I99" s="58"/>
      <c r="J99" s="58"/>
      <c r="K99" s="58"/>
      <c r="L99" s="58"/>
      <c r="M99" s="58"/>
      <c r="N99" s="58"/>
      <c r="O99" s="58"/>
      <c r="P99" s="1"/>
      <c r="Q99" s="1"/>
      <c r="R99" s="58"/>
      <c r="S99" s="1"/>
      <c r="T99" s="1"/>
      <c r="U99" s="1"/>
      <c r="V99" s="1"/>
      <c r="W99" s="1"/>
      <c r="X99" s="1"/>
      <c r="Y99" s="1"/>
      <c r="Z99" s="1"/>
      <c r="AA99" s="1"/>
      <c r="AB99" s="1"/>
      <c r="AC99" s="58"/>
      <c r="AD99" s="1"/>
    </row>
    <row r="100" spans="1:30" ht="15.75" customHeight="1">
      <c r="A100" s="1"/>
      <c r="B100" s="1"/>
      <c r="C100" s="1"/>
      <c r="D100" s="1"/>
      <c r="E100" s="58"/>
      <c r="F100" s="58"/>
      <c r="G100" s="58"/>
      <c r="H100" s="58"/>
      <c r="I100" s="58"/>
      <c r="J100" s="58"/>
      <c r="K100" s="58"/>
      <c r="L100" s="58"/>
      <c r="M100" s="58"/>
      <c r="N100" s="58"/>
      <c r="O100" s="58"/>
      <c r="P100" s="1"/>
      <c r="Q100" s="1"/>
      <c r="R100" s="58"/>
      <c r="S100" s="1"/>
      <c r="T100" s="1"/>
      <c r="U100" s="1"/>
      <c r="V100" s="1"/>
      <c r="W100" s="1"/>
      <c r="X100" s="1"/>
      <c r="Y100" s="1"/>
      <c r="Z100" s="1"/>
      <c r="AA100" s="1"/>
      <c r="AB100" s="1"/>
      <c r="AC100" s="58"/>
      <c r="AD100" s="1"/>
    </row>
    <row r="101" spans="1:30" ht="15.75" customHeight="1">
      <c r="A101" s="1"/>
      <c r="B101" s="1"/>
      <c r="C101" s="1"/>
      <c r="D101" s="1"/>
      <c r="E101" s="58"/>
      <c r="F101" s="58"/>
      <c r="G101" s="58"/>
      <c r="H101" s="58"/>
      <c r="I101" s="58"/>
      <c r="J101" s="58"/>
      <c r="K101" s="58"/>
      <c r="L101" s="58"/>
      <c r="M101" s="58"/>
      <c r="N101" s="58"/>
      <c r="O101" s="58"/>
      <c r="P101" s="1"/>
      <c r="Q101" s="1"/>
      <c r="R101" s="58"/>
      <c r="S101" s="1"/>
      <c r="T101" s="1"/>
      <c r="U101" s="1"/>
      <c r="V101" s="1"/>
      <c r="W101" s="1"/>
      <c r="X101" s="1"/>
      <c r="Y101" s="1"/>
      <c r="Z101" s="1"/>
      <c r="AA101" s="1"/>
      <c r="AB101" s="1"/>
      <c r="AC101" s="58"/>
      <c r="AD101" s="1"/>
    </row>
    <row r="102" spans="1:30" ht="15.75" customHeight="1">
      <c r="A102" s="1"/>
      <c r="B102" s="1"/>
      <c r="C102" s="1"/>
      <c r="D102" s="1"/>
      <c r="E102" s="58"/>
      <c r="F102" s="58"/>
      <c r="G102" s="58"/>
      <c r="H102" s="58"/>
      <c r="I102" s="58"/>
      <c r="J102" s="58"/>
      <c r="K102" s="58"/>
      <c r="L102" s="58"/>
      <c r="M102" s="58"/>
      <c r="N102" s="58"/>
      <c r="O102" s="58"/>
      <c r="P102" s="1"/>
      <c r="Q102" s="1"/>
      <c r="R102" s="58"/>
      <c r="S102" s="1"/>
      <c r="T102" s="1"/>
      <c r="U102" s="1"/>
      <c r="V102" s="1"/>
      <c r="W102" s="1"/>
      <c r="X102" s="1"/>
      <c r="Y102" s="1"/>
      <c r="Z102" s="1"/>
      <c r="AA102" s="1"/>
      <c r="AB102" s="1"/>
      <c r="AC102" s="58"/>
      <c r="AD102" s="1"/>
    </row>
    <row r="103" spans="1:30" ht="15.75" customHeight="1">
      <c r="A103" s="1"/>
      <c r="B103" s="1"/>
      <c r="C103" s="1"/>
      <c r="D103" s="1"/>
      <c r="E103" s="58"/>
      <c r="F103" s="58"/>
      <c r="G103" s="58"/>
      <c r="H103" s="58"/>
      <c r="I103" s="58"/>
      <c r="J103" s="58"/>
      <c r="K103" s="58"/>
      <c r="L103" s="58"/>
      <c r="M103" s="58"/>
      <c r="N103" s="58"/>
      <c r="O103" s="58"/>
      <c r="P103" s="1"/>
      <c r="Q103" s="1"/>
      <c r="R103" s="58"/>
      <c r="S103" s="1"/>
      <c r="T103" s="1"/>
      <c r="U103" s="1"/>
      <c r="V103" s="1"/>
      <c r="W103" s="1"/>
      <c r="X103" s="1"/>
      <c r="Y103" s="1"/>
      <c r="Z103" s="1"/>
      <c r="AA103" s="1"/>
      <c r="AB103" s="1"/>
      <c r="AC103" s="58"/>
      <c r="AD103" s="1"/>
    </row>
    <row r="104" spans="1:30" ht="15.75" customHeight="1">
      <c r="A104" s="1"/>
      <c r="B104" s="1"/>
      <c r="C104" s="1"/>
      <c r="D104" s="1"/>
      <c r="E104" s="58"/>
      <c r="F104" s="58"/>
      <c r="G104" s="58"/>
      <c r="H104" s="58"/>
      <c r="I104" s="58"/>
      <c r="J104" s="58"/>
      <c r="K104" s="58"/>
      <c r="L104" s="58"/>
      <c r="M104" s="58"/>
      <c r="N104" s="58"/>
      <c r="O104" s="58"/>
      <c r="P104" s="1"/>
      <c r="Q104" s="1"/>
      <c r="R104" s="58"/>
      <c r="S104" s="1"/>
      <c r="T104" s="1"/>
      <c r="U104" s="1"/>
      <c r="V104" s="1"/>
      <c r="W104" s="1"/>
      <c r="X104" s="1"/>
      <c r="Y104" s="1"/>
      <c r="Z104" s="1"/>
      <c r="AA104" s="1"/>
      <c r="AB104" s="1"/>
      <c r="AC104" s="58"/>
      <c r="AD104" s="1"/>
    </row>
    <row r="105" spans="1:30" ht="15.75" customHeight="1">
      <c r="A105" s="1"/>
      <c r="B105" s="1"/>
      <c r="C105" s="1"/>
      <c r="D105" s="1"/>
      <c r="E105" s="58"/>
      <c r="F105" s="58"/>
      <c r="G105" s="58"/>
      <c r="H105" s="58"/>
      <c r="I105" s="58"/>
      <c r="J105" s="58"/>
      <c r="K105" s="58"/>
      <c r="L105" s="58"/>
      <c r="M105" s="58"/>
      <c r="N105" s="58"/>
      <c r="O105" s="58"/>
      <c r="P105" s="1"/>
      <c r="Q105" s="1"/>
      <c r="R105" s="58"/>
      <c r="S105" s="1"/>
      <c r="T105" s="1"/>
      <c r="U105" s="1"/>
      <c r="V105" s="1"/>
      <c r="W105" s="1"/>
      <c r="X105" s="1"/>
      <c r="Y105" s="1"/>
      <c r="Z105" s="1"/>
      <c r="AA105" s="1"/>
      <c r="AB105" s="1"/>
      <c r="AC105" s="58"/>
      <c r="AD105" s="1"/>
    </row>
    <row r="106" spans="1:30" ht="15.75" customHeight="1">
      <c r="A106" s="1"/>
      <c r="B106" s="1"/>
      <c r="C106" s="1"/>
      <c r="D106" s="1"/>
      <c r="E106" s="58"/>
      <c r="F106" s="58"/>
      <c r="G106" s="58"/>
      <c r="H106" s="58"/>
      <c r="I106" s="58"/>
      <c r="J106" s="58"/>
      <c r="K106" s="58"/>
      <c r="L106" s="58"/>
      <c r="M106" s="58"/>
      <c r="N106" s="58"/>
      <c r="O106" s="58"/>
      <c r="P106" s="1"/>
      <c r="Q106" s="1"/>
      <c r="R106" s="58"/>
      <c r="S106" s="1"/>
      <c r="T106" s="1"/>
      <c r="U106" s="1"/>
      <c r="V106" s="1"/>
      <c r="W106" s="1"/>
      <c r="X106" s="1"/>
      <c r="Y106" s="1"/>
      <c r="Z106" s="1"/>
      <c r="AA106" s="1"/>
      <c r="AB106" s="1"/>
      <c r="AC106" s="58"/>
      <c r="AD106" s="1"/>
    </row>
    <row r="107" spans="1:30" ht="15.75" customHeight="1">
      <c r="A107" s="1"/>
      <c r="B107" s="1"/>
      <c r="C107" s="1"/>
      <c r="D107" s="1"/>
      <c r="E107" s="58"/>
      <c r="F107" s="58"/>
      <c r="G107" s="58"/>
      <c r="H107" s="58"/>
      <c r="I107" s="58"/>
      <c r="J107" s="58"/>
      <c r="K107" s="58"/>
      <c r="L107" s="58"/>
      <c r="M107" s="58"/>
      <c r="N107" s="58"/>
      <c r="O107" s="58"/>
      <c r="P107" s="1"/>
      <c r="Q107" s="1"/>
      <c r="R107" s="58"/>
      <c r="S107" s="1"/>
      <c r="T107" s="1"/>
      <c r="U107" s="1"/>
      <c r="V107" s="1"/>
      <c r="W107" s="1"/>
      <c r="X107" s="1"/>
      <c r="Y107" s="1"/>
      <c r="Z107" s="1"/>
      <c r="AA107" s="1"/>
      <c r="AB107" s="1"/>
      <c r="AC107" s="58"/>
      <c r="AD107" s="1"/>
    </row>
    <row r="108" spans="1:30" ht="15.75" customHeight="1">
      <c r="A108" s="1"/>
      <c r="B108" s="1"/>
      <c r="C108" s="1"/>
      <c r="D108" s="1"/>
      <c r="E108" s="58"/>
      <c r="F108" s="58"/>
      <c r="G108" s="58"/>
      <c r="H108" s="58"/>
      <c r="I108" s="58"/>
      <c r="J108" s="58"/>
      <c r="K108" s="58"/>
      <c r="L108" s="58"/>
      <c r="M108" s="58"/>
      <c r="N108" s="58"/>
      <c r="O108" s="58"/>
      <c r="P108" s="1"/>
      <c r="Q108" s="1"/>
      <c r="R108" s="58"/>
      <c r="S108" s="1"/>
      <c r="T108" s="1"/>
      <c r="U108" s="1"/>
      <c r="V108" s="1"/>
      <c r="W108" s="1"/>
      <c r="X108" s="1"/>
      <c r="Y108" s="1"/>
      <c r="Z108" s="1"/>
      <c r="AA108" s="1"/>
      <c r="AB108" s="1"/>
      <c r="AC108" s="58"/>
      <c r="AD108" s="1"/>
    </row>
    <row r="109" spans="1:30" ht="15.75" customHeight="1">
      <c r="A109" s="1"/>
      <c r="B109" s="1"/>
      <c r="C109" s="1"/>
      <c r="D109" s="1"/>
      <c r="E109" s="58"/>
      <c r="F109" s="58"/>
      <c r="G109" s="58"/>
      <c r="H109" s="58"/>
      <c r="I109" s="58"/>
      <c r="J109" s="58"/>
      <c r="K109" s="58"/>
      <c r="L109" s="58"/>
      <c r="M109" s="58"/>
      <c r="N109" s="58"/>
      <c r="O109" s="58"/>
      <c r="P109" s="1"/>
      <c r="Q109" s="1"/>
      <c r="R109" s="58"/>
      <c r="S109" s="1"/>
      <c r="T109" s="1"/>
      <c r="U109" s="1"/>
      <c r="V109" s="1"/>
      <c r="W109" s="1"/>
      <c r="X109" s="1"/>
      <c r="Y109" s="1"/>
      <c r="Z109" s="1"/>
      <c r="AA109" s="1"/>
      <c r="AB109" s="1"/>
      <c r="AC109" s="58"/>
      <c r="AD109" s="1"/>
    </row>
    <row r="110" spans="1:30" ht="15.75" customHeight="1">
      <c r="A110" s="1"/>
      <c r="B110" s="1"/>
      <c r="C110" s="1"/>
      <c r="D110" s="1"/>
      <c r="E110" s="58"/>
      <c r="F110" s="58"/>
      <c r="G110" s="58"/>
      <c r="H110" s="58"/>
      <c r="I110" s="58"/>
      <c r="J110" s="58"/>
      <c r="K110" s="58"/>
      <c r="L110" s="58"/>
      <c r="M110" s="58"/>
      <c r="N110" s="58"/>
      <c r="O110" s="58"/>
      <c r="P110" s="1"/>
      <c r="Q110" s="1"/>
      <c r="R110" s="58"/>
      <c r="S110" s="1"/>
      <c r="T110" s="1"/>
      <c r="U110" s="1"/>
      <c r="V110" s="1"/>
      <c r="W110" s="1"/>
      <c r="X110" s="1"/>
      <c r="Y110" s="1"/>
      <c r="Z110" s="1"/>
      <c r="AA110" s="1"/>
      <c r="AB110" s="1"/>
      <c r="AC110" s="58"/>
      <c r="AD110" s="1"/>
    </row>
    <row r="111" spans="1:30" ht="15.75" customHeight="1">
      <c r="A111" s="1"/>
      <c r="B111" s="1"/>
      <c r="C111" s="1"/>
      <c r="D111" s="1"/>
      <c r="E111" s="58"/>
      <c r="F111" s="58"/>
      <c r="G111" s="58"/>
      <c r="H111" s="58"/>
      <c r="I111" s="58"/>
      <c r="J111" s="58"/>
      <c r="K111" s="58"/>
      <c r="L111" s="58"/>
      <c r="M111" s="58"/>
      <c r="N111" s="58"/>
      <c r="O111" s="58"/>
      <c r="P111" s="1"/>
      <c r="Q111" s="1"/>
      <c r="R111" s="58"/>
      <c r="S111" s="1"/>
      <c r="T111" s="1"/>
      <c r="U111" s="1"/>
      <c r="V111" s="1"/>
      <c r="W111" s="1"/>
      <c r="X111" s="1"/>
      <c r="Y111" s="1"/>
      <c r="Z111" s="1"/>
      <c r="AA111" s="1"/>
      <c r="AB111" s="1"/>
      <c r="AC111" s="58"/>
      <c r="AD111" s="1"/>
    </row>
    <row r="112" spans="1:30" ht="15.75" customHeight="1">
      <c r="A112" s="1"/>
      <c r="B112" s="1"/>
      <c r="C112" s="1"/>
      <c r="D112" s="1"/>
      <c r="E112" s="58"/>
      <c r="F112" s="58"/>
      <c r="G112" s="58"/>
      <c r="H112" s="58"/>
      <c r="I112" s="58"/>
      <c r="J112" s="58"/>
      <c r="K112" s="58"/>
      <c r="L112" s="58"/>
      <c r="M112" s="58"/>
      <c r="N112" s="58"/>
      <c r="O112" s="58"/>
      <c r="P112" s="1"/>
      <c r="Q112" s="1"/>
      <c r="R112" s="58"/>
      <c r="S112" s="1"/>
      <c r="T112" s="1"/>
      <c r="U112" s="1"/>
      <c r="V112" s="1"/>
      <c r="W112" s="1"/>
      <c r="X112" s="1"/>
      <c r="Y112" s="1"/>
      <c r="Z112" s="1"/>
      <c r="AA112" s="1"/>
      <c r="AB112" s="1"/>
      <c r="AC112" s="58"/>
      <c r="AD112" s="1"/>
    </row>
    <row r="113" spans="1:30" ht="15.75" customHeight="1">
      <c r="A113" s="1"/>
      <c r="B113" s="1"/>
      <c r="C113" s="1"/>
      <c r="D113" s="1"/>
      <c r="E113" s="58"/>
      <c r="F113" s="58"/>
      <c r="G113" s="58"/>
      <c r="H113" s="58"/>
      <c r="I113" s="58"/>
      <c r="J113" s="58"/>
      <c r="K113" s="58"/>
      <c r="L113" s="58"/>
      <c r="M113" s="58"/>
      <c r="N113" s="58"/>
      <c r="O113" s="58"/>
      <c r="P113" s="1"/>
      <c r="Q113" s="1"/>
      <c r="R113" s="58"/>
      <c r="S113" s="1"/>
      <c r="T113" s="1"/>
      <c r="U113" s="1"/>
      <c r="V113" s="1"/>
      <c r="W113" s="1"/>
      <c r="X113" s="1"/>
      <c r="Y113" s="1"/>
      <c r="Z113" s="1"/>
      <c r="AA113" s="1"/>
      <c r="AB113" s="1"/>
      <c r="AC113" s="58"/>
      <c r="AD113" s="1"/>
    </row>
    <row r="114" spans="1:30" ht="15.75" customHeight="1">
      <c r="A114" s="1"/>
      <c r="B114" s="1"/>
      <c r="C114" s="1"/>
      <c r="D114" s="1"/>
      <c r="E114" s="58"/>
      <c r="F114" s="58"/>
      <c r="G114" s="58"/>
      <c r="H114" s="58"/>
      <c r="I114" s="58"/>
      <c r="J114" s="58"/>
      <c r="K114" s="58"/>
      <c r="L114" s="58"/>
      <c r="M114" s="58"/>
      <c r="N114" s="58"/>
      <c r="O114" s="58"/>
      <c r="P114" s="1"/>
      <c r="Q114" s="1"/>
      <c r="R114" s="58"/>
      <c r="S114" s="1"/>
      <c r="T114" s="1"/>
      <c r="U114" s="1"/>
      <c r="V114" s="1"/>
      <c r="W114" s="1"/>
      <c r="X114" s="1"/>
      <c r="Y114" s="1"/>
      <c r="Z114" s="1"/>
      <c r="AA114" s="1"/>
      <c r="AB114" s="1"/>
      <c r="AC114" s="58"/>
      <c r="AD114" s="1"/>
    </row>
    <row r="115" spans="1:30" ht="15.75" customHeight="1">
      <c r="A115" s="1"/>
      <c r="B115" s="1"/>
      <c r="C115" s="1"/>
      <c r="D115" s="1"/>
      <c r="E115" s="58"/>
      <c r="F115" s="58"/>
      <c r="G115" s="58"/>
      <c r="H115" s="58"/>
      <c r="I115" s="58"/>
      <c r="J115" s="58"/>
      <c r="K115" s="58"/>
      <c r="L115" s="58"/>
      <c r="M115" s="58"/>
      <c r="N115" s="58"/>
      <c r="O115" s="58"/>
      <c r="P115" s="1"/>
      <c r="Q115" s="1"/>
      <c r="R115" s="58"/>
      <c r="S115" s="1"/>
      <c r="T115" s="1"/>
      <c r="U115" s="1"/>
      <c r="V115" s="1"/>
      <c r="W115" s="1"/>
      <c r="X115" s="1"/>
      <c r="Y115" s="1"/>
      <c r="Z115" s="1"/>
      <c r="AA115" s="1"/>
      <c r="AB115" s="1"/>
      <c r="AC115" s="58"/>
      <c r="AD115" s="1"/>
    </row>
    <row r="116" spans="1:30" ht="15.75" customHeight="1">
      <c r="A116" s="1"/>
      <c r="B116" s="1"/>
      <c r="C116" s="1"/>
      <c r="D116" s="1"/>
      <c r="E116" s="58"/>
      <c r="F116" s="58"/>
      <c r="G116" s="58"/>
      <c r="H116" s="58"/>
      <c r="I116" s="58"/>
      <c r="J116" s="58"/>
      <c r="K116" s="58"/>
      <c r="L116" s="58"/>
      <c r="M116" s="58"/>
      <c r="N116" s="58"/>
      <c r="O116" s="58"/>
      <c r="P116" s="1"/>
      <c r="Q116" s="1"/>
      <c r="R116" s="58"/>
      <c r="S116" s="1"/>
      <c r="T116" s="1"/>
      <c r="U116" s="1"/>
      <c r="V116" s="1"/>
      <c r="W116" s="1"/>
      <c r="X116" s="1"/>
      <c r="Y116" s="1"/>
      <c r="Z116" s="1"/>
      <c r="AA116" s="1"/>
      <c r="AB116" s="1"/>
      <c r="AC116" s="58"/>
      <c r="AD116" s="1"/>
    </row>
    <row r="117" spans="1:30" ht="15.75" customHeight="1">
      <c r="A117" s="1"/>
      <c r="B117" s="1"/>
      <c r="C117" s="1"/>
      <c r="D117" s="1"/>
      <c r="E117" s="58"/>
      <c r="F117" s="58"/>
      <c r="G117" s="58"/>
      <c r="H117" s="58"/>
      <c r="I117" s="58"/>
      <c r="J117" s="58"/>
      <c r="K117" s="58"/>
      <c r="L117" s="58"/>
      <c r="M117" s="58"/>
      <c r="N117" s="58"/>
      <c r="O117" s="58"/>
      <c r="P117" s="1"/>
      <c r="Q117" s="1"/>
      <c r="R117" s="58"/>
      <c r="S117" s="1"/>
      <c r="T117" s="1"/>
      <c r="U117" s="1"/>
      <c r="V117" s="1"/>
      <c r="W117" s="1"/>
      <c r="X117" s="1"/>
      <c r="Y117" s="1"/>
      <c r="Z117" s="1"/>
      <c r="AA117" s="1"/>
      <c r="AB117" s="1"/>
      <c r="AC117" s="58"/>
      <c r="AD117" s="1"/>
    </row>
    <row r="118" spans="1:30" ht="15.75" customHeight="1">
      <c r="A118" s="1"/>
      <c r="B118" s="1"/>
      <c r="C118" s="1"/>
      <c r="D118" s="1"/>
      <c r="E118" s="58"/>
      <c r="F118" s="58"/>
      <c r="G118" s="58"/>
      <c r="H118" s="58"/>
      <c r="I118" s="58"/>
      <c r="J118" s="58"/>
      <c r="K118" s="58"/>
      <c r="L118" s="58"/>
      <c r="M118" s="58"/>
      <c r="N118" s="58"/>
      <c r="O118" s="58"/>
      <c r="P118" s="1"/>
      <c r="Q118" s="1"/>
      <c r="R118" s="58"/>
      <c r="S118" s="1"/>
      <c r="T118" s="1"/>
      <c r="U118" s="1"/>
      <c r="V118" s="1"/>
      <c r="W118" s="1"/>
      <c r="X118" s="1"/>
      <c r="Y118" s="1"/>
      <c r="Z118" s="1"/>
      <c r="AA118" s="1"/>
      <c r="AB118" s="1"/>
      <c r="AC118" s="58"/>
      <c r="AD118" s="1"/>
    </row>
    <row r="119" spans="1:30" ht="15.75" customHeight="1">
      <c r="A119" s="1"/>
      <c r="B119" s="1"/>
      <c r="C119" s="1"/>
      <c r="D119" s="1"/>
      <c r="E119" s="58"/>
      <c r="F119" s="58"/>
      <c r="G119" s="58"/>
      <c r="H119" s="58"/>
      <c r="I119" s="58"/>
      <c r="J119" s="58"/>
      <c r="K119" s="58"/>
      <c r="L119" s="58"/>
      <c r="M119" s="58"/>
      <c r="N119" s="58"/>
      <c r="O119" s="58"/>
      <c r="P119" s="1"/>
      <c r="Q119" s="1"/>
      <c r="R119" s="58"/>
      <c r="S119" s="1"/>
      <c r="T119" s="1"/>
      <c r="U119" s="1"/>
      <c r="V119" s="1"/>
      <c r="W119" s="1"/>
      <c r="X119" s="1"/>
      <c r="Y119" s="1"/>
      <c r="Z119" s="1"/>
      <c r="AA119" s="1"/>
      <c r="AB119" s="1"/>
      <c r="AC119" s="58"/>
      <c r="AD119" s="1"/>
    </row>
    <row r="120" spans="1:30" ht="15.75" customHeight="1">
      <c r="A120" s="1"/>
      <c r="B120" s="1"/>
      <c r="C120" s="1"/>
      <c r="D120" s="1"/>
      <c r="E120" s="58"/>
      <c r="F120" s="58"/>
      <c r="G120" s="58"/>
      <c r="H120" s="58"/>
      <c r="I120" s="58"/>
      <c r="J120" s="58"/>
      <c r="K120" s="58"/>
      <c r="L120" s="58"/>
      <c r="M120" s="58"/>
      <c r="N120" s="58"/>
      <c r="O120" s="58"/>
      <c r="P120" s="1"/>
      <c r="Q120" s="1"/>
      <c r="R120" s="58"/>
      <c r="S120" s="1"/>
      <c r="T120" s="1"/>
      <c r="U120" s="1"/>
      <c r="V120" s="1"/>
      <c r="W120" s="1"/>
      <c r="X120" s="1"/>
      <c r="Y120" s="1"/>
      <c r="Z120" s="1"/>
      <c r="AA120" s="1"/>
      <c r="AB120" s="1"/>
      <c r="AC120" s="58"/>
      <c r="AD120" s="1"/>
    </row>
    <row r="121" spans="1:30" ht="15.75" customHeight="1">
      <c r="A121" s="1"/>
      <c r="B121" s="1"/>
      <c r="C121" s="1"/>
      <c r="D121" s="1"/>
      <c r="E121" s="58"/>
      <c r="F121" s="58"/>
      <c r="G121" s="58"/>
      <c r="H121" s="58"/>
      <c r="I121" s="58"/>
      <c r="J121" s="58"/>
      <c r="K121" s="58"/>
      <c r="L121" s="58"/>
      <c r="M121" s="58"/>
      <c r="N121" s="58"/>
      <c r="O121" s="58"/>
      <c r="P121" s="1"/>
      <c r="Q121" s="1"/>
      <c r="R121" s="58"/>
      <c r="S121" s="1"/>
      <c r="T121" s="1"/>
      <c r="U121" s="1"/>
      <c r="V121" s="1"/>
      <c r="W121" s="1"/>
      <c r="X121" s="1"/>
      <c r="Y121" s="1"/>
      <c r="Z121" s="1"/>
      <c r="AA121" s="1"/>
      <c r="AB121" s="1"/>
      <c r="AC121" s="58"/>
      <c r="AD121" s="1"/>
    </row>
    <row r="122" spans="1:30" ht="15.75" customHeight="1">
      <c r="A122" s="1"/>
      <c r="B122" s="1"/>
      <c r="C122" s="1"/>
      <c r="D122" s="1"/>
      <c r="E122" s="58"/>
      <c r="F122" s="58"/>
      <c r="G122" s="58"/>
      <c r="H122" s="58"/>
      <c r="I122" s="58"/>
      <c r="J122" s="58"/>
      <c r="K122" s="58"/>
      <c r="L122" s="58"/>
      <c r="M122" s="58"/>
      <c r="N122" s="58"/>
      <c r="O122" s="58"/>
      <c r="P122" s="1"/>
      <c r="Q122" s="1"/>
      <c r="R122" s="58"/>
      <c r="S122" s="1"/>
      <c r="T122" s="1"/>
      <c r="U122" s="1"/>
      <c r="V122" s="1"/>
      <c r="W122" s="1"/>
      <c r="X122" s="1"/>
      <c r="Y122" s="1"/>
      <c r="Z122" s="1"/>
      <c r="AA122" s="1"/>
      <c r="AB122" s="1"/>
      <c r="AC122" s="58"/>
      <c r="AD122" s="1"/>
    </row>
    <row r="123" spans="1:30" ht="15.75" customHeight="1">
      <c r="A123" s="1"/>
      <c r="B123" s="1"/>
      <c r="C123" s="1"/>
      <c r="D123" s="1"/>
      <c r="E123" s="58"/>
      <c r="F123" s="58"/>
      <c r="G123" s="58"/>
      <c r="H123" s="58"/>
      <c r="I123" s="58"/>
      <c r="J123" s="58"/>
      <c r="K123" s="58"/>
      <c r="L123" s="58"/>
      <c r="M123" s="58"/>
      <c r="N123" s="58"/>
      <c r="O123" s="58"/>
      <c r="P123" s="1"/>
      <c r="Q123" s="1"/>
      <c r="R123" s="58"/>
      <c r="S123" s="1"/>
      <c r="T123" s="1"/>
      <c r="U123" s="1"/>
      <c r="V123" s="1"/>
      <c r="W123" s="1"/>
      <c r="X123" s="1"/>
      <c r="Y123" s="1"/>
      <c r="Z123" s="1"/>
      <c r="AA123" s="1"/>
      <c r="AB123" s="1"/>
      <c r="AC123" s="58"/>
      <c r="AD123" s="1"/>
    </row>
    <row r="124" spans="1:30" ht="15.75" customHeight="1">
      <c r="A124" s="1"/>
      <c r="B124" s="1"/>
      <c r="C124" s="1"/>
      <c r="D124" s="1"/>
      <c r="E124" s="58"/>
      <c r="F124" s="58"/>
      <c r="G124" s="58"/>
      <c r="H124" s="58"/>
      <c r="I124" s="58"/>
      <c r="J124" s="58"/>
      <c r="K124" s="58"/>
      <c r="L124" s="58"/>
      <c r="M124" s="58"/>
      <c r="N124" s="58"/>
      <c r="O124" s="58"/>
      <c r="P124" s="1"/>
      <c r="Q124" s="1"/>
      <c r="R124" s="58"/>
      <c r="S124" s="1"/>
      <c r="T124" s="1"/>
      <c r="U124" s="1"/>
      <c r="V124" s="1"/>
      <c r="W124" s="1"/>
      <c r="X124" s="1"/>
      <c r="Y124" s="1"/>
      <c r="Z124" s="1"/>
      <c r="AA124" s="1"/>
      <c r="AB124" s="1"/>
      <c r="AC124" s="58"/>
      <c r="AD124" s="1"/>
    </row>
    <row r="125" spans="1:30" ht="15.75" customHeight="1">
      <c r="A125" s="1"/>
      <c r="B125" s="1"/>
      <c r="C125" s="1"/>
      <c r="D125" s="1"/>
      <c r="E125" s="58"/>
      <c r="F125" s="58"/>
      <c r="G125" s="58"/>
      <c r="H125" s="58"/>
      <c r="I125" s="58"/>
      <c r="J125" s="58"/>
      <c r="K125" s="58"/>
      <c r="L125" s="58"/>
      <c r="M125" s="58"/>
      <c r="N125" s="58"/>
      <c r="O125" s="58"/>
      <c r="P125" s="1"/>
      <c r="Q125" s="1"/>
      <c r="R125" s="58"/>
      <c r="S125" s="1"/>
      <c r="T125" s="1"/>
      <c r="U125" s="1"/>
      <c r="V125" s="1"/>
      <c r="W125" s="1"/>
      <c r="X125" s="1"/>
      <c r="Y125" s="1"/>
      <c r="Z125" s="1"/>
      <c r="AA125" s="1"/>
      <c r="AB125" s="1"/>
      <c r="AC125" s="58"/>
      <c r="AD125" s="1"/>
    </row>
    <row r="126" spans="1:30" ht="15.75" customHeight="1">
      <c r="A126" s="1"/>
      <c r="B126" s="1"/>
      <c r="C126" s="1"/>
      <c r="D126" s="1"/>
      <c r="E126" s="58"/>
      <c r="F126" s="58"/>
      <c r="G126" s="58"/>
      <c r="H126" s="58"/>
      <c r="I126" s="58"/>
      <c r="J126" s="58"/>
      <c r="K126" s="58"/>
      <c r="L126" s="58"/>
      <c r="M126" s="58"/>
      <c r="N126" s="58"/>
      <c r="O126" s="58"/>
      <c r="P126" s="1"/>
      <c r="Q126" s="1"/>
      <c r="R126" s="58"/>
      <c r="S126" s="1"/>
      <c r="T126" s="1"/>
      <c r="U126" s="1"/>
      <c r="V126" s="1"/>
      <c r="W126" s="1"/>
      <c r="X126" s="1"/>
      <c r="Y126" s="1"/>
      <c r="Z126" s="1"/>
      <c r="AA126" s="1"/>
      <c r="AB126" s="1"/>
      <c r="AC126" s="58"/>
      <c r="AD126" s="1"/>
    </row>
    <row r="127" spans="1:30" ht="15.75" customHeight="1">
      <c r="A127" s="1"/>
      <c r="B127" s="1"/>
      <c r="C127" s="1"/>
      <c r="D127" s="1"/>
      <c r="E127" s="58"/>
      <c r="F127" s="58"/>
      <c r="G127" s="58"/>
      <c r="H127" s="58"/>
      <c r="I127" s="58"/>
      <c r="J127" s="58"/>
      <c r="K127" s="58"/>
      <c r="L127" s="58"/>
      <c r="M127" s="58"/>
      <c r="N127" s="58"/>
      <c r="O127" s="58"/>
      <c r="P127" s="1"/>
      <c r="Q127" s="1"/>
      <c r="R127" s="58"/>
      <c r="S127" s="1"/>
      <c r="T127" s="1"/>
      <c r="U127" s="1"/>
      <c r="V127" s="1"/>
      <c r="W127" s="1"/>
      <c r="X127" s="1"/>
      <c r="Y127" s="1"/>
      <c r="Z127" s="1"/>
      <c r="AA127" s="1"/>
      <c r="AB127" s="1"/>
      <c r="AC127" s="58"/>
      <c r="AD127" s="1"/>
    </row>
    <row r="128" spans="1:30" ht="15.75" customHeight="1">
      <c r="A128" s="1"/>
      <c r="B128" s="1"/>
      <c r="C128" s="1"/>
      <c r="D128" s="1"/>
      <c r="E128" s="58"/>
      <c r="F128" s="58"/>
      <c r="G128" s="58"/>
      <c r="H128" s="58"/>
      <c r="I128" s="58"/>
      <c r="J128" s="58"/>
      <c r="K128" s="58"/>
      <c r="L128" s="58"/>
      <c r="M128" s="58"/>
      <c r="N128" s="58"/>
      <c r="O128" s="58"/>
      <c r="P128" s="1"/>
      <c r="Q128" s="1"/>
      <c r="R128" s="58"/>
      <c r="S128" s="1"/>
      <c r="T128" s="1"/>
      <c r="U128" s="1"/>
      <c r="V128" s="1"/>
      <c r="W128" s="1"/>
      <c r="X128" s="1"/>
      <c r="Y128" s="1"/>
      <c r="Z128" s="1"/>
      <c r="AA128" s="1"/>
      <c r="AB128" s="1"/>
      <c r="AC128" s="58"/>
      <c r="AD128" s="1"/>
    </row>
    <row r="129" spans="1:30" ht="15.75" customHeight="1">
      <c r="A129" s="1"/>
      <c r="B129" s="1"/>
      <c r="C129" s="1"/>
      <c r="D129" s="1"/>
      <c r="E129" s="58"/>
      <c r="F129" s="58"/>
      <c r="G129" s="58"/>
      <c r="H129" s="58"/>
      <c r="I129" s="58"/>
      <c r="J129" s="58"/>
      <c r="K129" s="58"/>
      <c r="L129" s="58"/>
      <c r="M129" s="58"/>
      <c r="N129" s="58"/>
      <c r="O129" s="58"/>
      <c r="P129" s="1"/>
      <c r="Q129" s="1"/>
      <c r="R129" s="58"/>
      <c r="S129" s="1"/>
      <c r="T129" s="1"/>
      <c r="U129" s="1"/>
      <c r="V129" s="1"/>
      <c r="W129" s="1"/>
      <c r="X129" s="1"/>
      <c r="Y129" s="1"/>
      <c r="Z129" s="1"/>
      <c r="AA129" s="1"/>
      <c r="AB129" s="1"/>
      <c r="AC129" s="58"/>
      <c r="AD129" s="1"/>
    </row>
    <row r="130" spans="1:30" ht="15.75" customHeight="1">
      <c r="A130" s="1"/>
      <c r="B130" s="1"/>
      <c r="C130" s="1"/>
      <c r="D130" s="1"/>
      <c r="E130" s="58"/>
      <c r="F130" s="58"/>
      <c r="G130" s="58"/>
      <c r="H130" s="58"/>
      <c r="I130" s="58"/>
      <c r="J130" s="58"/>
      <c r="K130" s="58"/>
      <c r="L130" s="58"/>
      <c r="M130" s="58"/>
      <c r="N130" s="58"/>
      <c r="O130" s="58"/>
      <c r="P130" s="1"/>
      <c r="Q130" s="1"/>
      <c r="R130" s="58"/>
      <c r="S130" s="1"/>
      <c r="T130" s="1"/>
      <c r="U130" s="1"/>
      <c r="V130" s="1"/>
      <c r="W130" s="1"/>
      <c r="X130" s="1"/>
      <c r="Y130" s="1"/>
      <c r="Z130" s="1"/>
      <c r="AA130" s="1"/>
      <c r="AB130" s="1"/>
      <c r="AC130" s="58"/>
      <c r="AD130" s="1"/>
    </row>
    <row r="131" spans="1:30" ht="15.75" customHeight="1">
      <c r="A131" s="1"/>
      <c r="B131" s="1"/>
      <c r="C131" s="1"/>
      <c r="D131" s="1"/>
      <c r="E131" s="58"/>
      <c r="F131" s="58"/>
      <c r="G131" s="58"/>
      <c r="H131" s="58"/>
      <c r="I131" s="58"/>
      <c r="J131" s="58"/>
      <c r="K131" s="58"/>
      <c r="L131" s="58"/>
      <c r="M131" s="58"/>
      <c r="N131" s="58"/>
      <c r="O131" s="58"/>
      <c r="P131" s="1"/>
      <c r="Q131" s="1"/>
      <c r="R131" s="58"/>
      <c r="S131" s="1"/>
      <c r="T131" s="1"/>
      <c r="U131" s="1"/>
      <c r="V131" s="1"/>
      <c r="W131" s="1"/>
      <c r="X131" s="1"/>
      <c r="Y131" s="1"/>
      <c r="Z131" s="1"/>
      <c r="AA131" s="1"/>
      <c r="AB131" s="1"/>
      <c r="AC131" s="58"/>
      <c r="AD131" s="1"/>
    </row>
    <row r="132" spans="1:30" ht="15.75" customHeight="1">
      <c r="A132" s="1"/>
      <c r="B132" s="1"/>
      <c r="C132" s="1"/>
      <c r="D132" s="1"/>
      <c r="E132" s="58"/>
      <c r="F132" s="58"/>
      <c r="G132" s="58"/>
      <c r="H132" s="58"/>
      <c r="I132" s="58"/>
      <c r="J132" s="58"/>
      <c r="K132" s="58"/>
      <c r="L132" s="58"/>
      <c r="M132" s="58"/>
      <c r="N132" s="58"/>
      <c r="O132" s="58"/>
      <c r="P132" s="1"/>
      <c r="Q132" s="1"/>
      <c r="R132" s="58"/>
      <c r="S132" s="1"/>
      <c r="T132" s="1"/>
      <c r="U132" s="1"/>
      <c r="V132" s="1"/>
      <c r="W132" s="1"/>
      <c r="X132" s="1"/>
      <c r="Y132" s="1"/>
      <c r="Z132" s="1"/>
      <c r="AA132" s="1"/>
      <c r="AB132" s="1"/>
      <c r="AC132" s="58"/>
      <c r="AD132" s="1"/>
    </row>
    <row r="133" spans="1:30" ht="15.75" customHeight="1">
      <c r="A133" s="1"/>
      <c r="B133" s="1"/>
      <c r="C133" s="1"/>
      <c r="D133" s="1"/>
      <c r="E133" s="58"/>
      <c r="F133" s="58"/>
      <c r="G133" s="58"/>
      <c r="H133" s="58"/>
      <c r="I133" s="58"/>
      <c r="J133" s="58"/>
      <c r="K133" s="58"/>
      <c r="L133" s="58"/>
      <c r="M133" s="58"/>
      <c r="N133" s="58"/>
      <c r="O133" s="58"/>
      <c r="P133" s="1"/>
      <c r="Q133" s="1"/>
      <c r="R133" s="58"/>
      <c r="S133" s="1"/>
      <c r="T133" s="1"/>
      <c r="U133" s="1"/>
      <c r="V133" s="1"/>
      <c r="W133" s="1"/>
      <c r="X133" s="1"/>
      <c r="Y133" s="1"/>
      <c r="Z133" s="1"/>
      <c r="AA133" s="1"/>
      <c r="AB133" s="1"/>
      <c r="AC133" s="58"/>
      <c r="AD133" s="1"/>
    </row>
    <row r="134" spans="1:30" ht="15.75" customHeight="1">
      <c r="A134" s="1"/>
      <c r="B134" s="1"/>
      <c r="C134" s="1"/>
      <c r="D134" s="1"/>
      <c r="E134" s="58"/>
      <c r="F134" s="58"/>
      <c r="G134" s="58"/>
      <c r="H134" s="58"/>
      <c r="I134" s="58"/>
      <c r="J134" s="58"/>
      <c r="K134" s="58"/>
      <c r="L134" s="58"/>
      <c r="M134" s="58"/>
      <c r="N134" s="58"/>
      <c r="O134" s="58"/>
      <c r="P134" s="1"/>
      <c r="Q134" s="1"/>
      <c r="R134" s="58"/>
      <c r="S134" s="1"/>
      <c r="T134" s="1"/>
      <c r="U134" s="1"/>
      <c r="V134" s="1"/>
      <c r="W134" s="1"/>
      <c r="X134" s="1"/>
      <c r="Y134" s="1"/>
      <c r="Z134" s="1"/>
      <c r="AA134" s="1"/>
      <c r="AB134" s="1"/>
      <c r="AC134" s="58"/>
      <c r="AD134" s="1"/>
    </row>
    <row r="135" spans="1:30" ht="15.75" customHeight="1">
      <c r="A135" s="1"/>
      <c r="B135" s="1"/>
      <c r="C135" s="1"/>
      <c r="D135" s="1"/>
      <c r="E135" s="58"/>
      <c r="F135" s="58"/>
      <c r="G135" s="58"/>
      <c r="H135" s="58"/>
      <c r="I135" s="58"/>
      <c r="J135" s="58"/>
      <c r="K135" s="58"/>
      <c r="L135" s="58"/>
      <c r="M135" s="58"/>
      <c r="N135" s="58"/>
      <c r="O135" s="58"/>
      <c r="P135" s="1"/>
      <c r="Q135" s="1"/>
      <c r="R135" s="58"/>
      <c r="S135" s="1"/>
      <c r="T135" s="1"/>
      <c r="U135" s="1"/>
      <c r="V135" s="1"/>
      <c r="W135" s="1"/>
      <c r="X135" s="1"/>
      <c r="Y135" s="1"/>
      <c r="Z135" s="1"/>
      <c r="AA135" s="1"/>
      <c r="AB135" s="1"/>
      <c r="AC135" s="58"/>
      <c r="AD135" s="1"/>
    </row>
    <row r="136" spans="1:30" ht="15.75" customHeight="1">
      <c r="A136" s="1"/>
      <c r="B136" s="1"/>
      <c r="C136" s="1"/>
      <c r="D136" s="1"/>
      <c r="E136" s="58"/>
      <c r="F136" s="58"/>
      <c r="G136" s="58"/>
      <c r="H136" s="58"/>
      <c r="I136" s="58"/>
      <c r="J136" s="58"/>
      <c r="K136" s="58"/>
      <c r="L136" s="58"/>
      <c r="M136" s="58"/>
      <c r="N136" s="58"/>
      <c r="O136" s="58"/>
      <c r="P136" s="1"/>
      <c r="Q136" s="1"/>
      <c r="R136" s="58"/>
      <c r="S136" s="1"/>
      <c r="T136" s="1"/>
      <c r="U136" s="1"/>
      <c r="V136" s="1"/>
      <c r="W136" s="1"/>
      <c r="X136" s="1"/>
      <c r="Y136" s="1"/>
      <c r="Z136" s="1"/>
      <c r="AA136" s="1"/>
      <c r="AB136" s="1"/>
      <c r="AC136" s="58"/>
      <c r="AD136" s="1"/>
    </row>
    <row r="137" spans="1:30" ht="15.75" customHeight="1">
      <c r="A137" s="1"/>
      <c r="B137" s="1"/>
      <c r="C137" s="1"/>
      <c r="D137" s="1"/>
      <c r="E137" s="58"/>
      <c r="F137" s="58"/>
      <c r="G137" s="58"/>
      <c r="H137" s="58"/>
      <c r="I137" s="58"/>
      <c r="J137" s="58"/>
      <c r="K137" s="58"/>
      <c r="L137" s="58"/>
      <c r="M137" s="58"/>
      <c r="N137" s="58"/>
      <c r="O137" s="58"/>
      <c r="P137" s="1"/>
      <c r="Q137" s="1"/>
      <c r="R137" s="58"/>
      <c r="S137" s="1"/>
      <c r="T137" s="1"/>
      <c r="U137" s="1"/>
      <c r="V137" s="1"/>
      <c r="W137" s="1"/>
      <c r="X137" s="1"/>
      <c r="Y137" s="1"/>
      <c r="Z137" s="1"/>
      <c r="AA137" s="1"/>
      <c r="AB137" s="1"/>
      <c r="AC137" s="58"/>
      <c r="AD137" s="1"/>
    </row>
    <row r="138" spans="1:30" ht="15.75" customHeight="1">
      <c r="A138" s="1"/>
      <c r="B138" s="1"/>
      <c r="C138" s="1"/>
      <c r="D138" s="1"/>
      <c r="E138" s="58"/>
      <c r="F138" s="58"/>
      <c r="G138" s="58"/>
      <c r="H138" s="58"/>
      <c r="I138" s="58"/>
      <c r="J138" s="58"/>
      <c r="K138" s="58"/>
      <c r="L138" s="58"/>
      <c r="M138" s="58"/>
      <c r="N138" s="58"/>
      <c r="O138" s="58"/>
      <c r="P138" s="1"/>
      <c r="Q138" s="1"/>
      <c r="R138" s="58"/>
      <c r="S138" s="1"/>
      <c r="T138" s="1"/>
      <c r="U138" s="1"/>
      <c r="V138" s="1"/>
      <c r="W138" s="1"/>
      <c r="X138" s="1"/>
      <c r="Y138" s="1"/>
      <c r="Z138" s="1"/>
      <c r="AA138" s="1"/>
      <c r="AB138" s="1"/>
      <c r="AC138" s="58"/>
      <c r="AD138" s="1"/>
    </row>
    <row r="139" spans="1:30" ht="15.75" customHeight="1">
      <c r="A139" s="1"/>
      <c r="B139" s="1"/>
      <c r="C139" s="1"/>
      <c r="D139" s="1"/>
      <c r="E139" s="58"/>
      <c r="F139" s="58"/>
      <c r="G139" s="58"/>
      <c r="H139" s="58"/>
      <c r="I139" s="58"/>
      <c r="J139" s="58"/>
      <c r="K139" s="58"/>
      <c r="L139" s="58"/>
      <c r="M139" s="58"/>
      <c r="N139" s="58"/>
      <c r="O139" s="58"/>
      <c r="P139" s="1"/>
      <c r="Q139" s="1"/>
      <c r="R139" s="58"/>
      <c r="S139" s="1"/>
      <c r="T139" s="1"/>
      <c r="U139" s="1"/>
      <c r="V139" s="1"/>
      <c r="W139" s="1"/>
      <c r="X139" s="1"/>
      <c r="Y139" s="1"/>
      <c r="Z139" s="1"/>
      <c r="AA139" s="1"/>
      <c r="AB139" s="1"/>
      <c r="AC139" s="58"/>
      <c r="AD139" s="1"/>
    </row>
    <row r="140" spans="1:30" ht="15.75" customHeight="1">
      <c r="A140" s="1"/>
      <c r="B140" s="1"/>
      <c r="C140" s="1"/>
      <c r="D140" s="1"/>
      <c r="E140" s="58"/>
      <c r="F140" s="58"/>
      <c r="G140" s="58"/>
      <c r="H140" s="58"/>
      <c r="I140" s="58"/>
      <c r="J140" s="58"/>
      <c r="K140" s="58"/>
      <c r="L140" s="58"/>
      <c r="M140" s="58"/>
      <c r="N140" s="58"/>
      <c r="O140" s="58"/>
      <c r="P140" s="1"/>
      <c r="Q140" s="1"/>
      <c r="R140" s="58"/>
      <c r="S140" s="1"/>
      <c r="T140" s="1"/>
      <c r="U140" s="1"/>
      <c r="V140" s="1"/>
      <c r="W140" s="1"/>
      <c r="X140" s="1"/>
      <c r="Y140" s="1"/>
      <c r="Z140" s="1"/>
      <c r="AA140" s="1"/>
      <c r="AB140" s="1"/>
      <c r="AC140" s="58"/>
      <c r="AD140" s="1"/>
    </row>
    <row r="141" spans="1:30" ht="15.75" customHeight="1">
      <c r="A141" s="1"/>
      <c r="B141" s="1"/>
      <c r="C141" s="1"/>
      <c r="D141" s="1"/>
      <c r="E141" s="58"/>
      <c r="F141" s="58"/>
      <c r="G141" s="58"/>
      <c r="H141" s="58"/>
      <c r="I141" s="58"/>
      <c r="J141" s="58"/>
      <c r="K141" s="58"/>
      <c r="L141" s="58"/>
      <c r="M141" s="58"/>
      <c r="N141" s="58"/>
      <c r="O141" s="58"/>
      <c r="P141" s="1"/>
      <c r="Q141" s="1"/>
      <c r="R141" s="58"/>
      <c r="S141" s="1"/>
      <c r="T141" s="1"/>
      <c r="U141" s="1"/>
      <c r="V141" s="1"/>
      <c r="W141" s="1"/>
      <c r="X141" s="1"/>
      <c r="Y141" s="1"/>
      <c r="Z141" s="1"/>
      <c r="AA141" s="1"/>
      <c r="AB141" s="1"/>
      <c r="AC141" s="58"/>
      <c r="AD141" s="1"/>
    </row>
    <row r="142" spans="1:30" ht="15.75" customHeight="1">
      <c r="A142" s="1"/>
      <c r="B142" s="1"/>
      <c r="C142" s="1"/>
      <c r="D142" s="1"/>
      <c r="E142" s="58"/>
      <c r="F142" s="58"/>
      <c r="G142" s="58"/>
      <c r="H142" s="58"/>
      <c r="I142" s="58"/>
      <c r="J142" s="58"/>
      <c r="K142" s="58"/>
      <c r="L142" s="58"/>
      <c r="M142" s="58"/>
      <c r="N142" s="58"/>
      <c r="O142" s="58"/>
      <c r="P142" s="1"/>
      <c r="Q142" s="1"/>
      <c r="R142" s="58"/>
      <c r="S142" s="1"/>
      <c r="T142" s="1"/>
      <c r="U142" s="1"/>
      <c r="V142" s="1"/>
      <c r="W142" s="1"/>
      <c r="X142" s="1"/>
      <c r="Y142" s="1"/>
      <c r="Z142" s="1"/>
      <c r="AA142" s="1"/>
      <c r="AB142" s="1"/>
      <c r="AC142" s="58"/>
      <c r="AD142" s="1"/>
    </row>
    <row r="143" spans="1:30" ht="15.75" customHeight="1">
      <c r="A143" s="1"/>
      <c r="B143" s="1"/>
      <c r="C143" s="1"/>
      <c r="D143" s="1"/>
      <c r="E143" s="58"/>
      <c r="F143" s="58"/>
      <c r="G143" s="58"/>
      <c r="H143" s="58"/>
      <c r="I143" s="58"/>
      <c r="J143" s="58"/>
      <c r="K143" s="58"/>
      <c r="L143" s="58"/>
      <c r="M143" s="58"/>
      <c r="N143" s="58"/>
      <c r="O143" s="58"/>
      <c r="P143" s="1"/>
      <c r="Q143" s="1"/>
      <c r="R143" s="58"/>
      <c r="S143" s="1"/>
      <c r="T143" s="1"/>
      <c r="U143" s="1"/>
      <c r="V143" s="1"/>
      <c r="W143" s="1"/>
      <c r="X143" s="1"/>
      <c r="Y143" s="1"/>
      <c r="Z143" s="1"/>
      <c r="AA143" s="1"/>
      <c r="AB143" s="1"/>
      <c r="AC143" s="58"/>
      <c r="AD143" s="1"/>
    </row>
    <row r="144" spans="1:30" ht="15.75" customHeight="1">
      <c r="A144" s="1"/>
      <c r="B144" s="1"/>
      <c r="C144" s="1"/>
      <c r="D144" s="1"/>
      <c r="E144" s="58"/>
      <c r="F144" s="58"/>
      <c r="G144" s="58"/>
      <c r="H144" s="58"/>
      <c r="I144" s="58"/>
      <c r="J144" s="58"/>
      <c r="K144" s="58"/>
      <c r="L144" s="58"/>
      <c r="M144" s="58"/>
      <c r="N144" s="58"/>
      <c r="O144" s="58"/>
      <c r="P144" s="1"/>
      <c r="Q144" s="1"/>
      <c r="R144" s="58"/>
      <c r="S144" s="1"/>
      <c r="T144" s="1"/>
      <c r="U144" s="1"/>
      <c r="V144" s="1"/>
      <c r="W144" s="1"/>
      <c r="X144" s="1"/>
      <c r="Y144" s="1"/>
      <c r="Z144" s="1"/>
      <c r="AA144" s="1"/>
      <c r="AB144" s="1"/>
      <c r="AC144" s="58"/>
      <c r="AD144" s="1"/>
    </row>
    <row r="145" spans="1:30" ht="15.75" customHeight="1">
      <c r="A145" s="1"/>
      <c r="B145" s="1"/>
      <c r="C145" s="1"/>
      <c r="D145" s="1"/>
      <c r="E145" s="58"/>
      <c r="F145" s="58"/>
      <c r="G145" s="58"/>
      <c r="H145" s="58"/>
      <c r="I145" s="58"/>
      <c r="J145" s="58"/>
      <c r="K145" s="58"/>
      <c r="L145" s="58"/>
      <c r="M145" s="58"/>
      <c r="N145" s="58"/>
      <c r="O145" s="58"/>
      <c r="P145" s="1"/>
      <c r="Q145" s="1"/>
      <c r="R145" s="58"/>
      <c r="S145" s="1"/>
      <c r="T145" s="1"/>
      <c r="U145" s="1"/>
      <c r="V145" s="1"/>
      <c r="W145" s="1"/>
      <c r="X145" s="1"/>
      <c r="Y145" s="1"/>
      <c r="Z145" s="1"/>
      <c r="AA145" s="1"/>
      <c r="AB145" s="1"/>
      <c r="AC145" s="58"/>
      <c r="AD145" s="1"/>
    </row>
    <row r="146" spans="1:30" ht="15.75" customHeight="1">
      <c r="A146" s="1"/>
      <c r="B146" s="1"/>
      <c r="C146" s="1"/>
      <c r="D146" s="1"/>
      <c r="E146" s="58"/>
      <c r="F146" s="58"/>
      <c r="G146" s="58"/>
      <c r="H146" s="58"/>
      <c r="I146" s="58"/>
      <c r="J146" s="58"/>
      <c r="K146" s="58"/>
      <c r="L146" s="58"/>
      <c r="M146" s="58"/>
      <c r="N146" s="58"/>
      <c r="O146" s="58"/>
      <c r="P146" s="1"/>
      <c r="Q146" s="1"/>
      <c r="R146" s="58"/>
      <c r="S146" s="1"/>
      <c r="T146" s="1"/>
      <c r="U146" s="1"/>
      <c r="V146" s="1"/>
      <c r="W146" s="1"/>
      <c r="X146" s="1"/>
      <c r="Y146" s="1"/>
      <c r="Z146" s="1"/>
      <c r="AA146" s="1"/>
      <c r="AB146" s="1"/>
      <c r="AC146" s="58"/>
      <c r="AD146" s="1"/>
    </row>
    <row r="147" spans="1:30" ht="15.75" customHeight="1">
      <c r="A147" s="1"/>
      <c r="B147" s="1"/>
      <c r="C147" s="1"/>
      <c r="D147" s="1"/>
      <c r="E147" s="58"/>
      <c r="F147" s="58"/>
      <c r="G147" s="58"/>
      <c r="H147" s="58"/>
      <c r="I147" s="58"/>
      <c r="J147" s="58"/>
      <c r="K147" s="58"/>
      <c r="L147" s="58"/>
      <c r="M147" s="58"/>
      <c r="N147" s="58"/>
      <c r="O147" s="58"/>
      <c r="P147" s="1"/>
      <c r="Q147" s="1"/>
      <c r="R147" s="58"/>
      <c r="S147" s="1"/>
      <c r="T147" s="1"/>
      <c r="U147" s="1"/>
      <c r="V147" s="1"/>
      <c r="W147" s="1"/>
      <c r="X147" s="1"/>
      <c r="Y147" s="1"/>
      <c r="Z147" s="1"/>
      <c r="AA147" s="1"/>
      <c r="AB147" s="1"/>
      <c r="AC147" s="58"/>
      <c r="AD147" s="1"/>
    </row>
    <row r="148" spans="1:30" ht="15.75" customHeight="1">
      <c r="A148" s="1"/>
      <c r="B148" s="1"/>
      <c r="C148" s="1"/>
      <c r="D148" s="1"/>
      <c r="E148" s="58"/>
      <c r="F148" s="58"/>
      <c r="G148" s="58"/>
      <c r="H148" s="58"/>
      <c r="I148" s="58"/>
      <c r="J148" s="58"/>
      <c r="K148" s="58"/>
      <c r="L148" s="58"/>
      <c r="M148" s="58"/>
      <c r="N148" s="58"/>
      <c r="O148" s="58"/>
      <c r="P148" s="1"/>
      <c r="Q148" s="1"/>
      <c r="R148" s="58"/>
      <c r="S148" s="1"/>
      <c r="T148" s="1"/>
      <c r="U148" s="1"/>
      <c r="V148" s="1"/>
      <c r="W148" s="1"/>
      <c r="X148" s="1"/>
      <c r="Y148" s="1"/>
      <c r="Z148" s="1"/>
      <c r="AA148" s="1"/>
      <c r="AB148" s="1"/>
      <c r="AC148" s="58"/>
      <c r="AD148" s="1"/>
    </row>
    <row r="149" spans="1:30" ht="15.75" customHeight="1">
      <c r="A149" s="1"/>
      <c r="B149" s="1"/>
      <c r="C149" s="1"/>
      <c r="D149" s="1"/>
      <c r="E149" s="58"/>
      <c r="F149" s="58"/>
      <c r="G149" s="58"/>
      <c r="H149" s="58"/>
      <c r="I149" s="58"/>
      <c r="J149" s="58"/>
      <c r="K149" s="58"/>
      <c r="L149" s="58"/>
      <c r="M149" s="58"/>
      <c r="N149" s="58"/>
      <c r="O149" s="58"/>
      <c r="P149" s="1"/>
      <c r="Q149" s="1"/>
      <c r="R149" s="58"/>
      <c r="S149" s="1"/>
      <c r="T149" s="1"/>
      <c r="U149" s="1"/>
      <c r="V149" s="1"/>
      <c r="W149" s="1"/>
      <c r="X149" s="1"/>
      <c r="Y149" s="1"/>
      <c r="Z149" s="1"/>
      <c r="AA149" s="1"/>
      <c r="AB149" s="1"/>
      <c r="AC149" s="58"/>
      <c r="AD149" s="1"/>
    </row>
    <row r="150" spans="1:30" ht="15.75" customHeight="1">
      <c r="A150" s="1"/>
      <c r="B150" s="1"/>
      <c r="C150" s="1"/>
      <c r="D150" s="1"/>
      <c r="E150" s="58"/>
      <c r="F150" s="58"/>
      <c r="G150" s="58"/>
      <c r="H150" s="58"/>
      <c r="I150" s="58"/>
      <c r="J150" s="58"/>
      <c r="K150" s="58"/>
      <c r="L150" s="58"/>
      <c r="M150" s="58"/>
      <c r="N150" s="58"/>
      <c r="O150" s="58"/>
      <c r="P150" s="1"/>
      <c r="Q150" s="1"/>
      <c r="R150" s="58"/>
      <c r="S150" s="1"/>
      <c r="T150" s="1"/>
      <c r="U150" s="1"/>
      <c r="V150" s="1"/>
      <c r="W150" s="1"/>
      <c r="X150" s="1"/>
      <c r="Y150" s="1"/>
      <c r="Z150" s="1"/>
      <c r="AA150" s="1"/>
      <c r="AB150" s="1"/>
      <c r="AC150" s="58"/>
      <c r="AD150" s="1"/>
    </row>
    <row r="151" spans="1:30" ht="15.75" customHeight="1">
      <c r="A151" s="1"/>
      <c r="B151" s="1"/>
      <c r="C151" s="1"/>
      <c r="D151" s="1"/>
      <c r="E151" s="58"/>
      <c r="F151" s="58"/>
      <c r="G151" s="58"/>
      <c r="H151" s="58"/>
      <c r="I151" s="58"/>
      <c r="J151" s="58"/>
      <c r="K151" s="58"/>
      <c r="L151" s="58"/>
      <c r="M151" s="58"/>
      <c r="N151" s="58"/>
      <c r="O151" s="58"/>
      <c r="P151" s="1"/>
      <c r="Q151" s="1"/>
      <c r="R151" s="58"/>
      <c r="S151" s="1"/>
      <c r="T151" s="1"/>
      <c r="U151" s="1"/>
      <c r="V151" s="1"/>
      <c r="W151" s="1"/>
      <c r="X151" s="1"/>
      <c r="Y151" s="1"/>
      <c r="Z151" s="1"/>
      <c r="AA151" s="1"/>
      <c r="AB151" s="1"/>
      <c r="AC151" s="58"/>
      <c r="AD151" s="1"/>
    </row>
    <row r="152" spans="1:30" ht="15.75" customHeight="1">
      <c r="A152" s="1"/>
      <c r="B152" s="1"/>
      <c r="C152" s="1"/>
      <c r="D152" s="1"/>
      <c r="E152" s="58"/>
      <c r="F152" s="58"/>
      <c r="G152" s="58"/>
      <c r="H152" s="58"/>
      <c r="I152" s="58"/>
      <c r="J152" s="58"/>
      <c r="K152" s="58"/>
      <c r="L152" s="58"/>
      <c r="M152" s="58"/>
      <c r="N152" s="58"/>
      <c r="O152" s="58"/>
      <c r="P152" s="1"/>
      <c r="Q152" s="1"/>
      <c r="R152" s="58"/>
      <c r="S152" s="1"/>
      <c r="T152" s="1"/>
      <c r="U152" s="1"/>
      <c r="V152" s="1"/>
      <c r="W152" s="1"/>
      <c r="X152" s="1"/>
      <c r="Y152" s="1"/>
      <c r="Z152" s="1"/>
      <c r="AA152" s="1"/>
      <c r="AB152" s="1"/>
      <c r="AC152" s="58"/>
      <c r="AD152" s="1"/>
    </row>
    <row r="153" spans="1:30" ht="15.75" customHeight="1">
      <c r="A153" s="1"/>
      <c r="B153" s="1"/>
      <c r="C153" s="1"/>
      <c r="D153" s="1"/>
      <c r="E153" s="58"/>
      <c r="F153" s="58"/>
      <c r="G153" s="58"/>
      <c r="H153" s="58"/>
      <c r="I153" s="58"/>
      <c r="J153" s="58"/>
      <c r="K153" s="58"/>
      <c r="L153" s="58"/>
      <c r="M153" s="58"/>
      <c r="N153" s="58"/>
      <c r="O153" s="58"/>
      <c r="P153" s="1"/>
      <c r="Q153" s="1"/>
      <c r="R153" s="58"/>
      <c r="S153" s="1"/>
      <c r="T153" s="1"/>
      <c r="U153" s="1"/>
      <c r="V153" s="1"/>
      <c r="W153" s="1"/>
      <c r="X153" s="1"/>
      <c r="Y153" s="1"/>
      <c r="Z153" s="1"/>
      <c r="AA153" s="1"/>
      <c r="AB153" s="1"/>
      <c r="AC153" s="58"/>
      <c r="AD153" s="1"/>
    </row>
    <row r="154" spans="1:30" ht="15.75" customHeight="1">
      <c r="A154" s="1"/>
      <c r="B154" s="1"/>
      <c r="C154" s="1"/>
      <c r="D154" s="1"/>
      <c r="E154" s="58"/>
      <c r="F154" s="58"/>
      <c r="G154" s="58"/>
      <c r="H154" s="58"/>
      <c r="I154" s="58"/>
      <c r="J154" s="58"/>
      <c r="K154" s="58"/>
      <c r="L154" s="58"/>
      <c r="M154" s="58"/>
      <c r="N154" s="58"/>
      <c r="O154" s="58"/>
      <c r="P154" s="1"/>
      <c r="Q154" s="1"/>
      <c r="R154" s="58"/>
      <c r="S154" s="1"/>
      <c r="T154" s="1"/>
      <c r="U154" s="1"/>
      <c r="V154" s="1"/>
      <c r="W154" s="1"/>
      <c r="X154" s="1"/>
      <c r="Y154" s="1"/>
      <c r="Z154" s="1"/>
      <c r="AA154" s="1"/>
      <c r="AB154" s="1"/>
      <c r="AC154" s="58"/>
      <c r="AD154" s="1"/>
    </row>
    <row r="155" spans="1:30" ht="15.75" customHeight="1">
      <c r="A155" s="1"/>
      <c r="B155" s="1"/>
      <c r="C155" s="1"/>
      <c r="D155" s="1"/>
      <c r="E155" s="58"/>
      <c r="F155" s="58"/>
      <c r="G155" s="58"/>
      <c r="H155" s="58"/>
      <c r="I155" s="58"/>
      <c r="J155" s="58"/>
      <c r="K155" s="58"/>
      <c r="L155" s="58"/>
      <c r="M155" s="58"/>
      <c r="N155" s="58"/>
      <c r="O155" s="58"/>
      <c r="P155" s="1"/>
      <c r="Q155" s="1"/>
      <c r="R155" s="58"/>
      <c r="S155" s="1"/>
      <c r="T155" s="1"/>
      <c r="U155" s="1"/>
      <c r="V155" s="1"/>
      <c r="W155" s="1"/>
      <c r="X155" s="1"/>
      <c r="Y155" s="1"/>
      <c r="Z155" s="1"/>
      <c r="AA155" s="1"/>
      <c r="AB155" s="1"/>
      <c r="AC155" s="58"/>
      <c r="AD155" s="1"/>
    </row>
    <row r="156" spans="1:30" ht="15.75" customHeight="1">
      <c r="A156" s="1"/>
      <c r="B156" s="1"/>
      <c r="C156" s="1"/>
      <c r="D156" s="1"/>
      <c r="E156" s="58"/>
      <c r="F156" s="58"/>
      <c r="G156" s="58"/>
      <c r="H156" s="58"/>
      <c r="I156" s="58"/>
      <c r="J156" s="58"/>
      <c r="K156" s="58"/>
      <c r="L156" s="58"/>
      <c r="M156" s="58"/>
      <c r="N156" s="58"/>
      <c r="O156" s="58"/>
      <c r="P156" s="1"/>
      <c r="Q156" s="1"/>
      <c r="R156" s="58"/>
      <c r="S156" s="1"/>
      <c r="T156" s="1"/>
      <c r="U156" s="1"/>
      <c r="V156" s="1"/>
      <c r="W156" s="1"/>
      <c r="X156" s="1"/>
      <c r="Y156" s="1"/>
      <c r="Z156" s="1"/>
      <c r="AA156" s="1"/>
      <c r="AB156" s="1"/>
      <c r="AC156" s="58"/>
      <c r="AD156" s="1"/>
    </row>
    <row r="157" spans="1:30" ht="15.75" customHeight="1">
      <c r="A157" s="1"/>
      <c r="B157" s="1"/>
      <c r="C157" s="1"/>
      <c r="D157" s="1"/>
      <c r="E157" s="58"/>
      <c r="F157" s="58"/>
      <c r="G157" s="58"/>
      <c r="H157" s="58"/>
      <c r="I157" s="58"/>
      <c r="J157" s="58"/>
      <c r="K157" s="58"/>
      <c r="L157" s="58"/>
      <c r="M157" s="58"/>
      <c r="N157" s="58"/>
      <c r="O157" s="58"/>
      <c r="P157" s="1"/>
      <c r="Q157" s="1"/>
      <c r="R157" s="58"/>
      <c r="S157" s="1"/>
      <c r="T157" s="1"/>
      <c r="U157" s="1"/>
      <c r="V157" s="1"/>
      <c r="W157" s="1"/>
      <c r="X157" s="1"/>
      <c r="Y157" s="1"/>
      <c r="Z157" s="1"/>
      <c r="AA157" s="1"/>
      <c r="AB157" s="1"/>
      <c r="AC157" s="58"/>
      <c r="AD157" s="1"/>
    </row>
    <row r="158" spans="1:30" ht="15.75" customHeight="1">
      <c r="A158" s="1"/>
      <c r="B158" s="1"/>
      <c r="C158" s="1"/>
      <c r="D158" s="1"/>
      <c r="E158" s="58"/>
      <c r="F158" s="58"/>
      <c r="G158" s="58"/>
      <c r="H158" s="58"/>
      <c r="I158" s="58"/>
      <c r="J158" s="58"/>
      <c r="K158" s="58"/>
      <c r="L158" s="58"/>
      <c r="M158" s="58"/>
      <c r="N158" s="58"/>
      <c r="O158" s="58"/>
      <c r="P158" s="1"/>
      <c r="Q158" s="1"/>
      <c r="R158" s="58"/>
      <c r="S158" s="1"/>
      <c r="T158" s="1"/>
      <c r="U158" s="1"/>
      <c r="V158" s="1"/>
      <c r="W158" s="1"/>
      <c r="X158" s="1"/>
      <c r="Y158" s="1"/>
      <c r="Z158" s="1"/>
      <c r="AA158" s="1"/>
      <c r="AB158" s="1"/>
      <c r="AC158" s="58"/>
      <c r="AD158" s="1"/>
    </row>
    <row r="159" spans="1:30" ht="15.75" customHeight="1">
      <c r="A159" s="1"/>
      <c r="B159" s="1"/>
      <c r="C159" s="1"/>
      <c r="D159" s="1"/>
      <c r="E159" s="58"/>
      <c r="F159" s="58"/>
      <c r="G159" s="58"/>
      <c r="H159" s="58"/>
      <c r="I159" s="58"/>
      <c r="J159" s="58"/>
      <c r="K159" s="58"/>
      <c r="L159" s="58"/>
      <c r="M159" s="58"/>
      <c r="N159" s="58"/>
      <c r="O159" s="58"/>
      <c r="P159" s="1"/>
      <c r="Q159" s="1"/>
      <c r="R159" s="58"/>
      <c r="S159" s="1"/>
      <c r="T159" s="1"/>
      <c r="U159" s="1"/>
      <c r="V159" s="1"/>
      <c r="W159" s="1"/>
      <c r="X159" s="1"/>
      <c r="Y159" s="1"/>
      <c r="Z159" s="1"/>
      <c r="AA159" s="1"/>
      <c r="AB159" s="1"/>
      <c r="AC159" s="58"/>
      <c r="AD159" s="1"/>
    </row>
    <row r="160" spans="1:30" ht="15.75" customHeight="1">
      <c r="A160" s="1"/>
      <c r="B160" s="1"/>
      <c r="C160" s="1"/>
      <c r="D160" s="1"/>
      <c r="E160" s="58"/>
      <c r="F160" s="58"/>
      <c r="G160" s="58"/>
      <c r="H160" s="58"/>
      <c r="I160" s="58"/>
      <c r="J160" s="58"/>
      <c r="K160" s="58"/>
      <c r="L160" s="58"/>
      <c r="M160" s="58"/>
      <c r="N160" s="58"/>
      <c r="O160" s="58"/>
      <c r="P160" s="1"/>
      <c r="Q160" s="1"/>
      <c r="R160" s="58"/>
      <c r="S160" s="1"/>
      <c r="T160" s="1"/>
      <c r="U160" s="1"/>
      <c r="V160" s="1"/>
      <c r="W160" s="1"/>
      <c r="X160" s="1"/>
      <c r="Y160" s="1"/>
      <c r="Z160" s="1"/>
      <c r="AA160" s="1"/>
      <c r="AB160" s="1"/>
      <c r="AC160" s="58"/>
      <c r="AD160" s="1"/>
    </row>
    <row r="161" spans="1:30" ht="15.75" customHeight="1">
      <c r="A161" s="1"/>
      <c r="B161" s="1"/>
      <c r="C161" s="1"/>
      <c r="D161" s="1"/>
      <c r="E161" s="58"/>
      <c r="F161" s="58"/>
      <c r="G161" s="58"/>
      <c r="H161" s="58"/>
      <c r="I161" s="58"/>
      <c r="J161" s="58"/>
      <c r="K161" s="58"/>
      <c r="L161" s="58"/>
      <c r="M161" s="58"/>
      <c r="N161" s="58"/>
      <c r="O161" s="58"/>
      <c r="P161" s="1"/>
      <c r="Q161" s="1"/>
      <c r="R161" s="58"/>
      <c r="S161" s="1"/>
      <c r="T161" s="1"/>
      <c r="U161" s="1"/>
      <c r="V161" s="1"/>
      <c r="W161" s="1"/>
      <c r="X161" s="1"/>
      <c r="Y161" s="1"/>
      <c r="Z161" s="1"/>
      <c r="AA161" s="1"/>
      <c r="AB161" s="1"/>
      <c r="AC161" s="58"/>
      <c r="AD161" s="1"/>
    </row>
    <row r="162" spans="1:30" ht="15.75" customHeight="1">
      <c r="A162" s="1"/>
      <c r="B162" s="1"/>
      <c r="C162" s="1"/>
      <c r="D162" s="1"/>
      <c r="E162" s="58"/>
      <c r="F162" s="58"/>
      <c r="G162" s="58"/>
      <c r="H162" s="58"/>
      <c r="I162" s="58"/>
      <c r="J162" s="58"/>
      <c r="K162" s="58"/>
      <c r="L162" s="58"/>
      <c r="M162" s="58"/>
      <c r="N162" s="58"/>
      <c r="O162" s="58"/>
      <c r="P162" s="1"/>
      <c r="Q162" s="1"/>
      <c r="R162" s="58"/>
      <c r="S162" s="1"/>
      <c r="T162" s="1"/>
      <c r="U162" s="1"/>
      <c r="V162" s="1"/>
      <c r="W162" s="1"/>
      <c r="X162" s="1"/>
      <c r="Y162" s="1"/>
      <c r="Z162" s="1"/>
      <c r="AA162" s="1"/>
      <c r="AB162" s="1"/>
      <c r="AC162" s="58"/>
      <c r="AD162" s="1"/>
    </row>
    <row r="163" spans="1:30" ht="15.75" customHeight="1">
      <c r="A163" s="1"/>
      <c r="B163" s="1"/>
      <c r="C163" s="1"/>
      <c r="D163" s="1"/>
      <c r="E163" s="58"/>
      <c r="F163" s="58"/>
      <c r="G163" s="58"/>
      <c r="H163" s="58"/>
      <c r="I163" s="58"/>
      <c r="J163" s="58"/>
      <c r="K163" s="58"/>
      <c r="L163" s="58"/>
      <c r="M163" s="58"/>
      <c r="N163" s="58"/>
      <c r="O163" s="58"/>
      <c r="P163" s="1"/>
      <c r="Q163" s="1"/>
      <c r="R163" s="58"/>
      <c r="S163" s="1"/>
      <c r="T163" s="1"/>
      <c r="U163" s="1"/>
      <c r="V163" s="1"/>
      <c r="W163" s="1"/>
      <c r="X163" s="1"/>
      <c r="Y163" s="1"/>
      <c r="Z163" s="1"/>
      <c r="AA163" s="1"/>
      <c r="AB163" s="1"/>
      <c r="AC163" s="58"/>
      <c r="AD163" s="1"/>
    </row>
    <row r="164" spans="1:30" ht="15.75" customHeight="1">
      <c r="A164" s="1"/>
      <c r="B164" s="1"/>
      <c r="C164" s="1"/>
      <c r="D164" s="1"/>
      <c r="E164" s="58"/>
      <c r="F164" s="58"/>
      <c r="G164" s="58"/>
      <c r="H164" s="58"/>
      <c r="I164" s="58"/>
      <c r="J164" s="58"/>
      <c r="K164" s="58"/>
      <c r="L164" s="58"/>
      <c r="M164" s="58"/>
      <c r="N164" s="58"/>
      <c r="O164" s="58"/>
      <c r="P164" s="1"/>
      <c r="Q164" s="1"/>
      <c r="R164" s="58"/>
      <c r="S164" s="1"/>
      <c r="T164" s="1"/>
      <c r="U164" s="1"/>
      <c r="V164" s="1"/>
      <c r="W164" s="1"/>
      <c r="X164" s="1"/>
      <c r="Y164" s="1"/>
      <c r="Z164" s="1"/>
      <c r="AA164" s="1"/>
      <c r="AB164" s="1"/>
      <c r="AC164" s="58"/>
      <c r="AD164" s="1"/>
    </row>
    <row r="165" spans="1:30" ht="15.75" customHeight="1">
      <c r="A165" s="1"/>
      <c r="B165" s="1"/>
      <c r="C165" s="1"/>
      <c r="D165" s="1"/>
      <c r="E165" s="58"/>
      <c r="F165" s="58"/>
      <c r="G165" s="58"/>
      <c r="H165" s="58"/>
      <c r="I165" s="58"/>
      <c r="J165" s="58"/>
      <c r="K165" s="58"/>
      <c r="L165" s="58"/>
      <c r="M165" s="58"/>
      <c r="N165" s="58"/>
      <c r="O165" s="58"/>
      <c r="P165" s="1"/>
      <c r="Q165" s="1"/>
      <c r="R165" s="58"/>
      <c r="S165" s="1"/>
      <c r="T165" s="1"/>
      <c r="U165" s="1"/>
      <c r="V165" s="1"/>
      <c r="W165" s="1"/>
      <c r="X165" s="1"/>
      <c r="Y165" s="1"/>
      <c r="Z165" s="1"/>
      <c r="AA165" s="1"/>
      <c r="AB165" s="1"/>
      <c r="AC165" s="58"/>
      <c r="AD165" s="1"/>
    </row>
    <row r="166" spans="1:30" ht="15.75" customHeight="1">
      <c r="A166" s="1"/>
      <c r="B166" s="1"/>
      <c r="C166" s="1"/>
      <c r="D166" s="1"/>
      <c r="E166" s="58"/>
      <c r="F166" s="58"/>
      <c r="G166" s="58"/>
      <c r="H166" s="58"/>
      <c r="I166" s="58"/>
      <c r="J166" s="58"/>
      <c r="K166" s="58"/>
      <c r="L166" s="58"/>
      <c r="M166" s="58"/>
      <c r="N166" s="58"/>
      <c r="O166" s="58"/>
      <c r="P166" s="1"/>
      <c r="Q166" s="1"/>
      <c r="R166" s="58"/>
      <c r="S166" s="1"/>
      <c r="T166" s="1"/>
      <c r="U166" s="1"/>
      <c r="V166" s="1"/>
      <c r="W166" s="1"/>
      <c r="X166" s="1"/>
      <c r="Y166" s="1"/>
      <c r="Z166" s="1"/>
      <c r="AA166" s="1"/>
      <c r="AB166" s="1"/>
      <c r="AC166" s="58"/>
      <c r="AD166" s="1"/>
    </row>
    <row r="167" spans="1:30" ht="15.75" customHeight="1">
      <c r="A167" s="1"/>
      <c r="B167" s="1"/>
      <c r="C167" s="1"/>
      <c r="D167" s="1"/>
      <c r="E167" s="58"/>
      <c r="F167" s="58"/>
      <c r="G167" s="58"/>
      <c r="H167" s="58"/>
      <c r="I167" s="58"/>
      <c r="J167" s="58"/>
      <c r="K167" s="58"/>
      <c r="L167" s="58"/>
      <c r="M167" s="58"/>
      <c r="N167" s="58"/>
      <c r="O167" s="58"/>
      <c r="P167" s="1"/>
      <c r="Q167" s="1"/>
      <c r="R167" s="58"/>
      <c r="S167" s="1"/>
      <c r="T167" s="1"/>
      <c r="U167" s="1"/>
      <c r="V167" s="1"/>
      <c r="W167" s="1"/>
      <c r="X167" s="1"/>
      <c r="Y167" s="1"/>
      <c r="Z167" s="1"/>
      <c r="AA167" s="1"/>
      <c r="AB167" s="1"/>
      <c r="AC167" s="58"/>
      <c r="AD167" s="1"/>
    </row>
    <row r="168" spans="1:30" ht="15.75" customHeight="1">
      <c r="A168" s="1"/>
      <c r="B168" s="1"/>
      <c r="C168" s="1"/>
      <c r="D168" s="1"/>
      <c r="E168" s="58"/>
      <c r="F168" s="58"/>
      <c r="G168" s="58"/>
      <c r="H168" s="58"/>
      <c r="I168" s="58"/>
      <c r="J168" s="58"/>
      <c r="K168" s="58"/>
      <c r="L168" s="58"/>
      <c r="M168" s="58"/>
      <c r="N168" s="58"/>
      <c r="O168" s="58"/>
      <c r="P168" s="1"/>
      <c r="Q168" s="1"/>
      <c r="R168" s="58"/>
      <c r="S168" s="1"/>
      <c r="T168" s="1"/>
      <c r="U168" s="1"/>
      <c r="V168" s="1"/>
      <c r="W168" s="1"/>
      <c r="X168" s="1"/>
      <c r="Y168" s="1"/>
      <c r="Z168" s="1"/>
      <c r="AA168" s="1"/>
      <c r="AB168" s="1"/>
      <c r="AC168" s="58"/>
      <c r="AD168" s="1"/>
    </row>
    <row r="169" spans="1:30" ht="15.75" customHeight="1">
      <c r="A169" s="1"/>
      <c r="B169" s="1"/>
      <c r="C169" s="1"/>
      <c r="D169" s="1"/>
      <c r="E169" s="58"/>
      <c r="F169" s="58"/>
      <c r="G169" s="58"/>
      <c r="H169" s="58"/>
      <c r="I169" s="58"/>
      <c r="J169" s="58"/>
      <c r="K169" s="58"/>
      <c r="L169" s="58"/>
      <c r="M169" s="58"/>
      <c r="N169" s="58"/>
      <c r="O169" s="58"/>
      <c r="P169" s="1"/>
      <c r="Q169" s="1"/>
      <c r="R169" s="58"/>
      <c r="S169" s="1"/>
      <c r="T169" s="1"/>
      <c r="U169" s="1"/>
      <c r="V169" s="1"/>
      <c r="W169" s="1"/>
      <c r="X169" s="1"/>
      <c r="Y169" s="1"/>
      <c r="Z169" s="1"/>
      <c r="AA169" s="1"/>
      <c r="AB169" s="1"/>
      <c r="AC169" s="58"/>
      <c r="AD169" s="1"/>
    </row>
    <row r="170" spans="1:30" ht="15.75" customHeight="1">
      <c r="A170" s="1"/>
      <c r="B170" s="1"/>
      <c r="C170" s="1"/>
      <c r="D170" s="1"/>
      <c r="E170" s="58"/>
      <c r="F170" s="58"/>
      <c r="G170" s="58"/>
      <c r="H170" s="58"/>
      <c r="I170" s="58"/>
      <c r="J170" s="58"/>
      <c r="K170" s="58"/>
      <c r="L170" s="58"/>
      <c r="M170" s="58"/>
      <c r="N170" s="58"/>
      <c r="O170" s="58"/>
      <c r="P170" s="1"/>
      <c r="Q170" s="1"/>
      <c r="R170" s="58"/>
      <c r="S170" s="1"/>
      <c r="T170" s="1"/>
      <c r="U170" s="1"/>
      <c r="V170" s="1"/>
      <c r="W170" s="1"/>
      <c r="X170" s="1"/>
      <c r="Y170" s="1"/>
      <c r="Z170" s="1"/>
      <c r="AA170" s="1"/>
      <c r="AB170" s="1"/>
      <c r="AC170" s="58"/>
      <c r="AD170" s="1"/>
    </row>
    <row r="171" spans="1:30" ht="15.75" customHeight="1">
      <c r="A171" s="1"/>
      <c r="B171" s="1"/>
      <c r="C171" s="1"/>
      <c r="D171" s="1"/>
      <c r="E171" s="58"/>
      <c r="F171" s="58"/>
      <c r="G171" s="58"/>
      <c r="H171" s="58"/>
      <c r="I171" s="58"/>
      <c r="J171" s="58"/>
      <c r="K171" s="58"/>
      <c r="L171" s="58"/>
      <c r="M171" s="58"/>
      <c r="N171" s="58"/>
      <c r="O171" s="58"/>
      <c r="P171" s="1"/>
      <c r="Q171" s="1"/>
      <c r="R171" s="58"/>
      <c r="S171" s="1"/>
      <c r="T171" s="1"/>
      <c r="U171" s="1"/>
      <c r="V171" s="1"/>
      <c r="W171" s="1"/>
      <c r="X171" s="1"/>
      <c r="Y171" s="1"/>
      <c r="Z171" s="1"/>
      <c r="AA171" s="1"/>
      <c r="AB171" s="1"/>
      <c r="AC171" s="58"/>
      <c r="AD171" s="1"/>
    </row>
    <row r="172" spans="1:30" ht="15.75" customHeight="1">
      <c r="A172" s="1"/>
      <c r="B172" s="1"/>
      <c r="C172" s="1"/>
      <c r="D172" s="1"/>
      <c r="E172" s="58"/>
      <c r="F172" s="58"/>
      <c r="G172" s="58"/>
      <c r="H172" s="58"/>
      <c r="I172" s="58"/>
      <c r="J172" s="58"/>
      <c r="K172" s="58"/>
      <c r="L172" s="58"/>
      <c r="M172" s="58"/>
      <c r="N172" s="58"/>
      <c r="O172" s="58"/>
      <c r="P172" s="1"/>
      <c r="Q172" s="1"/>
      <c r="R172" s="58"/>
      <c r="S172" s="1"/>
      <c r="T172" s="1"/>
      <c r="U172" s="1"/>
      <c r="V172" s="1"/>
      <c r="W172" s="1"/>
      <c r="X172" s="1"/>
      <c r="Y172" s="1"/>
      <c r="Z172" s="1"/>
      <c r="AA172" s="1"/>
      <c r="AB172" s="1"/>
      <c r="AC172" s="58"/>
      <c r="AD172" s="1"/>
    </row>
    <row r="173" spans="1:30" ht="15.75" customHeight="1">
      <c r="A173" s="1"/>
      <c r="B173" s="1"/>
      <c r="C173" s="1"/>
      <c r="D173" s="1"/>
      <c r="E173" s="58"/>
      <c r="F173" s="58"/>
      <c r="G173" s="58"/>
      <c r="H173" s="58"/>
      <c r="I173" s="58"/>
      <c r="J173" s="58"/>
      <c r="K173" s="58"/>
      <c r="L173" s="58"/>
      <c r="M173" s="58"/>
      <c r="N173" s="58"/>
      <c r="O173" s="58"/>
      <c r="P173" s="1"/>
      <c r="Q173" s="1"/>
      <c r="R173" s="58"/>
      <c r="S173" s="1"/>
      <c r="T173" s="1"/>
      <c r="U173" s="1"/>
      <c r="V173" s="1"/>
      <c r="W173" s="1"/>
      <c r="X173" s="1"/>
      <c r="Y173" s="1"/>
      <c r="Z173" s="1"/>
      <c r="AA173" s="1"/>
      <c r="AB173" s="1"/>
      <c r="AC173" s="58"/>
      <c r="AD173" s="1"/>
    </row>
    <row r="174" spans="1:30" ht="15.75" customHeight="1">
      <c r="A174" s="1"/>
      <c r="B174" s="1"/>
      <c r="C174" s="1"/>
      <c r="D174" s="1"/>
      <c r="E174" s="58"/>
      <c r="F174" s="58"/>
      <c r="G174" s="58"/>
      <c r="H174" s="58"/>
      <c r="I174" s="58"/>
      <c r="J174" s="58"/>
      <c r="K174" s="58"/>
      <c r="L174" s="58"/>
      <c r="M174" s="58"/>
      <c r="N174" s="58"/>
      <c r="O174" s="58"/>
      <c r="P174" s="1"/>
      <c r="Q174" s="1"/>
      <c r="R174" s="58"/>
      <c r="S174" s="1"/>
      <c r="T174" s="1"/>
      <c r="U174" s="1"/>
      <c r="V174" s="1"/>
      <c r="W174" s="1"/>
      <c r="X174" s="1"/>
      <c r="Y174" s="1"/>
      <c r="Z174" s="1"/>
      <c r="AA174" s="1"/>
      <c r="AB174" s="1"/>
      <c r="AC174" s="58"/>
      <c r="AD174" s="1"/>
    </row>
    <row r="175" spans="1:30" ht="15.75" customHeight="1">
      <c r="A175" s="1"/>
      <c r="B175" s="1"/>
      <c r="C175" s="1"/>
      <c r="D175" s="1"/>
      <c r="E175" s="58"/>
      <c r="F175" s="58"/>
      <c r="G175" s="58"/>
      <c r="H175" s="58"/>
      <c r="I175" s="58"/>
      <c r="J175" s="58"/>
      <c r="K175" s="58"/>
      <c r="L175" s="58"/>
      <c r="M175" s="58"/>
      <c r="N175" s="58"/>
      <c r="O175" s="58"/>
      <c r="P175" s="1"/>
      <c r="Q175" s="1"/>
      <c r="R175" s="58"/>
      <c r="S175" s="1"/>
      <c r="T175" s="1"/>
      <c r="U175" s="1"/>
      <c r="V175" s="1"/>
      <c r="W175" s="1"/>
      <c r="X175" s="1"/>
      <c r="Y175" s="1"/>
      <c r="Z175" s="1"/>
      <c r="AA175" s="1"/>
      <c r="AB175" s="1"/>
      <c r="AC175" s="58"/>
      <c r="AD175" s="1"/>
    </row>
    <row r="176" spans="1:30" ht="15.75" customHeight="1">
      <c r="A176" s="1"/>
      <c r="B176" s="1"/>
      <c r="C176" s="1"/>
      <c r="D176" s="1"/>
      <c r="E176" s="58"/>
      <c r="F176" s="58"/>
      <c r="G176" s="58"/>
      <c r="H176" s="58"/>
      <c r="I176" s="58"/>
      <c r="J176" s="58"/>
      <c r="K176" s="58"/>
      <c r="L176" s="58"/>
      <c r="M176" s="58"/>
      <c r="N176" s="58"/>
      <c r="O176" s="58"/>
      <c r="P176" s="1"/>
      <c r="Q176" s="1"/>
      <c r="R176" s="58"/>
      <c r="S176" s="1"/>
      <c r="T176" s="1"/>
      <c r="U176" s="1"/>
      <c r="V176" s="1"/>
      <c r="W176" s="1"/>
      <c r="X176" s="1"/>
      <c r="Y176" s="1"/>
      <c r="Z176" s="1"/>
      <c r="AA176" s="1"/>
      <c r="AB176" s="1"/>
      <c r="AC176" s="58"/>
      <c r="AD176" s="1"/>
    </row>
    <row r="177" spans="1:30" ht="15.75" customHeight="1">
      <c r="A177" s="1"/>
      <c r="B177" s="1"/>
      <c r="C177" s="1"/>
      <c r="D177" s="1"/>
      <c r="E177" s="58"/>
      <c r="F177" s="58"/>
      <c r="G177" s="58"/>
      <c r="H177" s="58"/>
      <c r="I177" s="58"/>
      <c r="J177" s="58"/>
      <c r="K177" s="58"/>
      <c r="L177" s="58"/>
      <c r="M177" s="58"/>
      <c r="N177" s="58"/>
      <c r="O177" s="58"/>
      <c r="P177" s="1"/>
      <c r="Q177" s="1"/>
      <c r="R177" s="58"/>
      <c r="S177" s="1"/>
      <c r="T177" s="1"/>
      <c r="U177" s="1"/>
      <c r="V177" s="1"/>
      <c r="W177" s="1"/>
      <c r="X177" s="1"/>
      <c r="Y177" s="1"/>
      <c r="Z177" s="1"/>
      <c r="AA177" s="1"/>
      <c r="AB177" s="1"/>
      <c r="AC177" s="58"/>
      <c r="AD177" s="1"/>
    </row>
    <row r="178" spans="1:30" ht="15.75" customHeight="1">
      <c r="A178" s="1"/>
      <c r="B178" s="1"/>
      <c r="C178" s="1"/>
      <c r="D178" s="1"/>
      <c r="E178" s="58"/>
      <c r="F178" s="58"/>
      <c r="G178" s="58"/>
      <c r="H178" s="58"/>
      <c r="I178" s="58"/>
      <c r="J178" s="58"/>
      <c r="K178" s="58"/>
      <c r="L178" s="58"/>
      <c r="M178" s="58"/>
      <c r="N178" s="58"/>
      <c r="O178" s="58"/>
      <c r="P178" s="1"/>
      <c r="Q178" s="1"/>
      <c r="R178" s="58"/>
      <c r="S178" s="1"/>
      <c r="T178" s="1"/>
      <c r="U178" s="1"/>
      <c r="V178" s="1"/>
      <c r="W178" s="1"/>
      <c r="X178" s="1"/>
      <c r="Y178" s="1"/>
      <c r="Z178" s="1"/>
      <c r="AA178" s="1"/>
      <c r="AB178" s="1"/>
      <c r="AC178" s="58"/>
      <c r="AD178" s="1"/>
    </row>
    <row r="179" spans="1:30" ht="15.75" customHeight="1">
      <c r="A179" s="1"/>
      <c r="B179" s="1"/>
      <c r="C179" s="1"/>
      <c r="D179" s="1"/>
      <c r="E179" s="58"/>
      <c r="F179" s="58"/>
      <c r="G179" s="58"/>
      <c r="H179" s="58"/>
      <c r="I179" s="58"/>
      <c r="J179" s="58"/>
      <c r="K179" s="58"/>
      <c r="L179" s="58"/>
      <c r="M179" s="58"/>
      <c r="N179" s="58"/>
      <c r="O179" s="58"/>
      <c r="P179" s="1"/>
      <c r="Q179" s="1"/>
      <c r="R179" s="58"/>
      <c r="S179" s="1"/>
      <c r="T179" s="1"/>
      <c r="U179" s="1"/>
      <c r="V179" s="1"/>
      <c r="W179" s="1"/>
      <c r="X179" s="1"/>
      <c r="Y179" s="1"/>
      <c r="Z179" s="1"/>
      <c r="AA179" s="1"/>
      <c r="AB179" s="1"/>
      <c r="AC179" s="58"/>
      <c r="AD179" s="1"/>
    </row>
    <row r="180" spans="1:30" ht="15.75" customHeight="1">
      <c r="A180" s="1"/>
      <c r="B180" s="1"/>
      <c r="C180" s="1"/>
      <c r="D180" s="1"/>
      <c r="E180" s="58"/>
      <c r="F180" s="58"/>
      <c r="G180" s="58"/>
      <c r="H180" s="58"/>
      <c r="I180" s="58"/>
      <c r="J180" s="58"/>
      <c r="K180" s="58"/>
      <c r="L180" s="58"/>
      <c r="M180" s="58"/>
      <c r="N180" s="58"/>
      <c r="O180" s="58"/>
      <c r="P180" s="1"/>
      <c r="Q180" s="1"/>
      <c r="R180" s="58"/>
      <c r="S180" s="1"/>
      <c r="T180" s="1"/>
      <c r="U180" s="1"/>
      <c r="V180" s="1"/>
      <c r="W180" s="1"/>
      <c r="X180" s="1"/>
      <c r="Y180" s="1"/>
      <c r="Z180" s="1"/>
      <c r="AA180" s="1"/>
      <c r="AB180" s="1"/>
      <c r="AC180" s="58"/>
      <c r="AD180" s="1"/>
    </row>
    <row r="181" spans="1:30" ht="15.75" customHeight="1">
      <c r="A181" s="1"/>
      <c r="B181" s="1"/>
      <c r="C181" s="1"/>
      <c r="D181" s="1"/>
      <c r="E181" s="58"/>
      <c r="F181" s="58"/>
      <c r="G181" s="58"/>
      <c r="H181" s="58"/>
      <c r="I181" s="58"/>
      <c r="J181" s="58"/>
      <c r="K181" s="58"/>
      <c r="L181" s="58"/>
      <c r="M181" s="58"/>
      <c r="N181" s="58"/>
      <c r="O181" s="58"/>
      <c r="P181" s="1"/>
      <c r="Q181" s="1"/>
      <c r="R181" s="58"/>
      <c r="S181" s="1"/>
      <c r="T181" s="1"/>
      <c r="U181" s="1"/>
      <c r="V181" s="1"/>
      <c r="W181" s="1"/>
      <c r="X181" s="1"/>
      <c r="Y181" s="1"/>
      <c r="Z181" s="1"/>
      <c r="AA181" s="1"/>
      <c r="AB181" s="1"/>
      <c r="AC181" s="58"/>
      <c r="AD181" s="1"/>
    </row>
    <row r="182" spans="1:30" ht="15.75" customHeight="1">
      <c r="A182" s="1"/>
      <c r="B182" s="1"/>
      <c r="C182" s="1"/>
      <c r="D182" s="1"/>
      <c r="E182" s="58"/>
      <c r="F182" s="58"/>
      <c r="G182" s="58"/>
      <c r="H182" s="58"/>
      <c r="I182" s="58"/>
      <c r="J182" s="58"/>
      <c r="K182" s="58"/>
      <c r="L182" s="58"/>
      <c r="M182" s="58"/>
      <c r="N182" s="58"/>
      <c r="O182" s="58"/>
      <c r="P182" s="1"/>
      <c r="Q182" s="1"/>
      <c r="R182" s="58"/>
      <c r="S182" s="1"/>
      <c r="T182" s="1"/>
      <c r="U182" s="1"/>
      <c r="V182" s="1"/>
      <c r="W182" s="1"/>
      <c r="X182" s="1"/>
      <c r="Y182" s="1"/>
      <c r="Z182" s="1"/>
      <c r="AA182" s="1"/>
      <c r="AB182" s="1"/>
      <c r="AC182" s="58"/>
      <c r="AD182" s="1"/>
    </row>
    <row r="183" spans="1:30" ht="15.75" customHeight="1">
      <c r="A183" s="1"/>
      <c r="B183" s="1"/>
      <c r="C183" s="1"/>
      <c r="D183" s="1"/>
      <c r="E183" s="58"/>
      <c r="F183" s="58"/>
      <c r="G183" s="58"/>
      <c r="H183" s="58"/>
      <c r="I183" s="58"/>
      <c r="J183" s="58"/>
      <c r="K183" s="58"/>
      <c r="L183" s="58"/>
      <c r="M183" s="58"/>
      <c r="N183" s="58"/>
      <c r="O183" s="58"/>
      <c r="P183" s="1"/>
      <c r="Q183" s="1"/>
      <c r="R183" s="58"/>
      <c r="S183" s="1"/>
      <c r="T183" s="1"/>
      <c r="U183" s="1"/>
      <c r="V183" s="1"/>
      <c r="W183" s="1"/>
      <c r="X183" s="1"/>
      <c r="Y183" s="1"/>
      <c r="Z183" s="1"/>
      <c r="AA183" s="1"/>
      <c r="AB183" s="1"/>
      <c r="AC183" s="58"/>
      <c r="AD183" s="1"/>
    </row>
    <row r="184" spans="1:30" ht="15.75" customHeight="1">
      <c r="A184" s="1"/>
      <c r="B184" s="1"/>
      <c r="C184" s="1"/>
      <c r="D184" s="1"/>
      <c r="E184" s="58"/>
      <c r="F184" s="58"/>
      <c r="G184" s="58"/>
      <c r="H184" s="58"/>
      <c r="I184" s="58"/>
      <c r="J184" s="58"/>
      <c r="K184" s="58"/>
      <c r="L184" s="58"/>
      <c r="M184" s="58"/>
      <c r="N184" s="58"/>
      <c r="O184" s="58"/>
      <c r="P184" s="1"/>
      <c r="Q184" s="1"/>
      <c r="R184" s="58"/>
      <c r="S184" s="1"/>
      <c r="T184" s="1"/>
      <c r="U184" s="1"/>
      <c r="V184" s="1"/>
      <c r="W184" s="1"/>
      <c r="X184" s="1"/>
      <c r="Y184" s="1"/>
      <c r="Z184" s="1"/>
      <c r="AA184" s="1"/>
      <c r="AB184" s="1"/>
      <c r="AC184" s="58"/>
      <c r="AD184" s="1"/>
    </row>
    <row r="185" spans="1:30" ht="15.75" customHeight="1">
      <c r="A185" s="1"/>
      <c r="B185" s="1"/>
      <c r="C185" s="1"/>
      <c r="D185" s="1"/>
      <c r="E185" s="58"/>
      <c r="F185" s="58"/>
      <c r="G185" s="58"/>
      <c r="H185" s="58"/>
      <c r="I185" s="58"/>
      <c r="J185" s="58"/>
      <c r="K185" s="58"/>
      <c r="L185" s="58"/>
      <c r="M185" s="58"/>
      <c r="N185" s="58"/>
      <c r="O185" s="58"/>
      <c r="P185" s="1"/>
      <c r="Q185" s="1"/>
      <c r="R185" s="58"/>
      <c r="S185" s="1"/>
      <c r="T185" s="1"/>
      <c r="U185" s="1"/>
      <c r="V185" s="1"/>
      <c r="W185" s="1"/>
      <c r="X185" s="1"/>
      <c r="Y185" s="1"/>
      <c r="Z185" s="1"/>
      <c r="AA185" s="1"/>
      <c r="AB185" s="1"/>
      <c r="AC185" s="58"/>
      <c r="AD185" s="1"/>
    </row>
    <row r="186" spans="1:30" ht="15.75" customHeight="1">
      <c r="A186" s="1"/>
      <c r="B186" s="1"/>
      <c r="C186" s="1"/>
      <c r="D186" s="1"/>
      <c r="E186" s="58"/>
      <c r="F186" s="58"/>
      <c r="G186" s="58"/>
      <c r="H186" s="58"/>
      <c r="I186" s="58"/>
      <c r="J186" s="58"/>
      <c r="K186" s="58"/>
      <c r="L186" s="58"/>
      <c r="M186" s="58"/>
      <c r="N186" s="58"/>
      <c r="O186" s="58"/>
      <c r="P186" s="1"/>
      <c r="Q186" s="1"/>
      <c r="R186" s="58"/>
      <c r="S186" s="1"/>
      <c r="T186" s="1"/>
      <c r="U186" s="1"/>
      <c r="V186" s="1"/>
      <c r="W186" s="1"/>
      <c r="X186" s="1"/>
      <c r="Y186" s="1"/>
      <c r="Z186" s="1"/>
      <c r="AA186" s="1"/>
      <c r="AB186" s="1"/>
      <c r="AC186" s="58"/>
      <c r="AD186" s="1"/>
    </row>
    <row r="187" spans="1:30" ht="15.75" customHeight="1">
      <c r="A187" s="1"/>
      <c r="B187" s="1"/>
      <c r="C187" s="1"/>
      <c r="D187" s="1"/>
      <c r="E187" s="58"/>
      <c r="F187" s="58"/>
      <c r="G187" s="58"/>
      <c r="H187" s="58"/>
      <c r="I187" s="58"/>
      <c r="J187" s="58"/>
      <c r="K187" s="58"/>
      <c r="L187" s="58"/>
      <c r="M187" s="58"/>
      <c r="N187" s="58"/>
      <c r="O187" s="58"/>
      <c r="P187" s="1"/>
      <c r="Q187" s="1"/>
      <c r="R187" s="58"/>
      <c r="S187" s="1"/>
      <c r="T187" s="1"/>
      <c r="U187" s="1"/>
      <c r="V187" s="1"/>
      <c r="W187" s="1"/>
      <c r="X187" s="1"/>
      <c r="Y187" s="1"/>
      <c r="Z187" s="1"/>
      <c r="AA187" s="1"/>
      <c r="AB187" s="1"/>
      <c r="AC187" s="58"/>
      <c r="AD187" s="1"/>
    </row>
    <row r="188" spans="1:30" ht="15.75" customHeight="1">
      <c r="A188" s="1"/>
      <c r="B188" s="1"/>
      <c r="C188" s="1"/>
      <c r="D188" s="1"/>
      <c r="E188" s="58"/>
      <c r="F188" s="58"/>
      <c r="G188" s="58"/>
      <c r="H188" s="58"/>
      <c r="I188" s="58"/>
      <c r="J188" s="58"/>
      <c r="K188" s="58"/>
      <c r="L188" s="58"/>
      <c r="M188" s="58"/>
      <c r="N188" s="58"/>
      <c r="O188" s="58"/>
      <c r="P188" s="1"/>
      <c r="Q188" s="1"/>
      <c r="R188" s="58"/>
      <c r="S188" s="1"/>
      <c r="T188" s="1"/>
      <c r="U188" s="1"/>
      <c r="V188" s="1"/>
      <c r="W188" s="1"/>
      <c r="X188" s="1"/>
      <c r="Y188" s="1"/>
      <c r="Z188" s="1"/>
      <c r="AA188" s="1"/>
      <c r="AB188" s="1"/>
      <c r="AC188" s="58"/>
      <c r="AD188" s="1"/>
    </row>
    <row r="189" spans="1:30" ht="15.75" customHeight="1">
      <c r="A189" s="1"/>
      <c r="B189" s="1"/>
      <c r="C189" s="1"/>
      <c r="D189" s="1"/>
      <c r="E189" s="58"/>
      <c r="F189" s="58"/>
      <c r="G189" s="58"/>
      <c r="H189" s="58"/>
      <c r="I189" s="58"/>
      <c r="J189" s="58"/>
      <c r="K189" s="58"/>
      <c r="L189" s="58"/>
      <c r="M189" s="58"/>
      <c r="N189" s="58"/>
      <c r="O189" s="58"/>
      <c r="P189" s="1"/>
      <c r="Q189" s="1"/>
      <c r="R189" s="58"/>
      <c r="S189" s="1"/>
      <c r="T189" s="1"/>
      <c r="U189" s="1"/>
      <c r="V189" s="1"/>
      <c r="W189" s="1"/>
      <c r="X189" s="1"/>
      <c r="Y189" s="1"/>
      <c r="Z189" s="1"/>
      <c r="AA189" s="1"/>
      <c r="AB189" s="1"/>
      <c r="AC189" s="58"/>
      <c r="AD189" s="1"/>
    </row>
    <row r="190" spans="1:30" ht="15.75" customHeight="1">
      <c r="A190" s="1"/>
      <c r="B190" s="1"/>
      <c r="C190" s="1"/>
      <c r="D190" s="1"/>
      <c r="E190" s="58"/>
      <c r="F190" s="58"/>
      <c r="G190" s="58"/>
      <c r="H190" s="58"/>
      <c r="I190" s="58"/>
      <c r="J190" s="58"/>
      <c r="K190" s="58"/>
      <c r="L190" s="58"/>
      <c r="M190" s="58"/>
      <c r="N190" s="58"/>
      <c r="O190" s="58"/>
      <c r="P190" s="1"/>
      <c r="Q190" s="1"/>
      <c r="R190" s="58"/>
      <c r="S190" s="1"/>
      <c r="T190" s="1"/>
      <c r="U190" s="1"/>
      <c r="V190" s="1"/>
      <c r="W190" s="1"/>
      <c r="X190" s="1"/>
      <c r="Y190" s="1"/>
      <c r="Z190" s="1"/>
      <c r="AA190" s="1"/>
      <c r="AB190" s="1"/>
      <c r="AC190" s="58"/>
      <c r="AD190" s="1"/>
    </row>
    <row r="191" spans="1:30" ht="15.75" customHeight="1">
      <c r="A191" s="1"/>
      <c r="B191" s="1"/>
      <c r="C191" s="1"/>
      <c r="D191" s="1"/>
      <c r="E191" s="58"/>
      <c r="F191" s="58"/>
      <c r="G191" s="58"/>
      <c r="H191" s="58"/>
      <c r="I191" s="58"/>
      <c r="J191" s="58"/>
      <c r="K191" s="58"/>
      <c r="L191" s="58"/>
      <c r="M191" s="58"/>
      <c r="N191" s="58"/>
      <c r="O191" s="58"/>
      <c r="P191" s="1"/>
      <c r="Q191" s="1"/>
      <c r="R191" s="58"/>
      <c r="S191" s="1"/>
      <c r="T191" s="1"/>
      <c r="U191" s="1"/>
      <c r="V191" s="1"/>
      <c r="W191" s="1"/>
      <c r="X191" s="1"/>
      <c r="Y191" s="1"/>
      <c r="Z191" s="1"/>
      <c r="AA191" s="1"/>
      <c r="AB191" s="1"/>
      <c r="AC191" s="58"/>
      <c r="AD191" s="1"/>
    </row>
    <row r="192" spans="1:30" ht="15.75" customHeight="1">
      <c r="A192" s="1"/>
      <c r="B192" s="1"/>
      <c r="C192" s="1"/>
      <c r="D192" s="1"/>
      <c r="E192" s="58"/>
      <c r="F192" s="58"/>
      <c r="G192" s="58"/>
      <c r="H192" s="58"/>
      <c r="I192" s="58"/>
      <c r="J192" s="58"/>
      <c r="K192" s="58"/>
      <c r="L192" s="58"/>
      <c r="M192" s="58"/>
      <c r="N192" s="58"/>
      <c r="O192" s="58"/>
      <c r="P192" s="1"/>
      <c r="Q192" s="1"/>
      <c r="R192" s="58"/>
      <c r="S192" s="1"/>
      <c r="T192" s="1"/>
      <c r="U192" s="1"/>
      <c r="V192" s="1"/>
      <c r="W192" s="1"/>
      <c r="X192" s="1"/>
      <c r="Y192" s="1"/>
      <c r="Z192" s="1"/>
      <c r="AA192" s="1"/>
      <c r="AB192" s="1"/>
      <c r="AC192" s="58"/>
      <c r="AD192" s="1"/>
    </row>
    <row r="193" spans="1:30" ht="15.75" customHeight="1">
      <c r="A193" s="1"/>
      <c r="B193" s="1"/>
      <c r="C193" s="1"/>
      <c r="D193" s="1"/>
      <c r="E193" s="58"/>
      <c r="F193" s="58"/>
      <c r="G193" s="58"/>
      <c r="H193" s="58"/>
      <c r="I193" s="58"/>
      <c r="J193" s="58"/>
      <c r="K193" s="58"/>
      <c r="L193" s="58"/>
      <c r="M193" s="58"/>
      <c r="N193" s="58"/>
      <c r="O193" s="58"/>
      <c r="P193" s="1"/>
      <c r="Q193" s="1"/>
      <c r="R193" s="58"/>
      <c r="S193" s="1"/>
      <c r="T193" s="1"/>
      <c r="U193" s="1"/>
      <c r="V193" s="1"/>
      <c r="W193" s="1"/>
      <c r="X193" s="1"/>
      <c r="Y193" s="1"/>
      <c r="Z193" s="1"/>
      <c r="AA193" s="1"/>
      <c r="AB193" s="1"/>
      <c r="AC193" s="58"/>
      <c r="AD193" s="1"/>
    </row>
    <row r="194" spans="1:30" ht="15.75" customHeight="1">
      <c r="A194" s="1"/>
      <c r="B194" s="1"/>
      <c r="C194" s="1"/>
      <c r="D194" s="1"/>
      <c r="E194" s="58"/>
      <c r="F194" s="58"/>
      <c r="G194" s="58"/>
      <c r="H194" s="58"/>
      <c r="I194" s="58"/>
      <c r="J194" s="58"/>
      <c r="K194" s="58"/>
      <c r="L194" s="58"/>
      <c r="M194" s="58"/>
      <c r="N194" s="58"/>
      <c r="O194" s="58"/>
      <c r="P194" s="1"/>
      <c r="Q194" s="1"/>
      <c r="R194" s="58"/>
      <c r="S194" s="1"/>
      <c r="T194" s="1"/>
      <c r="U194" s="1"/>
      <c r="V194" s="1"/>
      <c r="W194" s="1"/>
      <c r="X194" s="1"/>
      <c r="Y194" s="1"/>
      <c r="Z194" s="1"/>
      <c r="AA194" s="1"/>
      <c r="AB194" s="1"/>
      <c r="AC194" s="58"/>
      <c r="AD194" s="1"/>
    </row>
    <row r="195" spans="1:30" ht="15.75" customHeight="1">
      <c r="A195" s="1"/>
      <c r="B195" s="1"/>
      <c r="C195" s="1"/>
      <c r="D195" s="1"/>
      <c r="E195" s="58"/>
      <c r="F195" s="58"/>
      <c r="G195" s="58"/>
      <c r="H195" s="58"/>
      <c r="I195" s="58"/>
      <c r="J195" s="58"/>
      <c r="K195" s="58"/>
      <c r="L195" s="58"/>
      <c r="M195" s="58"/>
      <c r="N195" s="58"/>
      <c r="O195" s="58"/>
      <c r="P195" s="1"/>
      <c r="Q195" s="1"/>
      <c r="R195" s="58"/>
      <c r="S195" s="1"/>
      <c r="T195" s="1"/>
      <c r="U195" s="1"/>
      <c r="V195" s="1"/>
      <c r="W195" s="1"/>
      <c r="X195" s="1"/>
      <c r="Y195" s="1"/>
      <c r="Z195" s="1"/>
      <c r="AA195" s="1"/>
      <c r="AB195" s="1"/>
      <c r="AC195" s="58"/>
      <c r="AD195" s="1"/>
    </row>
    <row r="196" spans="1:30" ht="15.75" customHeight="1">
      <c r="A196" s="1"/>
      <c r="B196" s="1"/>
      <c r="C196" s="1"/>
      <c r="D196" s="1"/>
      <c r="E196" s="58"/>
      <c r="F196" s="58"/>
      <c r="G196" s="58"/>
      <c r="H196" s="58"/>
      <c r="I196" s="58"/>
      <c r="J196" s="58"/>
      <c r="K196" s="58"/>
      <c r="L196" s="58"/>
      <c r="M196" s="58"/>
      <c r="N196" s="58"/>
      <c r="O196" s="58"/>
      <c r="P196" s="1"/>
      <c r="Q196" s="1"/>
      <c r="R196" s="58"/>
      <c r="S196" s="1"/>
      <c r="T196" s="1"/>
      <c r="U196" s="1"/>
      <c r="V196" s="1"/>
      <c r="W196" s="1"/>
      <c r="X196" s="1"/>
      <c r="Y196" s="1"/>
      <c r="Z196" s="1"/>
      <c r="AA196" s="1"/>
      <c r="AB196" s="1"/>
      <c r="AC196" s="58"/>
      <c r="AD196" s="1"/>
    </row>
    <row r="197" spans="1:30" ht="15.75" customHeight="1">
      <c r="A197" s="1"/>
      <c r="B197" s="1"/>
      <c r="C197" s="1"/>
      <c r="D197" s="1"/>
      <c r="E197" s="58"/>
      <c r="F197" s="58"/>
      <c r="G197" s="58"/>
      <c r="H197" s="58"/>
      <c r="I197" s="58"/>
      <c r="J197" s="58"/>
      <c r="K197" s="58"/>
      <c r="L197" s="58"/>
      <c r="M197" s="58"/>
      <c r="N197" s="58"/>
      <c r="O197" s="58"/>
      <c r="P197" s="1"/>
      <c r="Q197" s="1"/>
      <c r="R197" s="58"/>
      <c r="S197" s="1"/>
      <c r="T197" s="1"/>
      <c r="U197" s="1"/>
      <c r="V197" s="1"/>
      <c r="W197" s="1"/>
      <c r="X197" s="1"/>
      <c r="Y197" s="1"/>
      <c r="Z197" s="1"/>
      <c r="AA197" s="1"/>
      <c r="AB197" s="1"/>
      <c r="AC197" s="58"/>
      <c r="AD197" s="1"/>
    </row>
    <row r="198" spans="1:30" ht="15.75" customHeight="1">
      <c r="A198" s="1"/>
      <c r="B198" s="1"/>
      <c r="C198" s="1"/>
      <c r="D198" s="1"/>
      <c r="E198" s="58"/>
      <c r="F198" s="58"/>
      <c r="G198" s="58"/>
      <c r="H198" s="58"/>
      <c r="I198" s="58"/>
      <c r="J198" s="58"/>
      <c r="K198" s="58"/>
      <c r="L198" s="58"/>
      <c r="M198" s="58"/>
      <c r="N198" s="58"/>
      <c r="O198" s="58"/>
      <c r="P198" s="1"/>
      <c r="Q198" s="1"/>
      <c r="R198" s="58"/>
      <c r="S198" s="1"/>
      <c r="T198" s="1"/>
      <c r="U198" s="1"/>
      <c r="V198" s="1"/>
      <c r="W198" s="1"/>
      <c r="X198" s="1"/>
      <c r="Y198" s="1"/>
      <c r="Z198" s="1"/>
      <c r="AA198" s="1"/>
      <c r="AB198" s="1"/>
      <c r="AC198" s="58"/>
      <c r="AD198" s="1"/>
    </row>
    <row r="199" spans="1:30" ht="15.75" customHeight="1">
      <c r="A199" s="1"/>
      <c r="B199" s="1"/>
      <c r="C199" s="1"/>
      <c r="D199" s="1"/>
      <c r="E199" s="58"/>
      <c r="F199" s="58"/>
      <c r="G199" s="58"/>
      <c r="H199" s="58"/>
      <c r="I199" s="58"/>
      <c r="J199" s="58"/>
      <c r="K199" s="58"/>
      <c r="L199" s="58"/>
      <c r="M199" s="58"/>
      <c r="N199" s="58"/>
      <c r="O199" s="58"/>
      <c r="P199" s="1"/>
      <c r="Q199" s="1"/>
      <c r="R199" s="58"/>
      <c r="S199" s="1"/>
      <c r="T199" s="1"/>
      <c r="U199" s="1"/>
      <c r="V199" s="1"/>
      <c r="W199" s="1"/>
      <c r="X199" s="1"/>
      <c r="Y199" s="1"/>
      <c r="Z199" s="1"/>
      <c r="AA199" s="1"/>
      <c r="AB199" s="1"/>
      <c r="AC199" s="58"/>
      <c r="AD199" s="1"/>
    </row>
    <row r="200" spans="1:30" ht="15.75" customHeight="1">
      <c r="A200" s="1"/>
      <c r="B200" s="1"/>
      <c r="C200" s="1"/>
      <c r="D200" s="1"/>
      <c r="E200" s="58"/>
      <c r="F200" s="58"/>
      <c r="G200" s="58"/>
      <c r="H200" s="58"/>
      <c r="I200" s="58"/>
      <c r="J200" s="58"/>
      <c r="K200" s="58"/>
      <c r="L200" s="58"/>
      <c r="M200" s="58"/>
      <c r="N200" s="58"/>
      <c r="O200" s="58"/>
      <c r="P200" s="1"/>
      <c r="Q200" s="1"/>
      <c r="R200" s="58"/>
      <c r="S200" s="1"/>
      <c r="T200" s="1"/>
      <c r="U200" s="1"/>
      <c r="V200" s="1"/>
      <c r="W200" s="1"/>
      <c r="X200" s="1"/>
      <c r="Y200" s="1"/>
      <c r="Z200" s="1"/>
      <c r="AA200" s="1"/>
      <c r="AB200" s="1"/>
      <c r="AC200" s="58"/>
      <c r="AD200" s="1"/>
    </row>
    <row r="201" spans="1:30" ht="15.75" customHeight="1">
      <c r="A201" s="1"/>
      <c r="B201" s="1"/>
      <c r="C201" s="1"/>
      <c r="D201" s="1"/>
      <c r="E201" s="58"/>
      <c r="F201" s="58"/>
      <c r="G201" s="58"/>
      <c r="H201" s="58"/>
      <c r="I201" s="58"/>
      <c r="J201" s="58"/>
      <c r="K201" s="58"/>
      <c r="L201" s="58"/>
      <c r="M201" s="58"/>
      <c r="N201" s="58"/>
      <c r="O201" s="58"/>
      <c r="P201" s="1"/>
      <c r="Q201" s="1"/>
      <c r="R201" s="58"/>
      <c r="S201" s="1"/>
      <c r="T201" s="1"/>
      <c r="U201" s="1"/>
      <c r="V201" s="1"/>
      <c r="W201" s="1"/>
      <c r="X201" s="1"/>
      <c r="Y201" s="1"/>
      <c r="Z201" s="1"/>
      <c r="AA201" s="1"/>
      <c r="AB201" s="1"/>
      <c r="AC201" s="58"/>
      <c r="AD201" s="1"/>
    </row>
    <row r="202" spans="1:30" ht="15.75" customHeight="1">
      <c r="A202" s="1"/>
      <c r="B202" s="1"/>
      <c r="C202" s="1"/>
      <c r="D202" s="1"/>
      <c r="E202" s="58"/>
      <c r="F202" s="58"/>
      <c r="G202" s="58"/>
      <c r="H202" s="58"/>
      <c r="I202" s="58"/>
      <c r="J202" s="58"/>
      <c r="K202" s="58"/>
      <c r="L202" s="58"/>
      <c r="M202" s="58"/>
      <c r="N202" s="58"/>
      <c r="O202" s="58"/>
      <c r="P202" s="1"/>
      <c r="Q202" s="1"/>
      <c r="R202" s="58"/>
      <c r="S202" s="1"/>
      <c r="T202" s="1"/>
      <c r="U202" s="1"/>
      <c r="V202" s="1"/>
      <c r="W202" s="1"/>
      <c r="X202" s="1"/>
      <c r="Y202" s="1"/>
      <c r="Z202" s="1"/>
      <c r="AA202" s="1"/>
      <c r="AB202" s="1"/>
      <c r="AC202" s="58"/>
      <c r="AD202" s="1"/>
    </row>
    <row r="203" spans="1:30" ht="15.75" customHeight="1">
      <c r="A203" s="1"/>
      <c r="B203" s="1"/>
      <c r="C203" s="1"/>
      <c r="D203" s="1"/>
      <c r="E203" s="58"/>
      <c r="F203" s="58"/>
      <c r="G203" s="58"/>
      <c r="H203" s="58"/>
      <c r="I203" s="58"/>
      <c r="J203" s="58"/>
      <c r="K203" s="58"/>
      <c r="L203" s="58"/>
      <c r="M203" s="58"/>
      <c r="N203" s="58"/>
      <c r="O203" s="58"/>
      <c r="P203" s="1"/>
      <c r="Q203" s="1"/>
      <c r="R203" s="58"/>
      <c r="S203" s="1"/>
      <c r="T203" s="1"/>
      <c r="U203" s="1"/>
      <c r="V203" s="1"/>
      <c r="W203" s="1"/>
      <c r="X203" s="1"/>
      <c r="Y203" s="1"/>
      <c r="Z203" s="1"/>
      <c r="AA203" s="1"/>
      <c r="AB203" s="1"/>
      <c r="AC203" s="58"/>
      <c r="AD203" s="1"/>
    </row>
    <row r="204" spans="1:30" ht="15.75" customHeight="1">
      <c r="A204" s="1"/>
      <c r="B204" s="1"/>
      <c r="C204" s="1"/>
      <c r="D204" s="1"/>
      <c r="E204" s="58"/>
      <c r="F204" s="58"/>
      <c r="G204" s="58"/>
      <c r="H204" s="58"/>
      <c r="I204" s="58"/>
      <c r="J204" s="58"/>
      <c r="K204" s="58"/>
      <c r="L204" s="58"/>
      <c r="M204" s="58"/>
      <c r="N204" s="58"/>
      <c r="O204" s="58"/>
      <c r="P204" s="1"/>
      <c r="Q204" s="1"/>
      <c r="R204" s="58"/>
      <c r="S204" s="1"/>
      <c r="T204" s="1"/>
      <c r="U204" s="1"/>
      <c r="V204" s="1"/>
      <c r="W204" s="1"/>
      <c r="X204" s="1"/>
      <c r="Y204" s="1"/>
      <c r="Z204" s="1"/>
      <c r="AA204" s="1"/>
      <c r="AB204" s="1"/>
      <c r="AC204" s="58"/>
      <c r="AD204" s="1"/>
    </row>
    <row r="205" spans="1:30" ht="15.75" customHeight="1">
      <c r="A205" s="1"/>
      <c r="B205" s="1"/>
      <c r="C205" s="1"/>
      <c r="D205" s="1"/>
      <c r="E205" s="58"/>
      <c r="F205" s="58"/>
      <c r="G205" s="58"/>
      <c r="H205" s="58"/>
      <c r="I205" s="58"/>
      <c r="J205" s="58"/>
      <c r="K205" s="58"/>
      <c r="L205" s="58"/>
      <c r="M205" s="58"/>
      <c r="N205" s="58"/>
      <c r="O205" s="58"/>
      <c r="P205" s="1"/>
      <c r="Q205" s="1"/>
      <c r="R205" s="58"/>
      <c r="S205" s="1"/>
      <c r="T205" s="1"/>
      <c r="U205" s="1"/>
      <c r="V205" s="1"/>
      <c r="W205" s="1"/>
      <c r="X205" s="1"/>
      <c r="Y205" s="1"/>
      <c r="Z205" s="1"/>
      <c r="AA205" s="1"/>
      <c r="AB205" s="1"/>
      <c r="AC205" s="58"/>
      <c r="AD205" s="1"/>
    </row>
    <row r="206" spans="1:30" ht="15.75" customHeight="1">
      <c r="A206" s="1"/>
      <c r="B206" s="1"/>
      <c r="C206" s="1"/>
      <c r="D206" s="1"/>
      <c r="E206" s="58"/>
      <c r="F206" s="58"/>
      <c r="G206" s="58"/>
      <c r="H206" s="58"/>
      <c r="I206" s="58"/>
      <c r="J206" s="58"/>
      <c r="K206" s="58"/>
      <c r="L206" s="58"/>
      <c r="M206" s="58"/>
      <c r="N206" s="58"/>
      <c r="O206" s="58"/>
      <c r="P206" s="1"/>
      <c r="Q206" s="1"/>
      <c r="R206" s="58"/>
      <c r="S206" s="1"/>
      <c r="T206" s="1"/>
      <c r="U206" s="1"/>
      <c r="V206" s="1"/>
      <c r="W206" s="1"/>
      <c r="X206" s="1"/>
      <c r="Y206" s="1"/>
      <c r="Z206" s="1"/>
      <c r="AA206" s="1"/>
      <c r="AB206" s="1"/>
      <c r="AC206" s="58"/>
      <c r="AD206" s="1"/>
    </row>
    <row r="207" spans="1:30" ht="15.75" customHeight="1">
      <c r="A207" s="1"/>
      <c r="B207" s="1"/>
      <c r="C207" s="1"/>
      <c r="D207" s="1"/>
      <c r="E207" s="58"/>
      <c r="F207" s="58"/>
      <c r="G207" s="58"/>
      <c r="H207" s="58"/>
      <c r="I207" s="58"/>
      <c r="J207" s="58"/>
      <c r="K207" s="58"/>
      <c r="L207" s="58"/>
      <c r="M207" s="58"/>
      <c r="N207" s="58"/>
      <c r="O207" s="58"/>
      <c r="P207" s="1"/>
      <c r="Q207" s="1"/>
      <c r="R207" s="58"/>
      <c r="S207" s="1"/>
      <c r="T207" s="1"/>
      <c r="U207" s="1"/>
      <c r="V207" s="1"/>
      <c r="W207" s="1"/>
      <c r="X207" s="1"/>
      <c r="Y207" s="1"/>
      <c r="Z207" s="1"/>
      <c r="AA207" s="1"/>
      <c r="AB207" s="1"/>
      <c r="AC207" s="58"/>
      <c r="AD207" s="1"/>
    </row>
    <row r="208" spans="1:30" ht="15.75" customHeight="1">
      <c r="A208" s="1"/>
      <c r="B208" s="1"/>
      <c r="C208" s="1"/>
      <c r="D208" s="1"/>
      <c r="E208" s="58"/>
      <c r="F208" s="58"/>
      <c r="G208" s="58"/>
      <c r="H208" s="58"/>
      <c r="I208" s="58"/>
      <c r="J208" s="58"/>
      <c r="K208" s="58"/>
      <c r="L208" s="58"/>
      <c r="M208" s="58"/>
      <c r="N208" s="58"/>
      <c r="O208" s="58"/>
      <c r="P208" s="1"/>
      <c r="Q208" s="1"/>
      <c r="R208" s="58"/>
      <c r="S208" s="1"/>
      <c r="T208" s="1"/>
      <c r="U208" s="1"/>
      <c r="V208" s="1"/>
      <c r="W208" s="1"/>
      <c r="X208" s="1"/>
      <c r="Y208" s="1"/>
      <c r="Z208" s="1"/>
      <c r="AA208" s="1"/>
      <c r="AB208" s="1"/>
      <c r="AC208" s="58"/>
      <c r="AD208" s="1"/>
    </row>
    <row r="209" spans="1:30" ht="15.75" customHeight="1">
      <c r="A209" s="1"/>
      <c r="B209" s="1"/>
      <c r="C209" s="1"/>
      <c r="D209" s="1"/>
      <c r="E209" s="58"/>
      <c r="F209" s="58"/>
      <c r="G209" s="58"/>
      <c r="H209" s="58"/>
      <c r="I209" s="58"/>
      <c r="J209" s="58"/>
      <c r="K209" s="58"/>
      <c r="L209" s="58"/>
      <c r="M209" s="58"/>
      <c r="N209" s="58"/>
      <c r="O209" s="58"/>
      <c r="P209" s="1"/>
      <c r="Q209" s="1"/>
      <c r="R209" s="58"/>
      <c r="S209" s="1"/>
      <c r="T209" s="1"/>
      <c r="U209" s="1"/>
      <c r="V209" s="1"/>
      <c r="W209" s="1"/>
      <c r="X209" s="1"/>
      <c r="Y209" s="1"/>
      <c r="Z209" s="1"/>
      <c r="AA209" s="1"/>
      <c r="AB209" s="1"/>
      <c r="AC209" s="58"/>
      <c r="AD209" s="1"/>
    </row>
    <row r="210" spans="1:30" ht="15.75" customHeight="1">
      <c r="A210" s="1"/>
      <c r="B210" s="1"/>
      <c r="C210" s="1"/>
      <c r="D210" s="1"/>
      <c r="E210" s="58"/>
      <c r="F210" s="58"/>
      <c r="G210" s="58"/>
      <c r="H210" s="58"/>
      <c r="I210" s="58"/>
      <c r="J210" s="58"/>
      <c r="K210" s="58"/>
      <c r="L210" s="58"/>
      <c r="M210" s="58"/>
      <c r="N210" s="58"/>
      <c r="O210" s="58"/>
      <c r="P210" s="1"/>
      <c r="Q210" s="1"/>
      <c r="R210" s="58"/>
      <c r="S210" s="1"/>
      <c r="T210" s="1"/>
      <c r="U210" s="1"/>
      <c r="V210" s="1"/>
      <c r="W210" s="1"/>
      <c r="X210" s="1"/>
      <c r="Y210" s="1"/>
      <c r="Z210" s="1"/>
      <c r="AA210" s="1"/>
      <c r="AB210" s="1"/>
      <c r="AC210" s="58"/>
      <c r="AD210" s="1"/>
    </row>
    <row r="211" spans="1:30" ht="15.75" customHeight="1">
      <c r="A211" s="1"/>
      <c r="B211" s="1"/>
      <c r="C211" s="1"/>
      <c r="D211" s="1"/>
      <c r="E211" s="58"/>
      <c r="F211" s="58"/>
      <c r="G211" s="58"/>
      <c r="H211" s="58"/>
      <c r="I211" s="58"/>
      <c r="J211" s="58"/>
      <c r="K211" s="58"/>
      <c r="L211" s="58"/>
      <c r="M211" s="58"/>
      <c r="N211" s="58"/>
      <c r="O211" s="58"/>
      <c r="P211" s="1"/>
      <c r="Q211" s="1"/>
      <c r="R211" s="58"/>
      <c r="S211" s="1"/>
      <c r="T211" s="1"/>
      <c r="U211" s="1"/>
      <c r="V211" s="1"/>
      <c r="W211" s="1"/>
      <c r="X211" s="1"/>
      <c r="Y211" s="1"/>
      <c r="Z211" s="1"/>
      <c r="AA211" s="1"/>
      <c r="AB211" s="1"/>
      <c r="AC211" s="58"/>
      <c r="AD211" s="1"/>
    </row>
    <row r="212" spans="1:30" ht="15.75" customHeight="1">
      <c r="A212" s="1"/>
      <c r="B212" s="1"/>
      <c r="C212" s="1"/>
      <c r="D212" s="1"/>
      <c r="E212" s="58"/>
      <c r="F212" s="58"/>
      <c r="G212" s="58"/>
      <c r="H212" s="58"/>
      <c r="I212" s="58"/>
      <c r="J212" s="58"/>
      <c r="K212" s="58"/>
      <c r="L212" s="58"/>
      <c r="M212" s="58"/>
      <c r="N212" s="58"/>
      <c r="O212" s="58"/>
      <c r="P212" s="1"/>
      <c r="Q212" s="1"/>
      <c r="R212" s="58"/>
      <c r="S212" s="1"/>
      <c r="T212" s="1"/>
      <c r="U212" s="1"/>
      <c r="V212" s="1"/>
      <c r="W212" s="1"/>
      <c r="X212" s="1"/>
      <c r="Y212" s="1"/>
      <c r="Z212" s="1"/>
      <c r="AA212" s="1"/>
      <c r="AB212" s="1"/>
      <c r="AC212" s="58"/>
      <c r="AD212" s="1"/>
    </row>
    <row r="213" spans="1:30" ht="15.75" customHeight="1">
      <c r="A213" s="1"/>
      <c r="B213" s="1"/>
      <c r="C213" s="1"/>
      <c r="D213" s="1"/>
      <c r="E213" s="58"/>
      <c r="F213" s="58"/>
      <c r="G213" s="58"/>
      <c r="H213" s="58"/>
      <c r="I213" s="58"/>
      <c r="J213" s="58"/>
      <c r="K213" s="58"/>
      <c r="L213" s="58"/>
      <c r="M213" s="58"/>
      <c r="N213" s="58"/>
      <c r="O213" s="58"/>
      <c r="P213" s="1"/>
      <c r="Q213" s="1"/>
      <c r="R213" s="58"/>
      <c r="S213" s="1"/>
      <c r="T213" s="1"/>
      <c r="U213" s="1"/>
      <c r="V213" s="1"/>
      <c r="W213" s="1"/>
      <c r="X213" s="1"/>
      <c r="Y213" s="1"/>
      <c r="Z213" s="1"/>
      <c r="AA213" s="1"/>
      <c r="AB213" s="1"/>
      <c r="AC213" s="58"/>
      <c r="AD213" s="1"/>
    </row>
    <row r="214" spans="1:30" ht="15.75" customHeight="1">
      <c r="A214" s="1"/>
      <c r="B214" s="1"/>
      <c r="C214" s="1"/>
      <c r="D214" s="1"/>
      <c r="E214" s="58"/>
      <c r="F214" s="58"/>
      <c r="G214" s="58"/>
      <c r="H214" s="58"/>
      <c r="I214" s="58"/>
      <c r="J214" s="58"/>
      <c r="K214" s="58"/>
      <c r="L214" s="58"/>
      <c r="M214" s="58"/>
      <c r="N214" s="58"/>
      <c r="O214" s="58"/>
      <c r="P214" s="1"/>
      <c r="Q214" s="1"/>
      <c r="R214" s="58"/>
      <c r="S214" s="1"/>
      <c r="T214" s="1"/>
      <c r="U214" s="1"/>
      <c r="V214" s="1"/>
      <c r="W214" s="1"/>
      <c r="X214" s="1"/>
      <c r="Y214" s="1"/>
      <c r="Z214" s="1"/>
      <c r="AA214" s="1"/>
      <c r="AB214" s="1"/>
      <c r="AC214" s="58"/>
      <c r="AD214" s="1"/>
    </row>
    <row r="215" spans="1:30" ht="15.75" customHeight="1">
      <c r="A215" s="1"/>
      <c r="B215" s="1"/>
      <c r="C215" s="1"/>
      <c r="D215" s="1"/>
      <c r="E215" s="58"/>
      <c r="F215" s="58"/>
      <c r="G215" s="58"/>
      <c r="H215" s="58"/>
      <c r="I215" s="58"/>
      <c r="J215" s="58"/>
      <c r="K215" s="58"/>
      <c r="L215" s="58"/>
      <c r="M215" s="58"/>
      <c r="N215" s="58"/>
      <c r="O215" s="58"/>
      <c r="P215" s="1"/>
      <c r="Q215" s="1"/>
      <c r="R215" s="58"/>
      <c r="S215" s="1"/>
      <c r="T215" s="1"/>
      <c r="U215" s="1"/>
      <c r="V215" s="1"/>
      <c r="W215" s="1"/>
      <c r="X215" s="1"/>
      <c r="Y215" s="1"/>
      <c r="Z215" s="1"/>
      <c r="AA215" s="1"/>
      <c r="AB215" s="1"/>
      <c r="AC215" s="58"/>
      <c r="AD215" s="1"/>
    </row>
    <row r="216" spans="1:30" ht="15.75" customHeight="1">
      <c r="A216" s="1"/>
      <c r="B216" s="1"/>
      <c r="C216" s="1"/>
      <c r="D216" s="1"/>
      <c r="E216" s="58"/>
      <c r="F216" s="58"/>
      <c r="G216" s="58"/>
      <c r="H216" s="58"/>
      <c r="I216" s="58"/>
      <c r="J216" s="58"/>
      <c r="K216" s="58"/>
      <c r="L216" s="58"/>
      <c r="M216" s="58"/>
      <c r="N216" s="58"/>
      <c r="O216" s="58"/>
      <c r="P216" s="1"/>
      <c r="Q216" s="1"/>
      <c r="R216" s="58"/>
      <c r="S216" s="1"/>
      <c r="T216" s="1"/>
      <c r="U216" s="1"/>
      <c r="V216" s="1"/>
      <c r="W216" s="1"/>
      <c r="X216" s="1"/>
      <c r="Y216" s="1"/>
      <c r="Z216" s="1"/>
      <c r="AA216" s="1"/>
      <c r="AB216" s="1"/>
      <c r="AC216" s="58"/>
      <c r="AD216" s="1"/>
    </row>
    <row r="217" spans="1:30" ht="15.75" customHeight="1">
      <c r="A217" s="1"/>
      <c r="B217" s="1"/>
      <c r="C217" s="1"/>
      <c r="D217" s="1"/>
      <c r="E217" s="58"/>
      <c r="F217" s="58"/>
      <c r="G217" s="58"/>
      <c r="H217" s="58"/>
      <c r="I217" s="58"/>
      <c r="J217" s="58"/>
      <c r="K217" s="58"/>
      <c r="L217" s="58"/>
      <c r="M217" s="58"/>
      <c r="N217" s="58"/>
      <c r="O217" s="58"/>
      <c r="P217" s="1"/>
      <c r="Q217" s="1"/>
      <c r="R217" s="58"/>
      <c r="S217" s="1"/>
      <c r="T217" s="1"/>
      <c r="U217" s="1"/>
      <c r="V217" s="1"/>
      <c r="W217" s="1"/>
      <c r="X217" s="1"/>
      <c r="Y217" s="1"/>
      <c r="Z217" s="1"/>
      <c r="AA217" s="1"/>
      <c r="AB217" s="1"/>
      <c r="AC217" s="58"/>
      <c r="AD217" s="1"/>
    </row>
    <row r="218" spans="1:30" ht="15.75" customHeight="1">
      <c r="A218" s="1"/>
      <c r="B218" s="1"/>
      <c r="C218" s="1"/>
      <c r="D218" s="1"/>
      <c r="E218" s="58"/>
      <c r="F218" s="58"/>
      <c r="G218" s="58"/>
      <c r="H218" s="58"/>
      <c r="I218" s="58"/>
      <c r="J218" s="58"/>
      <c r="K218" s="58"/>
      <c r="L218" s="58"/>
      <c r="M218" s="58"/>
      <c r="N218" s="58"/>
      <c r="O218" s="58"/>
      <c r="P218" s="1"/>
      <c r="Q218" s="1"/>
      <c r="R218" s="58"/>
      <c r="S218" s="1"/>
      <c r="T218" s="1"/>
      <c r="U218" s="1"/>
      <c r="V218" s="1"/>
      <c r="W218" s="1"/>
      <c r="X218" s="1"/>
      <c r="Y218" s="1"/>
      <c r="Z218" s="1"/>
      <c r="AA218" s="1"/>
      <c r="AB218" s="1"/>
      <c r="AC218" s="58"/>
      <c r="AD218" s="1"/>
    </row>
    <row r="219" spans="1:30" ht="15.75" customHeight="1">
      <c r="A219" s="1"/>
      <c r="B219" s="1"/>
      <c r="C219" s="1"/>
      <c r="D219" s="1"/>
      <c r="E219" s="58"/>
      <c r="F219" s="58"/>
      <c r="G219" s="58"/>
      <c r="H219" s="58"/>
      <c r="I219" s="58"/>
      <c r="J219" s="58"/>
      <c r="K219" s="58"/>
      <c r="L219" s="58"/>
      <c r="M219" s="58"/>
      <c r="N219" s="58"/>
      <c r="O219" s="58"/>
      <c r="P219" s="1"/>
      <c r="Q219" s="1"/>
      <c r="R219" s="58"/>
      <c r="S219" s="1"/>
      <c r="T219" s="1"/>
      <c r="U219" s="1"/>
      <c r="V219" s="1"/>
      <c r="W219" s="1"/>
      <c r="X219" s="1"/>
      <c r="Y219" s="1"/>
      <c r="Z219" s="1"/>
      <c r="AA219" s="1"/>
      <c r="AB219" s="1"/>
      <c r="AC219" s="58"/>
      <c r="AD219" s="1"/>
    </row>
    <row r="220" spans="1:30" ht="15.75" customHeight="1">
      <c r="A220" s="1"/>
      <c r="B220" s="1"/>
      <c r="C220" s="1"/>
      <c r="D220" s="1"/>
      <c r="E220" s="58"/>
      <c r="F220" s="58"/>
      <c r="G220" s="58"/>
      <c r="H220" s="58"/>
      <c r="I220" s="58"/>
      <c r="J220" s="58"/>
      <c r="K220" s="58"/>
      <c r="L220" s="58"/>
      <c r="M220" s="58"/>
      <c r="N220" s="58"/>
      <c r="O220" s="58"/>
      <c r="P220" s="1"/>
      <c r="Q220" s="1"/>
      <c r="R220" s="58"/>
      <c r="S220" s="1"/>
      <c r="T220" s="1"/>
      <c r="U220" s="1"/>
      <c r="V220" s="1"/>
      <c r="W220" s="1"/>
      <c r="X220" s="1"/>
      <c r="Y220" s="1"/>
      <c r="Z220" s="1"/>
      <c r="AA220" s="1"/>
      <c r="AB220" s="1"/>
      <c r="AC220" s="58"/>
      <c r="AD220" s="1"/>
    </row>
    <row r="221" spans="1:30" ht="15.75" customHeight="1">
      <c r="A221" s="1"/>
      <c r="B221" s="1"/>
      <c r="C221" s="1"/>
      <c r="D221" s="1"/>
      <c r="E221" s="58"/>
      <c r="F221" s="58"/>
      <c r="G221" s="58"/>
      <c r="H221" s="58"/>
      <c r="I221" s="58"/>
      <c r="J221" s="58"/>
      <c r="K221" s="58"/>
      <c r="L221" s="58"/>
      <c r="M221" s="58"/>
      <c r="N221" s="58"/>
      <c r="O221" s="58"/>
      <c r="P221" s="1"/>
      <c r="Q221" s="1"/>
      <c r="R221" s="58"/>
      <c r="S221" s="1"/>
      <c r="T221" s="1"/>
      <c r="U221" s="1"/>
      <c r="V221" s="1"/>
      <c r="W221" s="1"/>
      <c r="X221" s="1"/>
      <c r="Y221" s="1"/>
      <c r="Z221" s="1"/>
      <c r="AA221" s="1"/>
      <c r="AB221" s="1"/>
      <c r="AC221" s="58"/>
      <c r="AD221" s="1"/>
    </row>
    <row r="222" spans="1:30" ht="15.75" customHeight="1">
      <c r="A222" s="1"/>
      <c r="B222" s="1"/>
      <c r="C222" s="1"/>
      <c r="D222" s="1"/>
      <c r="E222" s="58"/>
      <c r="F222" s="58"/>
      <c r="G222" s="58"/>
      <c r="H222" s="58"/>
      <c r="I222" s="58"/>
      <c r="J222" s="58"/>
      <c r="K222" s="58"/>
      <c r="L222" s="58"/>
      <c r="M222" s="58"/>
      <c r="N222" s="58"/>
      <c r="O222" s="58"/>
      <c r="P222" s="1"/>
      <c r="Q222" s="1"/>
      <c r="R222" s="58"/>
      <c r="S222" s="1"/>
      <c r="T222" s="1"/>
      <c r="U222" s="1"/>
      <c r="V222" s="1"/>
      <c r="W222" s="1"/>
      <c r="X222" s="1"/>
      <c r="Y222" s="1"/>
      <c r="Z222" s="1"/>
      <c r="AA222" s="1"/>
      <c r="AB222" s="1"/>
      <c r="AC222" s="58"/>
      <c r="AD222" s="1"/>
    </row>
    <row r="223" spans="1:30" ht="15.75" customHeight="1">
      <c r="A223" s="1"/>
      <c r="B223" s="1"/>
      <c r="C223" s="1"/>
      <c r="D223" s="1"/>
      <c r="E223" s="58"/>
      <c r="F223" s="58"/>
      <c r="G223" s="58"/>
      <c r="H223" s="58"/>
      <c r="I223" s="58"/>
      <c r="J223" s="58"/>
      <c r="K223" s="58"/>
      <c r="L223" s="58"/>
      <c r="M223" s="58"/>
      <c r="N223" s="58"/>
      <c r="O223" s="58"/>
      <c r="P223" s="1"/>
      <c r="Q223" s="1"/>
      <c r="R223" s="58"/>
      <c r="S223" s="1"/>
      <c r="T223" s="1"/>
      <c r="U223" s="1"/>
      <c r="V223" s="1"/>
      <c r="W223" s="1"/>
      <c r="X223" s="1"/>
      <c r="Y223" s="1"/>
      <c r="Z223" s="1"/>
      <c r="AA223" s="1"/>
      <c r="AB223" s="1"/>
      <c r="AC223" s="58"/>
      <c r="AD223" s="1"/>
    </row>
    <row r="224" spans="1:30" ht="15.75" customHeight="1">
      <c r="A224" s="1"/>
      <c r="B224" s="1"/>
      <c r="C224" s="1"/>
      <c r="D224" s="1"/>
      <c r="E224" s="58"/>
      <c r="F224" s="58"/>
      <c r="G224" s="58"/>
      <c r="H224" s="58"/>
      <c r="I224" s="58"/>
      <c r="J224" s="58"/>
      <c r="K224" s="58"/>
      <c r="L224" s="58"/>
      <c r="M224" s="58"/>
      <c r="N224" s="58"/>
      <c r="O224" s="58"/>
      <c r="P224" s="1"/>
      <c r="Q224" s="1"/>
      <c r="R224" s="58"/>
      <c r="S224" s="1"/>
      <c r="T224" s="1"/>
      <c r="U224" s="1"/>
      <c r="V224" s="1"/>
      <c r="W224" s="1"/>
      <c r="X224" s="1"/>
      <c r="Y224" s="1"/>
      <c r="Z224" s="1"/>
      <c r="AA224" s="1"/>
      <c r="AB224" s="1"/>
      <c r="AC224" s="58"/>
      <c r="AD224" s="1"/>
    </row>
    <row r="225" spans="1:30" ht="15.75" customHeight="1">
      <c r="A225" s="1"/>
      <c r="B225" s="1"/>
      <c r="C225" s="1"/>
      <c r="D225" s="1"/>
      <c r="E225" s="58"/>
      <c r="F225" s="58"/>
      <c r="G225" s="58"/>
      <c r="H225" s="58"/>
      <c r="I225" s="58"/>
      <c r="J225" s="58"/>
      <c r="K225" s="58"/>
      <c r="L225" s="58"/>
      <c r="M225" s="58"/>
      <c r="N225" s="58"/>
      <c r="O225" s="58"/>
      <c r="P225" s="1"/>
      <c r="Q225" s="1"/>
      <c r="R225" s="58"/>
      <c r="S225" s="1"/>
      <c r="T225" s="1"/>
      <c r="U225" s="1"/>
      <c r="V225" s="1"/>
      <c r="W225" s="1"/>
      <c r="X225" s="1"/>
      <c r="Y225" s="1"/>
      <c r="Z225" s="1"/>
      <c r="AA225" s="1"/>
      <c r="AB225" s="1"/>
      <c r="AC225" s="58"/>
      <c r="AD225" s="1"/>
    </row>
    <row r="226" spans="1:30" ht="15.75" customHeight="1">
      <c r="A226" s="1"/>
      <c r="B226" s="1"/>
      <c r="C226" s="1"/>
      <c r="D226" s="1"/>
      <c r="E226" s="58"/>
      <c r="F226" s="58"/>
      <c r="G226" s="58"/>
      <c r="H226" s="58"/>
      <c r="I226" s="58"/>
      <c r="J226" s="58"/>
      <c r="K226" s="58"/>
      <c r="L226" s="58"/>
      <c r="M226" s="58"/>
      <c r="N226" s="58"/>
      <c r="O226" s="58"/>
      <c r="P226" s="1"/>
      <c r="Q226" s="1"/>
      <c r="R226" s="58"/>
      <c r="S226" s="1"/>
      <c r="T226" s="1"/>
      <c r="U226" s="1"/>
      <c r="V226" s="1"/>
      <c r="W226" s="1"/>
      <c r="X226" s="1"/>
      <c r="Y226" s="1"/>
      <c r="Z226" s="1"/>
      <c r="AA226" s="1"/>
      <c r="AB226" s="1"/>
      <c r="AC226" s="58"/>
      <c r="AD226" s="1"/>
    </row>
    <row r="227" spans="1:30" ht="15.75" customHeight="1">
      <c r="A227" s="1"/>
      <c r="B227" s="1"/>
      <c r="C227" s="1"/>
      <c r="D227" s="1"/>
      <c r="E227" s="58"/>
      <c r="F227" s="58"/>
      <c r="G227" s="58"/>
      <c r="H227" s="58"/>
      <c r="I227" s="58"/>
      <c r="J227" s="58"/>
      <c r="K227" s="58"/>
      <c r="L227" s="58"/>
      <c r="M227" s="58"/>
      <c r="N227" s="58"/>
      <c r="O227" s="58"/>
      <c r="P227" s="1"/>
      <c r="Q227" s="1"/>
      <c r="R227" s="58"/>
      <c r="S227" s="1"/>
      <c r="T227" s="1"/>
      <c r="U227" s="1"/>
      <c r="V227" s="1"/>
      <c r="W227" s="1"/>
      <c r="X227" s="1"/>
      <c r="Y227" s="1"/>
      <c r="Z227" s="1"/>
      <c r="AA227" s="1"/>
      <c r="AB227" s="1"/>
      <c r="AC227" s="58"/>
      <c r="AD227" s="1"/>
    </row>
    <row r="228" spans="1:30" ht="15.75" customHeight="1">
      <c r="D228" s="1"/>
      <c r="E228" s="58"/>
      <c r="F228" s="58"/>
      <c r="G228" s="58"/>
      <c r="H228" s="58"/>
      <c r="I228" s="58"/>
      <c r="J228" s="58"/>
      <c r="K228" s="58"/>
      <c r="L228" s="58"/>
      <c r="M228" s="58"/>
      <c r="N228" s="58"/>
      <c r="O228" s="58"/>
      <c r="P228" s="1"/>
      <c r="Q228" s="1"/>
      <c r="R228" s="58"/>
      <c r="S228" s="1"/>
      <c r="T228" s="1"/>
      <c r="U228" s="1"/>
      <c r="V228" s="1"/>
      <c r="W228" s="1"/>
      <c r="X228" s="1"/>
      <c r="Y228" s="1"/>
      <c r="Z228" s="1"/>
      <c r="AA228" s="1"/>
      <c r="AB228" s="1"/>
      <c r="AC228" s="58"/>
      <c r="AD228" s="1"/>
    </row>
    <row r="229" spans="1:30" ht="15.75" customHeight="1">
      <c r="D229" s="1"/>
      <c r="E229" s="58"/>
      <c r="F229" s="58"/>
      <c r="G229" s="58"/>
      <c r="H229" s="58"/>
      <c r="I229" s="58"/>
      <c r="J229" s="58"/>
      <c r="K229" s="58"/>
      <c r="L229" s="58"/>
      <c r="M229" s="58"/>
      <c r="N229" s="58"/>
      <c r="O229" s="58"/>
      <c r="P229" s="1"/>
      <c r="Q229" s="1"/>
      <c r="R229" s="58"/>
      <c r="S229" s="1"/>
      <c r="T229" s="1"/>
      <c r="U229" s="1"/>
      <c r="V229" s="1"/>
      <c r="W229" s="1"/>
      <c r="X229" s="1"/>
      <c r="Y229" s="1"/>
      <c r="Z229" s="1"/>
      <c r="AA229" s="1"/>
      <c r="AB229" s="1"/>
      <c r="AC229" s="58"/>
      <c r="AD229" s="1"/>
    </row>
    <row r="230" spans="1:30" ht="15.75" customHeight="1">
      <c r="D230" s="1"/>
      <c r="E230" s="58"/>
      <c r="F230" s="58"/>
      <c r="G230" s="58"/>
      <c r="H230" s="58"/>
      <c r="I230" s="58"/>
      <c r="J230" s="58"/>
      <c r="K230" s="58"/>
      <c r="L230" s="58"/>
      <c r="M230" s="58"/>
      <c r="N230" s="58"/>
      <c r="O230" s="58"/>
      <c r="P230" s="1"/>
      <c r="Q230" s="1"/>
      <c r="R230" s="58"/>
      <c r="S230" s="1"/>
      <c r="T230" s="1"/>
      <c r="U230" s="1"/>
      <c r="V230" s="1"/>
      <c r="W230" s="1"/>
      <c r="X230" s="1"/>
      <c r="Y230" s="1"/>
      <c r="Z230" s="1"/>
      <c r="AA230" s="1"/>
      <c r="AB230" s="1"/>
      <c r="AC230" s="58"/>
      <c r="AD230" s="1"/>
    </row>
    <row r="231" spans="1:30" ht="15.75" customHeight="1">
      <c r="D231" s="1"/>
      <c r="E231" s="58"/>
      <c r="F231" s="58"/>
      <c r="G231" s="58"/>
      <c r="H231" s="58"/>
      <c r="I231" s="58"/>
      <c r="J231" s="58"/>
      <c r="K231" s="58"/>
      <c r="L231" s="58"/>
      <c r="M231" s="58"/>
      <c r="N231" s="58"/>
      <c r="O231" s="58"/>
      <c r="P231" s="1"/>
      <c r="Q231" s="1"/>
      <c r="R231" s="58"/>
      <c r="S231" s="1"/>
      <c r="T231" s="1"/>
      <c r="U231" s="1"/>
      <c r="V231" s="1"/>
      <c r="W231" s="1"/>
      <c r="X231" s="1"/>
      <c r="Y231" s="1"/>
      <c r="Z231" s="1"/>
      <c r="AA231" s="1"/>
      <c r="AB231" s="1"/>
      <c r="AC231" s="58"/>
      <c r="AD231" s="1"/>
    </row>
    <row r="232" spans="1:30" ht="15.75" customHeight="1">
      <c r="D232" s="1"/>
      <c r="E232" s="58"/>
      <c r="F232" s="58"/>
      <c r="G232" s="58"/>
      <c r="H232" s="58"/>
      <c r="I232" s="58"/>
      <c r="J232" s="58"/>
      <c r="K232" s="58"/>
      <c r="L232" s="58"/>
      <c r="M232" s="58"/>
      <c r="N232" s="58"/>
      <c r="O232" s="58"/>
      <c r="P232" s="1"/>
      <c r="Q232" s="1"/>
      <c r="R232" s="58"/>
      <c r="S232" s="1"/>
      <c r="T232" s="1"/>
      <c r="U232" s="1"/>
      <c r="V232" s="1"/>
      <c r="W232" s="1"/>
      <c r="X232" s="1"/>
      <c r="Y232" s="1"/>
      <c r="Z232" s="1"/>
      <c r="AA232" s="1"/>
      <c r="AB232" s="1"/>
      <c r="AC232" s="58"/>
      <c r="AD232" s="1"/>
    </row>
    <row r="233" spans="1:30" ht="15.75" customHeight="1">
      <c r="D233" s="1"/>
      <c r="E233" s="58"/>
      <c r="F233" s="58"/>
      <c r="G233" s="58"/>
      <c r="H233" s="58"/>
      <c r="I233" s="58"/>
      <c r="J233" s="58"/>
      <c r="K233" s="58"/>
      <c r="L233" s="58"/>
      <c r="M233" s="58"/>
      <c r="N233" s="58"/>
      <c r="O233" s="58"/>
      <c r="P233" s="1"/>
      <c r="Q233" s="1"/>
      <c r="R233" s="58"/>
      <c r="S233" s="1"/>
      <c r="T233" s="1"/>
      <c r="U233" s="1"/>
      <c r="V233" s="1"/>
      <c r="W233" s="1"/>
      <c r="X233" s="1"/>
      <c r="Y233" s="1"/>
      <c r="Z233" s="1"/>
      <c r="AA233" s="1"/>
      <c r="AB233" s="1"/>
      <c r="AC233" s="58"/>
      <c r="AD233" s="1"/>
    </row>
    <row r="234" spans="1:30" ht="15.75" customHeight="1">
      <c r="D234" s="1"/>
      <c r="E234" s="58"/>
      <c r="F234" s="58"/>
      <c r="G234" s="58"/>
      <c r="H234" s="58"/>
      <c r="I234" s="58"/>
      <c r="J234" s="58"/>
      <c r="K234" s="58"/>
      <c r="L234" s="58"/>
      <c r="M234" s="58"/>
      <c r="N234" s="58"/>
      <c r="O234" s="58"/>
      <c r="P234" s="1"/>
      <c r="Q234" s="1"/>
      <c r="R234" s="58"/>
      <c r="S234" s="1"/>
      <c r="T234" s="1"/>
      <c r="U234" s="1"/>
      <c r="V234" s="1"/>
      <c r="W234" s="1"/>
      <c r="X234" s="1"/>
      <c r="Y234" s="1"/>
      <c r="Z234" s="1"/>
      <c r="AA234" s="1"/>
      <c r="AB234" s="1"/>
      <c r="AC234" s="58"/>
      <c r="AD234" s="1"/>
    </row>
    <row r="235" spans="1:30" ht="15.75" customHeight="1">
      <c r="D235" s="1"/>
      <c r="E235" s="58"/>
      <c r="F235" s="58"/>
      <c r="G235" s="58"/>
      <c r="H235" s="58"/>
      <c r="I235" s="58"/>
      <c r="J235" s="58"/>
      <c r="K235" s="58"/>
      <c r="L235" s="58"/>
      <c r="M235" s="58"/>
      <c r="N235" s="58"/>
      <c r="O235" s="58"/>
      <c r="P235" s="1"/>
      <c r="Q235" s="1"/>
      <c r="R235" s="58"/>
      <c r="S235" s="1"/>
      <c r="T235" s="1"/>
      <c r="U235" s="1"/>
      <c r="V235" s="1"/>
      <c r="W235" s="1"/>
      <c r="X235" s="1"/>
      <c r="Y235" s="1"/>
      <c r="Z235" s="1"/>
      <c r="AA235" s="1"/>
      <c r="AB235" s="1"/>
      <c r="AC235" s="58"/>
      <c r="AD235" s="1"/>
    </row>
    <row r="236" spans="1:30" ht="15.75" customHeight="1">
      <c r="D236" s="1"/>
      <c r="E236" s="58"/>
      <c r="F236" s="58"/>
      <c r="G236" s="58"/>
      <c r="H236" s="58"/>
      <c r="I236" s="58"/>
      <c r="J236" s="58"/>
      <c r="K236" s="58"/>
      <c r="L236" s="58"/>
      <c r="M236" s="58"/>
      <c r="N236" s="58"/>
      <c r="O236" s="58"/>
      <c r="P236" s="1"/>
      <c r="Q236" s="1"/>
      <c r="R236" s="58"/>
      <c r="S236" s="1"/>
      <c r="T236" s="1"/>
      <c r="U236" s="1"/>
      <c r="V236" s="1"/>
      <c r="W236" s="1"/>
      <c r="X236" s="1"/>
      <c r="Y236" s="1"/>
      <c r="Z236" s="1"/>
      <c r="AA236" s="1"/>
      <c r="AB236" s="1"/>
      <c r="AC236" s="58"/>
      <c r="AD236" s="1"/>
    </row>
    <row r="237" spans="1:30" ht="15.75" customHeight="1">
      <c r="D237" s="1"/>
      <c r="E237" s="58"/>
      <c r="F237" s="58"/>
      <c r="G237" s="58"/>
      <c r="H237" s="58"/>
      <c r="I237" s="58"/>
      <c r="J237" s="58"/>
      <c r="K237" s="58"/>
      <c r="L237" s="58"/>
      <c r="M237" s="58"/>
      <c r="N237" s="58"/>
      <c r="O237" s="58"/>
      <c r="P237" s="1"/>
      <c r="Q237" s="1"/>
      <c r="R237" s="58"/>
      <c r="S237" s="1"/>
      <c r="T237" s="1"/>
      <c r="U237" s="1"/>
      <c r="V237" s="1"/>
      <c r="W237" s="1"/>
      <c r="X237" s="1"/>
      <c r="Y237" s="1"/>
      <c r="Z237" s="1"/>
      <c r="AA237" s="1"/>
      <c r="AB237" s="1"/>
      <c r="AC237" s="58"/>
      <c r="AD237" s="1"/>
    </row>
    <row r="238" spans="1:30" ht="15.75" customHeight="1">
      <c r="D238" s="1"/>
      <c r="E238" s="58"/>
      <c r="F238" s="58"/>
      <c r="G238" s="58"/>
      <c r="H238" s="58"/>
      <c r="I238" s="58"/>
      <c r="J238" s="58"/>
      <c r="K238" s="58"/>
      <c r="L238" s="58"/>
      <c r="M238" s="58"/>
      <c r="N238" s="58"/>
      <c r="O238" s="58"/>
      <c r="P238" s="1"/>
      <c r="Q238" s="1"/>
      <c r="R238" s="58"/>
      <c r="S238" s="1"/>
      <c r="T238" s="1"/>
      <c r="U238" s="1"/>
      <c r="V238" s="1"/>
      <c r="W238" s="1"/>
      <c r="X238" s="1"/>
      <c r="Y238" s="1"/>
      <c r="Z238" s="1"/>
      <c r="AA238" s="1"/>
      <c r="AB238" s="1"/>
      <c r="AC238" s="58"/>
      <c r="AD238" s="1"/>
    </row>
    <row r="239" spans="1:30" ht="15.75" customHeight="1">
      <c r="D239" s="1"/>
      <c r="E239" s="58"/>
      <c r="F239" s="58"/>
      <c r="G239" s="58"/>
      <c r="H239" s="58"/>
      <c r="I239" s="58"/>
      <c r="J239" s="58"/>
      <c r="K239" s="58"/>
      <c r="L239" s="58"/>
      <c r="M239" s="58"/>
      <c r="N239" s="58"/>
      <c r="O239" s="58"/>
      <c r="P239" s="1"/>
      <c r="Q239" s="1"/>
      <c r="R239" s="58"/>
      <c r="S239" s="1"/>
      <c r="T239" s="1"/>
      <c r="U239" s="1"/>
      <c r="V239" s="1"/>
      <c r="W239" s="1"/>
      <c r="X239" s="1"/>
      <c r="Y239" s="1"/>
      <c r="Z239" s="1"/>
      <c r="AA239" s="1"/>
      <c r="AB239" s="1"/>
      <c r="AC239" s="58"/>
      <c r="AD239" s="1"/>
    </row>
    <row r="240" spans="1:30" ht="15.75" customHeight="1">
      <c r="D240" s="1"/>
      <c r="E240" s="58"/>
      <c r="F240" s="58"/>
      <c r="G240" s="58"/>
      <c r="H240" s="58"/>
      <c r="I240" s="58"/>
      <c r="J240" s="58"/>
      <c r="K240" s="58"/>
      <c r="L240" s="58"/>
      <c r="M240" s="58"/>
      <c r="N240" s="58"/>
      <c r="O240" s="58"/>
      <c r="P240" s="1"/>
      <c r="Q240" s="1"/>
      <c r="R240" s="58"/>
      <c r="S240" s="1"/>
      <c r="T240" s="1"/>
      <c r="U240" s="1"/>
      <c r="V240" s="1"/>
      <c r="W240" s="1"/>
      <c r="X240" s="1"/>
      <c r="Y240" s="1"/>
      <c r="Z240" s="1"/>
      <c r="AA240" s="1"/>
      <c r="AB240" s="1"/>
      <c r="AC240" s="58"/>
      <c r="AD240" s="1"/>
    </row>
    <row r="241" spans="4:30" ht="15.75" customHeight="1">
      <c r="D241" s="1"/>
      <c r="E241" s="58"/>
      <c r="F241" s="58"/>
      <c r="G241" s="58"/>
      <c r="H241" s="58"/>
      <c r="I241" s="58"/>
      <c r="J241" s="58"/>
      <c r="K241" s="58"/>
      <c r="L241" s="58"/>
      <c r="M241" s="58"/>
      <c r="N241" s="58"/>
      <c r="O241" s="58"/>
      <c r="P241" s="1"/>
      <c r="Q241" s="1"/>
      <c r="R241" s="58"/>
      <c r="S241" s="1"/>
      <c r="T241" s="1"/>
      <c r="U241" s="1"/>
      <c r="V241" s="1"/>
      <c r="W241" s="1"/>
      <c r="X241" s="1"/>
      <c r="Y241" s="1"/>
      <c r="Z241" s="1"/>
      <c r="AA241" s="1"/>
      <c r="AB241" s="1"/>
      <c r="AC241" s="58"/>
      <c r="AD241" s="1"/>
    </row>
    <row r="242" spans="4:30" ht="15.75" customHeight="1"/>
    <row r="243" spans="4:30" ht="15.75" customHeight="1"/>
    <row r="244" spans="4:30" ht="15.75" customHeight="1"/>
    <row r="245" spans="4:30" ht="15.75" customHeight="1"/>
    <row r="246" spans="4:30" ht="15.75" customHeight="1"/>
    <row r="247" spans="4:30" ht="15.75" customHeight="1"/>
    <row r="248" spans="4:30" ht="15.75" customHeight="1"/>
    <row r="249" spans="4:30" ht="15.75" customHeight="1"/>
    <row r="250" spans="4:30" ht="15.75" customHeight="1"/>
    <row r="251" spans="4:30" ht="15.75" customHeight="1"/>
    <row r="252" spans="4:30" ht="15.75" customHeight="1"/>
    <row r="253" spans="4:30" ht="15.75" customHeight="1"/>
    <row r="254" spans="4:30" ht="15.75" customHeight="1"/>
    <row r="255" spans="4:30" ht="15.75" customHeight="1"/>
    <row r="256" spans="4:3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A97A-26F6-436E-8425-ED25EB9F25D4}">
  <sheetPr codeName="Sheet6">
    <tabColor rgb="FF7F7F7F"/>
  </sheetPr>
  <dimension ref="A1:XFD993"/>
  <sheetViews>
    <sheetView showGridLines="0" zoomScale="77" zoomScaleNormal="77" workbookViewId="0">
      <pane xSplit="3" ySplit="4" topLeftCell="AZ32" activePane="bottomRight" state="frozen"/>
      <selection activeCell="A7" sqref="A7:L7"/>
      <selection pane="topRight" activeCell="A7" sqref="A7:L7"/>
      <selection pane="bottomLeft" activeCell="A7" sqref="A7:L7"/>
      <selection pane="bottomRight" activeCell="BB2" sqref="BB2"/>
    </sheetView>
  </sheetViews>
  <sheetFormatPr defaultColWidth="14.42578125" defaultRowHeight="15" customHeight="1"/>
  <cols>
    <col min="1" max="1" width="13.42578125" style="2" customWidth="1"/>
    <col min="2" max="2" width="32.140625" style="2" customWidth="1"/>
    <col min="3" max="3" width="12.85546875" style="2" customWidth="1"/>
    <col min="4" max="50" width="11.42578125" style="2" customWidth="1"/>
    <col min="51" max="51" width="9.28515625" style="2" customWidth="1"/>
    <col min="52" max="56" width="9.42578125" style="2" customWidth="1"/>
    <col min="57" max="63" width="9.28515625" style="2" customWidth="1"/>
    <col min="64" max="64" width="11.140625" style="2" customWidth="1"/>
    <col min="65" max="65" width="11.7109375" style="2" customWidth="1"/>
    <col min="66" max="66" width="11.42578125" style="2" customWidth="1"/>
    <col min="67" max="67" width="13.28515625" style="2" customWidth="1"/>
    <col min="68" max="68" width="12.28515625" style="2" customWidth="1"/>
    <col min="69" max="76" width="14.42578125" style="2"/>
    <col min="77" max="77" width="16.140625" style="2" bestFit="1" customWidth="1"/>
    <col min="78" max="16384" width="14.42578125" style="2"/>
  </cols>
  <sheetData>
    <row r="1" spans="1:16384" ht="14.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119"/>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c r="IW1" s="292"/>
      <c r="IX1" s="292"/>
      <c r="IY1" s="292"/>
      <c r="IZ1" s="292"/>
      <c r="JA1" s="292"/>
      <c r="JB1" s="292"/>
      <c r="JC1" s="292"/>
      <c r="JD1" s="292"/>
      <c r="JE1" s="292"/>
      <c r="JF1" s="292"/>
      <c r="JG1" s="292"/>
      <c r="JH1" s="292"/>
      <c r="JI1" s="292"/>
      <c r="JJ1" s="292"/>
      <c r="JK1" s="292"/>
      <c r="JL1" s="292"/>
      <c r="JM1" s="292"/>
      <c r="JN1" s="292"/>
      <c r="JO1" s="292"/>
      <c r="JP1" s="292"/>
      <c r="JQ1" s="292"/>
      <c r="JR1" s="292"/>
      <c r="JS1" s="292"/>
      <c r="JT1" s="292"/>
      <c r="JU1" s="292"/>
      <c r="JV1" s="292"/>
      <c r="JW1" s="292"/>
      <c r="JX1" s="292"/>
      <c r="JY1" s="292"/>
      <c r="JZ1" s="292"/>
      <c r="KA1" s="292"/>
      <c r="KB1" s="292"/>
      <c r="KC1" s="292"/>
      <c r="KD1" s="292"/>
      <c r="KE1" s="292"/>
      <c r="KF1" s="292"/>
      <c r="KG1" s="292"/>
      <c r="KH1" s="292"/>
      <c r="KI1" s="292"/>
      <c r="KJ1" s="292"/>
      <c r="KK1" s="292"/>
      <c r="KL1" s="292"/>
      <c r="KM1" s="292"/>
      <c r="KN1" s="292"/>
      <c r="KO1" s="292"/>
      <c r="KP1" s="292"/>
      <c r="KQ1" s="292"/>
      <c r="KR1" s="292"/>
      <c r="KS1" s="292"/>
      <c r="KT1" s="292"/>
      <c r="KU1" s="292"/>
      <c r="KV1" s="292"/>
      <c r="KW1" s="292"/>
      <c r="KX1" s="292"/>
      <c r="KY1" s="292"/>
      <c r="KZ1" s="292"/>
      <c r="LA1" s="292"/>
      <c r="LB1" s="292"/>
      <c r="LC1" s="292"/>
      <c r="LD1" s="292"/>
      <c r="LE1" s="292"/>
      <c r="LF1" s="292"/>
      <c r="LG1" s="292"/>
      <c r="LH1" s="292"/>
      <c r="LI1" s="292"/>
      <c r="LJ1" s="292"/>
      <c r="LK1" s="292"/>
      <c r="LL1" s="292"/>
      <c r="LM1" s="292"/>
      <c r="LN1" s="292"/>
      <c r="LO1" s="292"/>
      <c r="LP1" s="292"/>
      <c r="LQ1" s="292"/>
      <c r="LR1" s="292"/>
      <c r="LS1" s="292"/>
      <c r="LT1" s="292"/>
      <c r="LU1" s="292"/>
      <c r="LV1" s="292"/>
      <c r="LW1" s="292"/>
      <c r="LX1" s="292"/>
      <c r="LY1" s="292"/>
      <c r="LZ1" s="292"/>
      <c r="MA1" s="292"/>
      <c r="MB1" s="292"/>
      <c r="MC1" s="292"/>
      <c r="MD1" s="292"/>
      <c r="ME1" s="292"/>
      <c r="MF1" s="292"/>
      <c r="MG1" s="292"/>
      <c r="MH1" s="292"/>
      <c r="MI1" s="292"/>
      <c r="MJ1" s="292"/>
      <c r="MK1" s="292"/>
      <c r="ML1" s="292"/>
      <c r="MM1" s="292"/>
      <c r="MN1" s="292"/>
      <c r="MO1" s="292"/>
      <c r="MP1" s="292"/>
      <c r="MQ1" s="292"/>
      <c r="MR1" s="292"/>
      <c r="MS1" s="292"/>
      <c r="MT1" s="292"/>
      <c r="MU1" s="292"/>
      <c r="MV1" s="292"/>
      <c r="MW1" s="292"/>
      <c r="MX1" s="292"/>
      <c r="MY1" s="292"/>
      <c r="MZ1" s="292"/>
      <c r="NA1" s="292"/>
      <c r="NB1" s="292"/>
      <c r="NC1" s="292"/>
      <c r="ND1" s="292"/>
      <c r="NE1" s="292"/>
      <c r="NF1" s="292"/>
      <c r="NG1" s="292"/>
      <c r="NH1" s="292"/>
      <c r="NI1" s="292"/>
      <c r="NJ1" s="292"/>
      <c r="NK1" s="292"/>
      <c r="NL1" s="292"/>
      <c r="NM1" s="292"/>
      <c r="NN1" s="292"/>
      <c r="NO1" s="292"/>
      <c r="NP1" s="292"/>
      <c r="NQ1" s="292"/>
      <c r="NR1" s="292"/>
      <c r="NS1" s="292"/>
      <c r="NT1" s="292"/>
      <c r="NU1" s="292"/>
      <c r="NV1" s="292"/>
      <c r="NW1" s="292"/>
      <c r="NX1" s="292"/>
      <c r="NY1" s="292"/>
      <c r="NZ1" s="292"/>
      <c r="OA1" s="292"/>
      <c r="OB1" s="292"/>
      <c r="OC1" s="292"/>
      <c r="OD1" s="292"/>
      <c r="OE1" s="292"/>
      <c r="OF1" s="292"/>
      <c r="OG1" s="292"/>
      <c r="OH1" s="292"/>
      <c r="OI1" s="292"/>
      <c r="OJ1" s="292"/>
      <c r="OK1" s="292"/>
      <c r="OL1" s="292"/>
      <c r="OM1" s="292"/>
      <c r="ON1" s="292"/>
      <c r="OO1" s="292"/>
      <c r="OP1" s="292"/>
      <c r="OQ1" s="292"/>
      <c r="OR1" s="292"/>
      <c r="OS1" s="292"/>
      <c r="OT1" s="292"/>
      <c r="OU1" s="292"/>
      <c r="OV1" s="292"/>
      <c r="OW1" s="292"/>
      <c r="OX1" s="292"/>
      <c r="OY1" s="292"/>
      <c r="OZ1" s="292"/>
      <c r="PA1" s="292"/>
      <c r="PB1" s="292"/>
      <c r="PC1" s="292"/>
      <c r="PD1" s="292"/>
      <c r="PE1" s="292"/>
      <c r="PF1" s="292"/>
      <c r="PG1" s="292"/>
      <c r="PH1" s="292"/>
      <c r="PI1" s="292"/>
      <c r="PJ1" s="292"/>
      <c r="PK1" s="292"/>
      <c r="PL1" s="292"/>
      <c r="PM1" s="292"/>
      <c r="PN1" s="292"/>
      <c r="PO1" s="292"/>
      <c r="PP1" s="292"/>
      <c r="PQ1" s="292"/>
      <c r="PR1" s="292"/>
      <c r="PS1" s="292"/>
      <c r="PT1" s="292"/>
      <c r="PU1" s="292"/>
      <c r="PV1" s="292"/>
      <c r="PW1" s="292"/>
      <c r="PX1" s="292"/>
      <c r="PY1" s="292"/>
      <c r="PZ1" s="292"/>
      <c r="QA1" s="292"/>
      <c r="QB1" s="292"/>
      <c r="QC1" s="292"/>
      <c r="QD1" s="292"/>
      <c r="QE1" s="292"/>
      <c r="QF1" s="292"/>
      <c r="QG1" s="292"/>
      <c r="QH1" s="292"/>
      <c r="QI1" s="292"/>
      <c r="QJ1" s="292"/>
      <c r="QK1" s="292"/>
      <c r="QL1" s="292"/>
      <c r="QM1" s="292"/>
      <c r="QN1" s="292"/>
      <c r="QO1" s="292"/>
      <c r="QP1" s="292"/>
      <c r="QQ1" s="292"/>
      <c r="QR1" s="292"/>
      <c r="QS1" s="292"/>
      <c r="QT1" s="292"/>
      <c r="QU1" s="292"/>
      <c r="QV1" s="292"/>
      <c r="QW1" s="292"/>
      <c r="QX1" s="292"/>
      <c r="QY1" s="292"/>
      <c r="QZ1" s="292"/>
      <c r="RA1" s="292"/>
      <c r="RB1" s="292"/>
      <c r="RC1" s="292"/>
      <c r="RD1" s="292"/>
      <c r="RE1" s="292"/>
      <c r="RF1" s="292"/>
      <c r="RG1" s="292"/>
      <c r="RH1" s="292"/>
      <c r="RI1" s="292"/>
      <c r="RJ1" s="292"/>
      <c r="RK1" s="292"/>
      <c r="RL1" s="292"/>
      <c r="RM1" s="292"/>
      <c r="RN1" s="292"/>
      <c r="RO1" s="292"/>
      <c r="RP1" s="292"/>
      <c r="RQ1" s="292"/>
      <c r="RR1" s="292"/>
      <c r="RS1" s="292"/>
      <c r="RT1" s="292"/>
      <c r="RU1" s="292"/>
      <c r="RV1" s="292"/>
      <c r="RW1" s="292"/>
      <c r="RX1" s="292"/>
      <c r="RY1" s="292"/>
      <c r="RZ1" s="292"/>
      <c r="SA1" s="292"/>
      <c r="SB1" s="292"/>
      <c r="SC1" s="292"/>
      <c r="SD1" s="292"/>
      <c r="SE1" s="292"/>
      <c r="SF1" s="292"/>
      <c r="SG1" s="292"/>
      <c r="SH1" s="292"/>
      <c r="SI1" s="292"/>
      <c r="SJ1" s="292"/>
      <c r="SK1" s="292"/>
      <c r="SL1" s="292"/>
      <c r="SM1" s="292"/>
      <c r="SN1" s="292"/>
      <c r="SO1" s="292"/>
      <c r="SP1" s="292"/>
      <c r="SQ1" s="292"/>
      <c r="SR1" s="292"/>
      <c r="SS1" s="292"/>
      <c r="ST1" s="292"/>
      <c r="SU1" s="292"/>
      <c r="SV1" s="292"/>
      <c r="SW1" s="292"/>
      <c r="SX1" s="292"/>
      <c r="SY1" s="292"/>
      <c r="SZ1" s="292"/>
      <c r="TA1" s="292"/>
      <c r="TB1" s="292"/>
      <c r="TC1" s="292"/>
      <c r="TD1" s="292"/>
      <c r="TE1" s="292"/>
      <c r="TF1" s="292"/>
      <c r="TG1" s="292"/>
      <c r="TH1" s="292"/>
      <c r="TI1" s="292"/>
      <c r="TJ1" s="292"/>
      <c r="TK1" s="292"/>
      <c r="TL1" s="292"/>
      <c r="TM1" s="292"/>
      <c r="TN1" s="292"/>
      <c r="TO1" s="292"/>
      <c r="TP1" s="292"/>
      <c r="TQ1" s="292"/>
      <c r="TR1" s="292"/>
      <c r="TS1" s="292"/>
      <c r="TT1" s="292"/>
      <c r="TU1" s="292"/>
      <c r="TV1" s="292"/>
      <c r="TW1" s="292"/>
      <c r="TX1" s="292"/>
      <c r="TY1" s="292"/>
      <c r="TZ1" s="292"/>
      <c r="UA1" s="292"/>
      <c r="UB1" s="292"/>
      <c r="UC1" s="292"/>
      <c r="UD1" s="292"/>
      <c r="UE1" s="292"/>
      <c r="UF1" s="292"/>
      <c r="UG1" s="292"/>
      <c r="UH1" s="292"/>
      <c r="UI1" s="292"/>
      <c r="UJ1" s="292"/>
      <c r="UK1" s="292"/>
      <c r="UL1" s="292"/>
      <c r="UM1" s="292"/>
      <c r="UN1" s="292"/>
      <c r="UO1" s="292"/>
      <c r="UP1" s="292"/>
      <c r="UQ1" s="292"/>
      <c r="UR1" s="292"/>
      <c r="US1" s="292"/>
      <c r="UT1" s="292"/>
      <c r="UU1" s="292"/>
      <c r="UV1" s="292"/>
      <c r="UW1" s="292"/>
      <c r="UX1" s="292"/>
      <c r="UY1" s="292"/>
      <c r="UZ1" s="292"/>
      <c r="VA1" s="292"/>
      <c r="VB1" s="292"/>
      <c r="VC1" s="292"/>
      <c r="VD1" s="292"/>
      <c r="VE1" s="292"/>
      <c r="VF1" s="292"/>
      <c r="VG1" s="292"/>
      <c r="VH1" s="292"/>
      <c r="VI1" s="292"/>
      <c r="VJ1" s="292"/>
      <c r="VK1" s="292"/>
      <c r="VL1" s="292"/>
      <c r="VM1" s="292"/>
      <c r="VN1" s="292"/>
      <c r="VO1" s="292"/>
      <c r="VP1" s="292"/>
      <c r="VQ1" s="292"/>
      <c r="VR1" s="292"/>
      <c r="VS1" s="292"/>
      <c r="VT1" s="292"/>
      <c r="VU1" s="292"/>
      <c r="VV1" s="292"/>
      <c r="VW1" s="292"/>
      <c r="VX1" s="292"/>
      <c r="VY1" s="292"/>
      <c r="VZ1" s="292"/>
      <c r="WA1" s="292"/>
      <c r="WB1" s="292"/>
      <c r="WC1" s="292"/>
      <c r="WD1" s="292"/>
      <c r="WE1" s="292"/>
      <c r="WF1" s="292"/>
      <c r="WG1" s="292"/>
      <c r="WH1" s="292"/>
      <c r="WI1" s="292"/>
      <c r="WJ1" s="292"/>
      <c r="WK1" s="292"/>
      <c r="WL1" s="292"/>
      <c r="WM1" s="292"/>
      <c r="WN1" s="292"/>
      <c r="WO1" s="292"/>
      <c r="WP1" s="292"/>
      <c r="WQ1" s="292"/>
      <c r="WR1" s="292"/>
      <c r="WS1" s="292"/>
      <c r="WT1" s="292"/>
      <c r="WU1" s="292"/>
      <c r="WV1" s="292"/>
      <c r="WW1" s="292"/>
      <c r="WX1" s="292"/>
      <c r="WY1" s="292"/>
      <c r="WZ1" s="292"/>
      <c r="XA1" s="292"/>
      <c r="XB1" s="292"/>
      <c r="XC1" s="292"/>
      <c r="XD1" s="292"/>
      <c r="XE1" s="292"/>
      <c r="XF1" s="292"/>
      <c r="XG1" s="292"/>
      <c r="XH1" s="292"/>
      <c r="XI1" s="292"/>
      <c r="XJ1" s="292"/>
      <c r="XK1" s="292"/>
      <c r="XL1" s="292"/>
      <c r="XM1" s="292"/>
      <c r="XN1" s="292"/>
      <c r="XO1" s="292"/>
      <c r="XP1" s="292"/>
      <c r="XQ1" s="292"/>
      <c r="XR1" s="292"/>
      <c r="XS1" s="292"/>
      <c r="XT1" s="292"/>
      <c r="XU1" s="292"/>
      <c r="XV1" s="292"/>
      <c r="XW1" s="292"/>
      <c r="XX1" s="292"/>
      <c r="XY1" s="292"/>
      <c r="XZ1" s="292"/>
      <c r="YA1" s="292"/>
      <c r="YB1" s="292"/>
      <c r="YC1" s="292"/>
      <c r="YD1" s="292"/>
      <c r="YE1" s="292"/>
      <c r="YF1" s="292"/>
      <c r="YG1" s="292"/>
      <c r="YH1" s="292"/>
      <c r="YI1" s="292"/>
      <c r="YJ1" s="292"/>
      <c r="YK1" s="292"/>
      <c r="YL1" s="292"/>
      <c r="YM1" s="292"/>
      <c r="YN1" s="292"/>
      <c r="YO1" s="292"/>
      <c r="YP1" s="292"/>
      <c r="YQ1" s="292"/>
      <c r="YR1" s="292"/>
      <c r="YS1" s="292"/>
      <c r="YT1" s="292"/>
      <c r="YU1" s="292"/>
      <c r="YV1" s="292"/>
      <c r="YW1" s="292"/>
      <c r="YX1" s="292"/>
      <c r="YY1" s="292"/>
      <c r="YZ1" s="292"/>
      <c r="ZA1" s="292"/>
      <c r="ZB1" s="292"/>
      <c r="ZC1" s="292"/>
      <c r="ZD1" s="292"/>
      <c r="ZE1" s="292"/>
      <c r="ZF1" s="292"/>
      <c r="ZG1" s="292"/>
      <c r="ZH1" s="292"/>
      <c r="ZI1" s="292"/>
      <c r="ZJ1" s="292"/>
      <c r="ZK1" s="292"/>
      <c r="ZL1" s="292"/>
      <c r="ZM1" s="292"/>
      <c r="ZN1" s="292"/>
      <c r="ZO1" s="292"/>
      <c r="ZP1" s="292"/>
      <c r="ZQ1" s="292"/>
      <c r="ZR1" s="292"/>
      <c r="ZS1" s="292"/>
      <c r="ZT1" s="292"/>
      <c r="ZU1" s="292"/>
      <c r="ZV1" s="292"/>
      <c r="ZW1" s="292"/>
      <c r="ZX1" s="292"/>
      <c r="ZY1" s="292"/>
      <c r="ZZ1" s="292"/>
      <c r="AAA1" s="292"/>
      <c r="AAB1" s="292"/>
      <c r="AAC1" s="292"/>
      <c r="AAD1" s="292"/>
      <c r="AAE1" s="292"/>
      <c r="AAF1" s="292"/>
      <c r="AAG1" s="292"/>
      <c r="AAH1" s="292"/>
      <c r="AAI1" s="292"/>
      <c r="AAJ1" s="292"/>
      <c r="AAK1" s="292"/>
      <c r="AAL1" s="292"/>
      <c r="AAM1" s="292"/>
      <c r="AAN1" s="292"/>
      <c r="AAO1" s="292"/>
      <c r="AAP1" s="292"/>
      <c r="AAQ1" s="292"/>
      <c r="AAR1" s="292"/>
      <c r="AAS1" s="292"/>
      <c r="AAT1" s="292"/>
      <c r="AAU1" s="292"/>
      <c r="AAV1" s="292"/>
      <c r="AAW1" s="292"/>
      <c r="AAX1" s="292"/>
      <c r="AAY1" s="292"/>
      <c r="AAZ1" s="292"/>
      <c r="ABA1" s="292"/>
      <c r="ABB1" s="292"/>
      <c r="ABC1" s="292"/>
      <c r="ABD1" s="292"/>
      <c r="ABE1" s="292"/>
      <c r="ABF1" s="292"/>
      <c r="ABG1" s="292"/>
      <c r="ABH1" s="292"/>
      <c r="ABI1" s="292"/>
      <c r="ABJ1" s="292"/>
      <c r="ABK1" s="292"/>
      <c r="ABL1" s="292"/>
      <c r="ABM1" s="292"/>
      <c r="ABN1" s="292"/>
      <c r="ABO1" s="292"/>
      <c r="ABP1" s="292"/>
      <c r="ABQ1" s="292"/>
      <c r="ABR1" s="292"/>
      <c r="ABS1" s="292"/>
      <c r="ABT1" s="292"/>
      <c r="ABU1" s="292"/>
      <c r="ABV1" s="292"/>
      <c r="ABW1" s="292"/>
      <c r="ABX1" s="292"/>
      <c r="ABY1" s="292"/>
      <c r="ABZ1" s="292"/>
      <c r="ACA1" s="292"/>
      <c r="ACB1" s="292"/>
      <c r="ACC1" s="292"/>
      <c r="ACD1" s="292"/>
      <c r="ACE1" s="292"/>
      <c r="ACF1" s="292"/>
      <c r="ACG1" s="292"/>
      <c r="ACH1" s="292"/>
      <c r="ACI1" s="292"/>
      <c r="ACJ1" s="292"/>
      <c r="ACK1" s="292"/>
      <c r="ACL1" s="292"/>
      <c r="ACM1" s="292"/>
      <c r="ACN1" s="292"/>
      <c r="ACO1" s="292"/>
      <c r="ACP1" s="292"/>
      <c r="ACQ1" s="292"/>
      <c r="ACR1" s="292"/>
      <c r="ACS1" s="292"/>
      <c r="ACT1" s="292"/>
      <c r="ACU1" s="292"/>
      <c r="ACV1" s="292"/>
      <c r="ACW1" s="292"/>
      <c r="ACX1" s="292"/>
      <c r="ACY1" s="292"/>
      <c r="ACZ1" s="292"/>
      <c r="ADA1" s="292"/>
      <c r="ADB1" s="292"/>
      <c r="ADC1" s="292"/>
      <c r="ADD1" s="292"/>
      <c r="ADE1" s="292"/>
      <c r="ADF1" s="292"/>
      <c r="ADG1" s="292"/>
      <c r="ADH1" s="292"/>
      <c r="ADI1" s="292"/>
      <c r="ADJ1" s="292"/>
      <c r="ADK1" s="292"/>
      <c r="ADL1" s="292"/>
      <c r="ADM1" s="292"/>
      <c r="ADN1" s="292"/>
      <c r="ADO1" s="292"/>
      <c r="ADP1" s="292"/>
      <c r="ADQ1" s="292"/>
      <c r="ADR1" s="292"/>
      <c r="ADS1" s="292"/>
      <c r="ADT1" s="292"/>
      <c r="ADU1" s="292"/>
      <c r="ADV1" s="292"/>
      <c r="ADW1" s="292"/>
      <c r="ADX1" s="292"/>
      <c r="ADY1" s="292"/>
      <c r="ADZ1" s="292"/>
      <c r="AEA1" s="292"/>
      <c r="AEB1" s="292"/>
      <c r="AEC1" s="292"/>
      <c r="AED1" s="292"/>
      <c r="AEE1" s="292"/>
      <c r="AEF1" s="292"/>
      <c r="AEG1" s="292"/>
      <c r="AEH1" s="292"/>
      <c r="AEI1" s="292"/>
      <c r="AEJ1" s="292"/>
      <c r="AEK1" s="292"/>
      <c r="AEL1" s="292"/>
      <c r="AEM1" s="292"/>
      <c r="AEN1" s="292"/>
      <c r="AEO1" s="292"/>
      <c r="AEP1" s="292"/>
      <c r="AEQ1" s="292"/>
      <c r="AER1" s="292"/>
      <c r="AES1" s="292"/>
      <c r="AET1" s="292"/>
      <c r="AEU1" s="292"/>
      <c r="AEV1" s="292"/>
      <c r="AEW1" s="292"/>
      <c r="AEX1" s="292"/>
      <c r="AEY1" s="292"/>
      <c r="AEZ1" s="292"/>
      <c r="AFA1" s="292"/>
      <c r="AFB1" s="292"/>
      <c r="AFC1" s="292"/>
      <c r="AFD1" s="292"/>
      <c r="AFE1" s="292"/>
      <c r="AFF1" s="292"/>
      <c r="AFG1" s="292"/>
      <c r="AFH1" s="292"/>
      <c r="AFI1" s="292"/>
      <c r="AFJ1" s="292"/>
      <c r="AFK1" s="292"/>
      <c r="AFL1" s="292"/>
      <c r="AFM1" s="292"/>
      <c r="AFN1" s="292"/>
      <c r="AFO1" s="292"/>
      <c r="AFP1" s="292"/>
      <c r="AFQ1" s="292"/>
      <c r="AFR1" s="292"/>
      <c r="AFS1" s="292"/>
      <c r="AFT1" s="292"/>
      <c r="AFU1" s="292"/>
      <c r="AFV1" s="292"/>
      <c r="AFW1" s="292"/>
      <c r="AFX1" s="292"/>
      <c r="AFY1" s="292"/>
      <c r="AFZ1" s="292"/>
      <c r="AGA1" s="292"/>
      <c r="AGB1" s="292"/>
      <c r="AGC1" s="292"/>
      <c r="AGD1" s="292"/>
      <c r="AGE1" s="292"/>
      <c r="AGF1" s="292"/>
      <c r="AGG1" s="292"/>
      <c r="AGH1" s="292"/>
      <c r="AGI1" s="292"/>
      <c r="AGJ1" s="292"/>
      <c r="AGK1" s="292"/>
      <c r="AGL1" s="292"/>
      <c r="AGM1" s="292"/>
      <c r="AGN1" s="292"/>
      <c r="AGO1" s="292"/>
      <c r="AGP1" s="292"/>
      <c r="AGQ1" s="292"/>
      <c r="AGR1" s="292"/>
      <c r="AGS1" s="292"/>
      <c r="AGT1" s="292"/>
      <c r="AGU1" s="292"/>
      <c r="AGV1" s="292"/>
      <c r="AGW1" s="292"/>
      <c r="AGX1" s="292"/>
      <c r="AGY1" s="292"/>
      <c r="AGZ1" s="292"/>
      <c r="AHA1" s="292"/>
      <c r="AHB1" s="292"/>
      <c r="AHC1" s="292"/>
      <c r="AHD1" s="292"/>
      <c r="AHE1" s="292"/>
      <c r="AHF1" s="292"/>
      <c r="AHG1" s="292"/>
      <c r="AHH1" s="292"/>
      <c r="AHI1" s="292"/>
      <c r="AHJ1" s="292"/>
      <c r="AHK1" s="292"/>
      <c r="AHL1" s="292"/>
      <c r="AHM1" s="292"/>
      <c r="AHN1" s="292"/>
      <c r="AHO1" s="292"/>
      <c r="AHP1" s="292"/>
      <c r="AHQ1" s="292"/>
      <c r="AHR1" s="292"/>
      <c r="AHS1" s="292"/>
      <c r="AHT1" s="292"/>
      <c r="AHU1" s="292"/>
      <c r="AHV1" s="292"/>
      <c r="AHW1" s="292"/>
      <c r="AHX1" s="292"/>
      <c r="AHY1" s="292"/>
      <c r="AHZ1" s="292"/>
      <c r="AIA1" s="292"/>
      <c r="AIB1" s="292"/>
      <c r="AIC1" s="292"/>
      <c r="AID1" s="292"/>
      <c r="AIE1" s="292"/>
      <c r="AIF1" s="292"/>
      <c r="AIG1" s="292"/>
      <c r="AIH1" s="292"/>
      <c r="AII1" s="292"/>
      <c r="AIJ1" s="292"/>
      <c r="AIK1" s="292"/>
      <c r="AIL1" s="292"/>
      <c r="AIM1" s="292"/>
      <c r="AIN1" s="292"/>
      <c r="AIO1" s="292"/>
      <c r="AIP1" s="292"/>
      <c r="AIQ1" s="292"/>
      <c r="AIR1" s="292"/>
      <c r="AIS1" s="292"/>
      <c r="AIT1" s="292"/>
      <c r="AIU1" s="292"/>
      <c r="AIV1" s="292"/>
      <c r="AIW1" s="292"/>
      <c r="AIX1" s="292"/>
      <c r="AIY1" s="292"/>
      <c r="AIZ1" s="292"/>
      <c r="AJA1" s="292"/>
      <c r="AJB1" s="292"/>
      <c r="AJC1" s="292"/>
      <c r="AJD1" s="292"/>
      <c r="AJE1" s="292"/>
      <c r="AJF1" s="292"/>
      <c r="AJG1" s="292"/>
      <c r="AJH1" s="292"/>
      <c r="AJI1" s="292"/>
      <c r="AJJ1" s="292"/>
      <c r="AJK1" s="292"/>
      <c r="AJL1" s="292"/>
      <c r="AJM1" s="292"/>
      <c r="AJN1" s="292"/>
      <c r="AJO1" s="292"/>
      <c r="AJP1" s="292"/>
      <c r="AJQ1" s="292"/>
      <c r="AJR1" s="292"/>
      <c r="AJS1" s="292"/>
      <c r="AJT1" s="292"/>
      <c r="AJU1" s="292"/>
      <c r="AJV1" s="292"/>
      <c r="AJW1" s="292"/>
      <c r="AJX1" s="292"/>
      <c r="AJY1" s="292"/>
      <c r="AJZ1" s="292"/>
      <c r="AKA1" s="292"/>
      <c r="AKB1" s="292"/>
      <c r="AKC1" s="292"/>
      <c r="AKD1" s="292"/>
      <c r="AKE1" s="292"/>
      <c r="AKF1" s="292"/>
      <c r="AKG1" s="292"/>
      <c r="AKH1" s="292"/>
      <c r="AKI1" s="292"/>
      <c r="AKJ1" s="292"/>
      <c r="AKK1" s="292"/>
      <c r="AKL1" s="292"/>
      <c r="AKM1" s="292"/>
      <c r="AKN1" s="292"/>
      <c r="AKO1" s="292"/>
      <c r="AKP1" s="292"/>
      <c r="AKQ1" s="292"/>
      <c r="AKR1" s="292"/>
      <c r="AKS1" s="292"/>
      <c r="AKT1" s="292"/>
      <c r="AKU1" s="292"/>
      <c r="AKV1" s="292"/>
      <c r="AKW1" s="292"/>
      <c r="AKX1" s="292"/>
      <c r="AKY1" s="292"/>
      <c r="AKZ1" s="292"/>
      <c r="ALA1" s="292"/>
      <c r="ALB1" s="292"/>
      <c r="ALC1" s="292"/>
      <c r="ALD1" s="292"/>
      <c r="ALE1" s="292"/>
      <c r="ALF1" s="292"/>
      <c r="ALG1" s="292"/>
      <c r="ALH1" s="292"/>
      <c r="ALI1" s="292"/>
      <c r="ALJ1" s="292"/>
      <c r="ALK1" s="292"/>
      <c r="ALL1" s="292"/>
      <c r="ALM1" s="292"/>
      <c r="ALN1" s="292"/>
      <c r="ALO1" s="292"/>
      <c r="ALP1" s="292"/>
      <c r="ALQ1" s="292"/>
      <c r="ALR1" s="292"/>
      <c r="ALS1" s="292"/>
      <c r="ALT1" s="292"/>
      <c r="ALU1" s="292"/>
      <c r="ALV1" s="292"/>
      <c r="ALW1" s="292"/>
      <c r="ALX1" s="292"/>
      <c r="ALY1" s="292"/>
      <c r="ALZ1" s="292"/>
      <c r="AMA1" s="292"/>
      <c r="AMB1" s="292"/>
      <c r="AMC1" s="292"/>
      <c r="AMD1" s="292"/>
      <c r="AME1" s="292"/>
      <c r="AMF1" s="292"/>
      <c r="AMG1" s="292"/>
      <c r="AMH1" s="292"/>
      <c r="AMI1" s="292"/>
      <c r="AMJ1" s="292"/>
      <c r="AMK1" s="292"/>
      <c r="AML1" s="292"/>
      <c r="AMM1" s="292"/>
      <c r="AMN1" s="292"/>
      <c r="AMO1" s="292"/>
      <c r="AMP1" s="292"/>
      <c r="AMQ1" s="292"/>
      <c r="AMR1" s="292"/>
      <c r="AMS1" s="292"/>
      <c r="AMT1" s="292"/>
      <c r="AMU1" s="292"/>
      <c r="AMV1" s="292"/>
      <c r="AMW1" s="292"/>
      <c r="AMX1" s="292"/>
      <c r="AMY1" s="292"/>
      <c r="AMZ1" s="292"/>
      <c r="ANA1" s="292"/>
      <c r="ANB1" s="292"/>
      <c r="ANC1" s="292"/>
      <c r="AND1" s="292"/>
      <c r="ANE1" s="292"/>
      <c r="ANF1" s="292"/>
      <c r="ANG1" s="292"/>
      <c r="ANH1" s="292"/>
      <c r="ANI1" s="292"/>
      <c r="ANJ1" s="292"/>
      <c r="ANK1" s="292"/>
      <c r="ANL1" s="292"/>
      <c r="ANM1" s="292"/>
      <c r="ANN1" s="292"/>
      <c r="ANO1" s="292"/>
      <c r="ANP1" s="292"/>
      <c r="ANQ1" s="292"/>
      <c r="ANR1" s="292"/>
      <c r="ANS1" s="292"/>
      <c r="ANT1" s="292"/>
      <c r="ANU1" s="292"/>
      <c r="ANV1" s="292"/>
      <c r="ANW1" s="292"/>
      <c r="ANX1" s="292"/>
      <c r="ANY1" s="292"/>
      <c r="ANZ1" s="292"/>
      <c r="AOA1" s="292"/>
      <c r="AOB1" s="292"/>
      <c r="AOC1" s="292"/>
      <c r="AOD1" s="292"/>
      <c r="AOE1" s="292"/>
      <c r="AOF1" s="292"/>
      <c r="AOG1" s="292"/>
      <c r="AOH1" s="292"/>
      <c r="AOI1" s="292"/>
      <c r="AOJ1" s="292"/>
      <c r="AOK1" s="292"/>
      <c r="AOL1" s="292"/>
      <c r="AOM1" s="292"/>
      <c r="AON1" s="292"/>
      <c r="AOO1" s="292"/>
      <c r="AOP1" s="292"/>
      <c r="AOQ1" s="292"/>
      <c r="AOR1" s="292"/>
      <c r="AOS1" s="292"/>
      <c r="AOT1" s="292"/>
      <c r="AOU1" s="292"/>
      <c r="AOV1" s="292"/>
      <c r="AOW1" s="292"/>
      <c r="AOX1" s="292"/>
      <c r="AOY1" s="292"/>
      <c r="AOZ1" s="292"/>
      <c r="APA1" s="292"/>
      <c r="APB1" s="292"/>
      <c r="APC1" s="292"/>
      <c r="APD1" s="292"/>
      <c r="APE1" s="292"/>
      <c r="APF1" s="292"/>
      <c r="APG1" s="292"/>
      <c r="APH1" s="292"/>
      <c r="API1" s="292"/>
      <c r="APJ1" s="292"/>
      <c r="APK1" s="292"/>
      <c r="APL1" s="292"/>
      <c r="APM1" s="292"/>
      <c r="APN1" s="292"/>
      <c r="APO1" s="292"/>
      <c r="APP1" s="292"/>
      <c r="APQ1" s="292"/>
      <c r="APR1" s="292"/>
      <c r="APS1" s="292"/>
      <c r="APT1" s="292"/>
      <c r="APU1" s="292"/>
      <c r="APV1" s="292"/>
      <c r="APW1" s="292"/>
      <c r="APX1" s="292"/>
      <c r="APY1" s="292"/>
      <c r="APZ1" s="292"/>
      <c r="AQA1" s="292"/>
      <c r="AQB1" s="292"/>
      <c r="AQC1" s="292"/>
      <c r="AQD1" s="292"/>
      <c r="AQE1" s="292"/>
      <c r="AQF1" s="292"/>
      <c r="AQG1" s="292"/>
      <c r="AQH1" s="292"/>
      <c r="AQI1" s="292"/>
      <c r="AQJ1" s="292"/>
      <c r="AQK1" s="292"/>
      <c r="AQL1" s="292"/>
      <c r="AQM1" s="292"/>
      <c r="AQN1" s="292"/>
      <c r="AQO1" s="292"/>
      <c r="AQP1" s="292"/>
      <c r="AQQ1" s="292"/>
      <c r="AQR1" s="292"/>
      <c r="AQS1" s="292"/>
      <c r="AQT1" s="292"/>
      <c r="AQU1" s="292"/>
      <c r="AQV1" s="292"/>
      <c r="AQW1" s="292"/>
      <c r="AQX1" s="292"/>
      <c r="AQY1" s="292"/>
      <c r="AQZ1" s="292"/>
      <c r="ARA1" s="292"/>
      <c r="ARB1" s="292"/>
      <c r="ARC1" s="292"/>
      <c r="ARD1" s="292"/>
      <c r="ARE1" s="292"/>
      <c r="ARF1" s="292"/>
      <c r="ARG1" s="292"/>
      <c r="ARH1" s="292"/>
      <c r="ARI1" s="292"/>
      <c r="ARJ1" s="292"/>
      <c r="ARK1" s="292"/>
      <c r="ARL1" s="292"/>
      <c r="ARM1" s="292"/>
      <c r="ARN1" s="292"/>
      <c r="ARO1" s="292"/>
      <c r="ARP1" s="292"/>
      <c r="ARQ1" s="292"/>
      <c r="ARR1" s="292"/>
      <c r="ARS1" s="292"/>
      <c r="ART1" s="292"/>
      <c r="ARU1" s="292"/>
      <c r="ARV1" s="292"/>
      <c r="ARW1" s="292"/>
      <c r="ARX1" s="292"/>
      <c r="ARY1" s="292"/>
      <c r="ARZ1" s="292"/>
      <c r="ASA1" s="292"/>
      <c r="ASB1" s="292"/>
      <c r="ASC1" s="292"/>
      <c r="ASD1" s="292"/>
      <c r="ASE1" s="292"/>
      <c r="ASF1" s="292"/>
      <c r="ASG1" s="292"/>
      <c r="ASH1" s="292"/>
      <c r="ASI1" s="292"/>
      <c r="ASJ1" s="292"/>
      <c r="ASK1" s="292"/>
      <c r="ASL1" s="292"/>
      <c r="ASM1" s="292"/>
      <c r="ASN1" s="292"/>
      <c r="ASO1" s="292"/>
      <c r="ASP1" s="292"/>
      <c r="ASQ1" s="292"/>
      <c r="ASR1" s="292"/>
      <c r="ASS1" s="292"/>
      <c r="AST1" s="292"/>
      <c r="ASU1" s="292"/>
      <c r="ASV1" s="292"/>
      <c r="ASW1" s="292"/>
      <c r="ASX1" s="292"/>
      <c r="ASY1" s="292"/>
      <c r="ASZ1" s="292"/>
      <c r="ATA1" s="292"/>
      <c r="ATB1" s="292"/>
      <c r="ATC1" s="292"/>
      <c r="ATD1" s="292"/>
      <c r="ATE1" s="292"/>
      <c r="ATF1" s="292"/>
      <c r="ATG1" s="292"/>
      <c r="ATH1" s="292"/>
      <c r="ATI1" s="292"/>
      <c r="ATJ1" s="292"/>
      <c r="ATK1" s="292"/>
      <c r="ATL1" s="292"/>
      <c r="ATM1" s="292"/>
      <c r="ATN1" s="292"/>
      <c r="ATO1" s="292"/>
      <c r="ATP1" s="292"/>
      <c r="ATQ1" s="292"/>
      <c r="ATR1" s="292"/>
      <c r="ATS1" s="292"/>
      <c r="ATT1" s="292"/>
      <c r="ATU1" s="292"/>
      <c r="ATV1" s="292"/>
      <c r="ATW1" s="292"/>
      <c r="ATX1" s="292"/>
      <c r="ATY1" s="292"/>
      <c r="ATZ1" s="292"/>
      <c r="AUA1" s="292"/>
      <c r="AUB1" s="292"/>
      <c r="AUC1" s="292"/>
      <c r="AUD1" s="292"/>
      <c r="AUE1" s="292"/>
      <c r="AUF1" s="292"/>
      <c r="AUG1" s="292"/>
      <c r="AUH1" s="292"/>
      <c r="AUI1" s="292"/>
      <c r="AUJ1" s="292"/>
      <c r="AUK1" s="292"/>
      <c r="AUL1" s="292"/>
      <c r="AUM1" s="292"/>
      <c r="AUN1" s="292"/>
      <c r="AUO1" s="292"/>
      <c r="AUP1" s="292"/>
      <c r="AUQ1" s="292"/>
      <c r="AUR1" s="292"/>
      <c r="AUS1" s="292"/>
      <c r="AUT1" s="292"/>
      <c r="AUU1" s="292"/>
      <c r="AUV1" s="292"/>
      <c r="AUW1" s="292"/>
      <c r="AUX1" s="292"/>
      <c r="AUY1" s="292"/>
      <c r="AUZ1" s="292"/>
      <c r="AVA1" s="292"/>
      <c r="AVB1" s="292"/>
      <c r="AVC1" s="292"/>
      <c r="AVD1" s="292"/>
      <c r="AVE1" s="292"/>
      <c r="AVF1" s="292"/>
      <c r="AVG1" s="292"/>
      <c r="AVH1" s="292"/>
      <c r="AVI1" s="292"/>
      <c r="AVJ1" s="292"/>
      <c r="AVK1" s="292"/>
      <c r="AVL1" s="292"/>
      <c r="AVM1" s="292"/>
      <c r="AVN1" s="292"/>
      <c r="AVO1" s="292"/>
      <c r="AVP1" s="292"/>
      <c r="AVQ1" s="292"/>
      <c r="AVR1" s="292"/>
      <c r="AVS1" s="292"/>
      <c r="AVT1" s="292"/>
      <c r="AVU1" s="292"/>
      <c r="AVV1" s="292"/>
      <c r="AVW1" s="292"/>
      <c r="AVX1" s="292"/>
      <c r="AVY1" s="292"/>
      <c r="AVZ1" s="292"/>
      <c r="AWA1" s="292"/>
      <c r="AWB1" s="292"/>
      <c r="AWC1" s="292"/>
      <c r="AWD1" s="292"/>
      <c r="AWE1" s="292"/>
      <c r="AWF1" s="292"/>
      <c r="AWG1" s="292"/>
      <c r="AWH1" s="292"/>
      <c r="AWI1" s="292"/>
      <c r="AWJ1" s="292"/>
      <c r="AWK1" s="292"/>
      <c r="AWL1" s="292"/>
      <c r="AWM1" s="292"/>
      <c r="AWN1" s="292"/>
      <c r="AWO1" s="292"/>
      <c r="AWP1" s="292"/>
      <c r="AWQ1" s="292"/>
      <c r="AWR1" s="292"/>
      <c r="AWS1" s="292"/>
      <c r="AWT1" s="292"/>
      <c r="AWU1" s="292"/>
      <c r="AWV1" s="292"/>
      <c r="AWW1" s="292"/>
      <c r="AWX1" s="292"/>
      <c r="AWY1" s="292"/>
      <c r="AWZ1" s="292"/>
      <c r="AXA1" s="292"/>
      <c r="AXB1" s="292"/>
      <c r="AXC1" s="292"/>
      <c r="AXD1" s="292"/>
      <c r="AXE1" s="292"/>
      <c r="AXF1" s="292"/>
      <c r="AXG1" s="292"/>
      <c r="AXH1" s="292"/>
      <c r="AXI1" s="292"/>
      <c r="AXJ1" s="292"/>
      <c r="AXK1" s="292"/>
      <c r="AXL1" s="292"/>
      <c r="AXM1" s="292"/>
      <c r="AXN1" s="292"/>
      <c r="AXO1" s="292"/>
      <c r="AXP1" s="292"/>
      <c r="AXQ1" s="292"/>
      <c r="AXR1" s="292"/>
      <c r="AXS1" s="292"/>
      <c r="AXT1" s="292"/>
      <c r="AXU1" s="292"/>
      <c r="AXV1" s="292"/>
      <c r="AXW1" s="292"/>
      <c r="AXX1" s="292"/>
      <c r="AXY1" s="292"/>
      <c r="AXZ1" s="292"/>
      <c r="AYA1" s="292"/>
      <c r="AYB1" s="292"/>
      <c r="AYC1" s="292"/>
      <c r="AYD1" s="292"/>
      <c r="AYE1" s="292"/>
      <c r="AYF1" s="292"/>
      <c r="AYG1" s="292"/>
      <c r="AYH1" s="292"/>
      <c r="AYI1" s="292"/>
      <c r="AYJ1" s="292"/>
      <c r="AYK1" s="292"/>
      <c r="AYL1" s="292"/>
      <c r="AYM1" s="292"/>
      <c r="AYN1" s="292"/>
      <c r="AYO1" s="292"/>
      <c r="AYP1" s="292"/>
      <c r="AYQ1" s="292"/>
      <c r="AYR1" s="292"/>
      <c r="AYS1" s="292"/>
      <c r="AYT1" s="292"/>
      <c r="AYU1" s="292"/>
      <c r="AYV1" s="292"/>
      <c r="AYW1" s="292"/>
      <c r="AYX1" s="292"/>
      <c r="AYY1" s="292"/>
      <c r="AYZ1" s="292"/>
      <c r="AZA1" s="292"/>
      <c r="AZB1" s="292"/>
      <c r="AZC1" s="292"/>
      <c r="AZD1" s="292"/>
      <c r="AZE1" s="292"/>
      <c r="AZF1" s="292"/>
      <c r="AZG1" s="292"/>
      <c r="AZH1" s="292"/>
      <c r="AZI1" s="292"/>
      <c r="AZJ1" s="292"/>
      <c r="AZK1" s="292"/>
      <c r="AZL1" s="292"/>
      <c r="AZM1" s="292"/>
      <c r="AZN1" s="292"/>
      <c r="AZO1" s="292"/>
      <c r="AZP1" s="292"/>
      <c r="AZQ1" s="292"/>
      <c r="AZR1" s="292"/>
      <c r="AZS1" s="292"/>
      <c r="AZT1" s="292"/>
      <c r="AZU1" s="292"/>
      <c r="AZV1" s="292"/>
      <c r="AZW1" s="292"/>
      <c r="AZX1" s="292"/>
      <c r="AZY1" s="292"/>
      <c r="AZZ1" s="292"/>
      <c r="BAA1" s="292"/>
      <c r="BAB1" s="292"/>
      <c r="BAC1" s="292"/>
      <c r="BAD1" s="292"/>
      <c r="BAE1" s="292"/>
      <c r="BAF1" s="292"/>
      <c r="BAG1" s="292"/>
      <c r="BAH1" s="292"/>
      <c r="BAI1" s="292"/>
      <c r="BAJ1" s="292"/>
      <c r="BAK1" s="292"/>
      <c r="BAL1" s="292"/>
      <c r="BAM1" s="292"/>
      <c r="BAN1" s="292"/>
      <c r="BAO1" s="292"/>
      <c r="BAP1" s="292"/>
      <c r="BAQ1" s="292"/>
      <c r="BAR1" s="292"/>
      <c r="BAS1" s="292"/>
      <c r="BAT1" s="292"/>
      <c r="BAU1" s="292"/>
      <c r="BAV1" s="292"/>
      <c r="BAW1" s="292"/>
      <c r="BAX1" s="292"/>
      <c r="BAY1" s="292"/>
      <c r="BAZ1" s="292"/>
      <c r="BBA1" s="292"/>
      <c r="BBB1" s="292"/>
      <c r="BBC1" s="292"/>
      <c r="BBD1" s="292"/>
      <c r="BBE1" s="292"/>
      <c r="BBF1" s="292"/>
      <c r="BBG1" s="292"/>
      <c r="BBH1" s="292"/>
      <c r="BBI1" s="292"/>
      <c r="BBJ1" s="292"/>
      <c r="BBK1" s="292"/>
      <c r="BBL1" s="292"/>
      <c r="BBM1" s="292"/>
      <c r="BBN1" s="292"/>
      <c r="BBO1" s="292"/>
      <c r="BBP1" s="292"/>
      <c r="BBQ1" s="292"/>
      <c r="BBR1" s="292"/>
      <c r="BBS1" s="292"/>
      <c r="BBT1" s="292"/>
      <c r="BBU1" s="292"/>
      <c r="BBV1" s="292"/>
      <c r="BBW1" s="292"/>
      <c r="BBX1" s="292"/>
      <c r="BBY1" s="292"/>
      <c r="BBZ1" s="292"/>
      <c r="BCA1" s="292"/>
      <c r="BCB1" s="292"/>
      <c r="BCC1" s="292"/>
      <c r="BCD1" s="292"/>
      <c r="BCE1" s="292"/>
      <c r="BCF1" s="292"/>
      <c r="BCG1" s="292"/>
      <c r="BCH1" s="292"/>
      <c r="BCI1" s="292"/>
      <c r="BCJ1" s="292"/>
      <c r="BCK1" s="292"/>
      <c r="BCL1" s="292"/>
      <c r="BCM1" s="292"/>
      <c r="BCN1" s="292"/>
      <c r="BCO1" s="292"/>
      <c r="BCP1" s="292"/>
      <c r="BCQ1" s="292"/>
      <c r="BCR1" s="292"/>
      <c r="BCS1" s="292"/>
      <c r="BCT1" s="292"/>
      <c r="BCU1" s="292"/>
      <c r="BCV1" s="292"/>
      <c r="BCW1" s="292"/>
      <c r="BCX1" s="292"/>
      <c r="BCY1" s="292"/>
      <c r="BCZ1" s="292"/>
      <c r="BDA1" s="292"/>
      <c r="BDB1" s="292"/>
      <c r="BDC1" s="292"/>
      <c r="BDD1" s="292"/>
      <c r="BDE1" s="292"/>
      <c r="BDF1" s="292"/>
      <c r="BDG1" s="292"/>
      <c r="BDH1" s="292"/>
      <c r="BDI1" s="292"/>
      <c r="BDJ1" s="292"/>
      <c r="BDK1" s="292"/>
      <c r="BDL1" s="292"/>
      <c r="BDM1" s="292"/>
      <c r="BDN1" s="292"/>
      <c r="BDO1" s="292"/>
      <c r="BDP1" s="292"/>
      <c r="BDQ1" s="292"/>
      <c r="BDR1" s="292"/>
      <c r="BDS1" s="292"/>
      <c r="BDT1" s="292"/>
      <c r="BDU1" s="292"/>
      <c r="BDV1" s="292"/>
      <c r="BDW1" s="292"/>
      <c r="BDX1" s="292"/>
      <c r="BDY1" s="292"/>
      <c r="BDZ1" s="292"/>
      <c r="BEA1" s="292"/>
      <c r="BEB1" s="292"/>
      <c r="BEC1" s="292"/>
      <c r="BED1" s="292"/>
      <c r="BEE1" s="292"/>
      <c r="BEF1" s="292"/>
      <c r="BEG1" s="292"/>
      <c r="BEH1" s="292"/>
      <c r="BEI1" s="292"/>
      <c r="BEJ1" s="292"/>
      <c r="BEK1" s="292"/>
      <c r="BEL1" s="292"/>
      <c r="BEM1" s="292"/>
      <c r="BEN1" s="292"/>
      <c r="BEO1" s="292"/>
      <c r="BEP1" s="292"/>
      <c r="BEQ1" s="292"/>
      <c r="BER1" s="292"/>
      <c r="BES1" s="292"/>
      <c r="BET1" s="292"/>
      <c r="BEU1" s="292"/>
      <c r="BEV1" s="292"/>
      <c r="BEW1" s="292"/>
      <c r="BEX1" s="292"/>
      <c r="BEY1" s="292"/>
      <c r="BEZ1" s="292"/>
      <c r="BFA1" s="292"/>
      <c r="BFB1" s="292"/>
      <c r="BFC1" s="292"/>
      <c r="BFD1" s="292"/>
      <c r="BFE1" s="292"/>
      <c r="BFF1" s="292"/>
      <c r="BFG1" s="292"/>
      <c r="BFH1" s="292"/>
      <c r="BFI1" s="292"/>
      <c r="BFJ1" s="292"/>
      <c r="BFK1" s="292"/>
      <c r="BFL1" s="292"/>
      <c r="BFM1" s="292"/>
      <c r="BFN1" s="292"/>
      <c r="BFO1" s="292"/>
      <c r="BFP1" s="292"/>
      <c r="BFQ1" s="292"/>
      <c r="BFR1" s="292"/>
      <c r="BFS1" s="292"/>
      <c r="BFT1" s="292"/>
      <c r="BFU1" s="292"/>
      <c r="BFV1" s="292"/>
      <c r="BFW1" s="292"/>
      <c r="BFX1" s="292"/>
      <c r="BFY1" s="292"/>
      <c r="BFZ1" s="292"/>
      <c r="BGA1" s="292"/>
      <c r="BGB1" s="292"/>
      <c r="BGC1" s="292"/>
      <c r="BGD1" s="292"/>
      <c r="BGE1" s="292"/>
      <c r="BGF1" s="292"/>
      <c r="BGG1" s="292"/>
      <c r="BGH1" s="292"/>
      <c r="BGI1" s="292"/>
      <c r="BGJ1" s="292"/>
      <c r="BGK1" s="292"/>
      <c r="BGL1" s="292"/>
      <c r="BGM1" s="292"/>
      <c r="BGN1" s="292"/>
      <c r="BGO1" s="292"/>
      <c r="BGP1" s="292"/>
      <c r="BGQ1" s="292"/>
      <c r="BGR1" s="292"/>
      <c r="BGS1" s="292"/>
      <c r="BGT1" s="292"/>
      <c r="BGU1" s="292"/>
      <c r="BGV1" s="292"/>
      <c r="BGW1" s="292"/>
      <c r="BGX1" s="292"/>
      <c r="BGY1" s="292"/>
      <c r="BGZ1" s="292"/>
      <c r="BHA1" s="292"/>
      <c r="BHB1" s="292"/>
      <c r="BHC1" s="292"/>
      <c r="BHD1" s="292"/>
      <c r="BHE1" s="292"/>
      <c r="BHF1" s="292"/>
      <c r="BHG1" s="292"/>
      <c r="BHH1" s="292"/>
      <c r="BHI1" s="292"/>
      <c r="BHJ1" s="292"/>
      <c r="BHK1" s="292"/>
      <c r="BHL1" s="292"/>
      <c r="BHM1" s="292"/>
      <c r="BHN1" s="292"/>
      <c r="BHO1" s="292"/>
      <c r="BHP1" s="292"/>
      <c r="BHQ1" s="292"/>
      <c r="BHR1" s="292"/>
      <c r="BHS1" s="292"/>
      <c r="BHT1" s="292"/>
      <c r="BHU1" s="292"/>
      <c r="BHV1" s="292"/>
      <c r="BHW1" s="292"/>
      <c r="BHX1" s="292"/>
      <c r="BHY1" s="292"/>
      <c r="BHZ1" s="292"/>
      <c r="BIA1" s="292"/>
      <c r="BIB1" s="292"/>
      <c r="BIC1" s="292"/>
      <c r="BID1" s="292"/>
      <c r="BIE1" s="292"/>
      <c r="BIF1" s="292"/>
      <c r="BIG1" s="292"/>
      <c r="BIH1" s="292"/>
      <c r="BII1" s="292"/>
      <c r="BIJ1" s="292"/>
      <c r="BIK1" s="292"/>
      <c r="BIL1" s="292"/>
      <c r="BIM1" s="292"/>
      <c r="BIN1" s="292"/>
      <c r="BIO1" s="292"/>
      <c r="BIP1" s="292"/>
      <c r="BIQ1" s="292"/>
      <c r="BIR1" s="292"/>
      <c r="BIS1" s="292"/>
      <c r="BIT1" s="292"/>
      <c r="BIU1" s="292"/>
      <c r="BIV1" s="292"/>
      <c r="BIW1" s="292"/>
      <c r="BIX1" s="292"/>
      <c r="BIY1" s="292"/>
      <c r="BIZ1" s="292"/>
      <c r="BJA1" s="292"/>
      <c r="BJB1" s="292"/>
      <c r="BJC1" s="292"/>
      <c r="BJD1" s="292"/>
      <c r="BJE1" s="292"/>
      <c r="BJF1" s="292"/>
      <c r="BJG1" s="292"/>
      <c r="BJH1" s="292"/>
      <c r="BJI1" s="292"/>
      <c r="BJJ1" s="292"/>
      <c r="BJK1" s="292"/>
      <c r="BJL1" s="292"/>
      <c r="BJM1" s="292"/>
      <c r="BJN1" s="292"/>
      <c r="BJO1" s="292"/>
      <c r="BJP1" s="292"/>
      <c r="BJQ1" s="292"/>
      <c r="BJR1" s="292"/>
      <c r="BJS1" s="292"/>
      <c r="BJT1" s="292"/>
      <c r="BJU1" s="292"/>
      <c r="BJV1" s="292"/>
      <c r="BJW1" s="292"/>
      <c r="BJX1" s="292"/>
      <c r="BJY1" s="292"/>
      <c r="BJZ1" s="292"/>
      <c r="BKA1" s="292"/>
      <c r="BKB1" s="292"/>
      <c r="BKC1" s="292"/>
      <c r="BKD1" s="292"/>
      <c r="BKE1" s="292"/>
      <c r="BKF1" s="292"/>
      <c r="BKG1" s="292"/>
      <c r="BKH1" s="292"/>
      <c r="BKI1" s="292"/>
      <c r="BKJ1" s="292"/>
      <c r="BKK1" s="292"/>
      <c r="BKL1" s="292"/>
      <c r="BKM1" s="292"/>
      <c r="BKN1" s="292"/>
      <c r="BKO1" s="292"/>
      <c r="BKP1" s="292"/>
      <c r="BKQ1" s="292"/>
      <c r="BKR1" s="292"/>
      <c r="BKS1" s="292"/>
      <c r="BKT1" s="292"/>
      <c r="BKU1" s="292"/>
      <c r="BKV1" s="292"/>
      <c r="BKW1" s="292"/>
      <c r="BKX1" s="292"/>
      <c r="BKY1" s="292"/>
      <c r="BKZ1" s="292"/>
      <c r="BLA1" s="292"/>
      <c r="BLB1" s="292"/>
      <c r="BLC1" s="292"/>
      <c r="BLD1" s="292"/>
      <c r="BLE1" s="292"/>
      <c r="BLF1" s="292"/>
      <c r="BLG1" s="292"/>
      <c r="BLH1" s="292"/>
      <c r="BLI1" s="292"/>
      <c r="BLJ1" s="292"/>
      <c r="BLK1" s="292"/>
      <c r="BLL1" s="292"/>
      <c r="BLM1" s="292"/>
      <c r="BLN1" s="292"/>
      <c r="BLO1" s="292"/>
      <c r="BLP1" s="292"/>
      <c r="BLQ1" s="292"/>
      <c r="BLR1" s="292"/>
      <c r="BLS1" s="292"/>
      <c r="BLT1" s="292"/>
      <c r="BLU1" s="292"/>
      <c r="BLV1" s="292"/>
      <c r="BLW1" s="292"/>
      <c r="BLX1" s="292"/>
      <c r="BLY1" s="292"/>
      <c r="BLZ1" s="292"/>
      <c r="BMA1" s="292"/>
      <c r="BMB1" s="292"/>
      <c r="BMC1" s="292"/>
      <c r="BMD1" s="292"/>
      <c r="BME1" s="292"/>
      <c r="BMF1" s="292"/>
      <c r="BMG1" s="292"/>
      <c r="BMH1" s="292"/>
      <c r="BMI1" s="292"/>
      <c r="BMJ1" s="292"/>
      <c r="BMK1" s="292"/>
      <c r="BML1" s="292"/>
      <c r="BMM1" s="292"/>
      <c r="BMN1" s="292"/>
      <c r="BMO1" s="292"/>
      <c r="BMP1" s="292"/>
      <c r="BMQ1" s="292"/>
      <c r="BMR1" s="292"/>
      <c r="BMS1" s="292"/>
      <c r="BMT1" s="292"/>
      <c r="BMU1" s="292"/>
      <c r="BMV1" s="292"/>
      <c r="BMW1" s="292"/>
      <c r="BMX1" s="292"/>
      <c r="BMY1" s="292"/>
      <c r="BMZ1" s="292"/>
      <c r="BNA1" s="292"/>
      <c r="BNB1" s="292"/>
      <c r="BNC1" s="292"/>
      <c r="BND1" s="292"/>
      <c r="BNE1" s="292"/>
      <c r="BNF1" s="292"/>
      <c r="BNG1" s="292"/>
      <c r="BNH1" s="292"/>
      <c r="BNI1" s="292"/>
      <c r="BNJ1" s="292"/>
      <c r="BNK1" s="292"/>
      <c r="BNL1" s="292"/>
      <c r="BNM1" s="292"/>
      <c r="BNN1" s="292"/>
      <c r="BNO1" s="292"/>
      <c r="BNP1" s="292"/>
      <c r="BNQ1" s="292"/>
      <c r="BNR1" s="292"/>
      <c r="BNS1" s="292"/>
      <c r="BNT1" s="292"/>
      <c r="BNU1" s="292"/>
      <c r="BNV1" s="292"/>
      <c r="BNW1" s="292"/>
      <c r="BNX1" s="292"/>
      <c r="BNY1" s="292"/>
      <c r="BNZ1" s="292"/>
      <c r="BOA1" s="292"/>
      <c r="BOB1" s="292"/>
      <c r="BOC1" s="292"/>
      <c r="BOD1" s="292"/>
      <c r="BOE1" s="292"/>
      <c r="BOF1" s="292"/>
      <c r="BOG1" s="292"/>
      <c r="BOH1" s="292"/>
      <c r="BOI1" s="292"/>
      <c r="BOJ1" s="292"/>
      <c r="BOK1" s="292"/>
      <c r="BOL1" s="292"/>
      <c r="BOM1" s="292"/>
      <c r="BON1" s="292"/>
      <c r="BOO1" s="292"/>
      <c r="BOP1" s="292"/>
      <c r="BOQ1" s="292"/>
      <c r="BOR1" s="292"/>
      <c r="BOS1" s="292"/>
      <c r="BOT1" s="292"/>
      <c r="BOU1" s="292"/>
      <c r="BOV1" s="292"/>
      <c r="BOW1" s="292"/>
      <c r="BOX1" s="292"/>
      <c r="BOY1" s="292"/>
      <c r="BOZ1" s="292"/>
      <c r="BPA1" s="292"/>
      <c r="BPB1" s="292"/>
      <c r="BPC1" s="292"/>
      <c r="BPD1" s="292"/>
      <c r="BPE1" s="292"/>
      <c r="BPF1" s="292"/>
      <c r="BPG1" s="292"/>
      <c r="BPH1" s="292"/>
      <c r="BPI1" s="292"/>
      <c r="BPJ1" s="292"/>
      <c r="BPK1" s="292"/>
      <c r="BPL1" s="292"/>
      <c r="BPM1" s="292"/>
      <c r="BPN1" s="292"/>
      <c r="BPO1" s="292"/>
      <c r="BPP1" s="292"/>
      <c r="BPQ1" s="292"/>
      <c r="BPR1" s="292"/>
      <c r="BPS1" s="292"/>
      <c r="BPT1" s="292"/>
      <c r="BPU1" s="292"/>
      <c r="BPV1" s="292"/>
      <c r="BPW1" s="292"/>
      <c r="BPX1" s="292"/>
      <c r="BPY1" s="292"/>
      <c r="BPZ1" s="292"/>
      <c r="BQA1" s="292"/>
      <c r="BQB1" s="292"/>
      <c r="BQC1" s="292"/>
      <c r="BQD1" s="292"/>
      <c r="BQE1" s="292"/>
      <c r="BQF1" s="292"/>
      <c r="BQG1" s="292"/>
      <c r="BQH1" s="292"/>
      <c r="BQI1" s="292"/>
      <c r="BQJ1" s="292"/>
      <c r="BQK1" s="292"/>
      <c r="BQL1" s="292"/>
      <c r="BQM1" s="292"/>
      <c r="BQN1" s="292"/>
      <c r="BQO1" s="292"/>
      <c r="BQP1" s="292"/>
      <c r="BQQ1" s="292"/>
      <c r="BQR1" s="292"/>
      <c r="BQS1" s="292"/>
      <c r="BQT1" s="292"/>
      <c r="BQU1" s="292"/>
      <c r="BQV1" s="292"/>
      <c r="BQW1" s="292"/>
      <c r="BQX1" s="292"/>
      <c r="BQY1" s="292"/>
      <c r="BQZ1" s="292"/>
      <c r="BRA1" s="292"/>
      <c r="BRB1" s="292"/>
      <c r="BRC1" s="292"/>
      <c r="BRD1" s="292"/>
      <c r="BRE1" s="292"/>
      <c r="BRF1" s="292"/>
      <c r="BRG1" s="292"/>
      <c r="BRH1" s="292"/>
      <c r="BRI1" s="292"/>
      <c r="BRJ1" s="292"/>
      <c r="BRK1" s="292"/>
      <c r="BRL1" s="292"/>
      <c r="BRM1" s="292"/>
      <c r="BRN1" s="292"/>
      <c r="BRO1" s="292"/>
      <c r="BRP1" s="292"/>
      <c r="BRQ1" s="292"/>
      <c r="BRR1" s="292"/>
      <c r="BRS1" s="292"/>
      <c r="BRT1" s="292"/>
      <c r="BRU1" s="292"/>
      <c r="BRV1" s="292"/>
      <c r="BRW1" s="292"/>
      <c r="BRX1" s="292"/>
      <c r="BRY1" s="292"/>
      <c r="BRZ1" s="292"/>
      <c r="BSA1" s="292"/>
      <c r="BSB1" s="292"/>
      <c r="BSC1" s="292"/>
      <c r="BSD1" s="292"/>
      <c r="BSE1" s="292"/>
      <c r="BSF1" s="292"/>
      <c r="BSG1" s="292"/>
      <c r="BSH1" s="292"/>
      <c r="BSI1" s="292"/>
      <c r="BSJ1" s="292"/>
      <c r="BSK1" s="292"/>
      <c r="BSL1" s="292"/>
      <c r="BSM1" s="292"/>
      <c r="BSN1" s="292"/>
      <c r="BSO1" s="292"/>
      <c r="BSP1" s="292"/>
      <c r="BSQ1" s="292"/>
      <c r="BSR1" s="292"/>
      <c r="BSS1" s="292"/>
      <c r="BST1" s="292"/>
      <c r="BSU1" s="292"/>
      <c r="BSV1" s="292"/>
      <c r="BSW1" s="292"/>
      <c r="BSX1" s="292"/>
      <c r="BSY1" s="292"/>
      <c r="BSZ1" s="292"/>
      <c r="BTA1" s="292"/>
      <c r="BTB1" s="292"/>
      <c r="BTC1" s="292"/>
      <c r="BTD1" s="292"/>
      <c r="BTE1" s="292"/>
      <c r="BTF1" s="292"/>
      <c r="BTG1" s="292"/>
      <c r="BTH1" s="292"/>
      <c r="BTI1" s="292"/>
      <c r="BTJ1" s="292"/>
      <c r="BTK1" s="292"/>
      <c r="BTL1" s="292"/>
      <c r="BTM1" s="292"/>
      <c r="BTN1" s="292"/>
      <c r="BTO1" s="292"/>
      <c r="BTP1" s="292"/>
      <c r="BTQ1" s="292"/>
      <c r="BTR1" s="292"/>
      <c r="BTS1" s="292"/>
      <c r="BTT1" s="292"/>
      <c r="BTU1" s="292"/>
      <c r="BTV1" s="292"/>
      <c r="BTW1" s="292"/>
      <c r="BTX1" s="292"/>
      <c r="BTY1" s="292"/>
      <c r="BTZ1" s="292"/>
      <c r="BUA1" s="292"/>
      <c r="BUB1" s="292"/>
      <c r="BUC1" s="292"/>
      <c r="BUD1" s="292"/>
      <c r="BUE1" s="292"/>
      <c r="BUF1" s="292"/>
      <c r="BUG1" s="292"/>
      <c r="BUH1" s="292"/>
      <c r="BUI1" s="292"/>
      <c r="BUJ1" s="292"/>
      <c r="BUK1" s="292"/>
      <c r="BUL1" s="292"/>
      <c r="BUM1" s="292"/>
      <c r="BUN1" s="292"/>
      <c r="BUO1" s="292"/>
      <c r="BUP1" s="292"/>
      <c r="BUQ1" s="292"/>
      <c r="BUR1" s="292"/>
      <c r="BUS1" s="292"/>
      <c r="BUT1" s="292"/>
      <c r="BUU1" s="292"/>
      <c r="BUV1" s="292"/>
      <c r="BUW1" s="292"/>
      <c r="BUX1" s="292"/>
      <c r="BUY1" s="292"/>
      <c r="BUZ1" s="292"/>
      <c r="BVA1" s="292"/>
      <c r="BVB1" s="292"/>
      <c r="BVC1" s="292"/>
      <c r="BVD1" s="292"/>
      <c r="BVE1" s="292"/>
      <c r="BVF1" s="292"/>
      <c r="BVG1" s="292"/>
      <c r="BVH1" s="292"/>
      <c r="BVI1" s="292"/>
      <c r="BVJ1" s="292"/>
      <c r="BVK1" s="292"/>
      <c r="BVL1" s="292"/>
      <c r="BVM1" s="292"/>
      <c r="BVN1" s="292"/>
      <c r="BVO1" s="292"/>
      <c r="BVP1" s="292"/>
      <c r="BVQ1" s="292"/>
      <c r="BVR1" s="292"/>
      <c r="BVS1" s="292"/>
      <c r="BVT1" s="292"/>
      <c r="BVU1" s="292"/>
      <c r="BVV1" s="292"/>
      <c r="BVW1" s="292"/>
      <c r="BVX1" s="292"/>
      <c r="BVY1" s="292"/>
      <c r="BVZ1" s="292"/>
      <c r="BWA1" s="292"/>
      <c r="BWB1" s="292"/>
      <c r="BWC1" s="292"/>
      <c r="BWD1" s="292"/>
      <c r="BWE1" s="292"/>
      <c r="BWF1" s="292"/>
      <c r="BWG1" s="292"/>
      <c r="BWH1" s="292"/>
      <c r="BWI1" s="292"/>
      <c r="BWJ1" s="292"/>
      <c r="BWK1" s="292"/>
      <c r="BWL1" s="292"/>
      <c r="BWM1" s="292"/>
      <c r="BWN1" s="292"/>
      <c r="BWO1" s="292"/>
      <c r="BWP1" s="292"/>
      <c r="BWQ1" s="292"/>
      <c r="BWR1" s="292"/>
      <c r="BWS1" s="292"/>
      <c r="BWT1" s="292"/>
      <c r="BWU1" s="292"/>
      <c r="BWV1" s="292"/>
      <c r="BWW1" s="292"/>
      <c r="BWX1" s="292"/>
      <c r="BWY1" s="292"/>
      <c r="BWZ1" s="292"/>
      <c r="BXA1" s="292"/>
      <c r="BXB1" s="292"/>
      <c r="BXC1" s="292"/>
      <c r="BXD1" s="292"/>
      <c r="BXE1" s="292"/>
      <c r="BXF1" s="292"/>
      <c r="BXG1" s="292"/>
      <c r="BXH1" s="292"/>
      <c r="BXI1" s="292"/>
      <c r="BXJ1" s="292"/>
      <c r="BXK1" s="292"/>
      <c r="BXL1" s="292"/>
      <c r="BXM1" s="292"/>
      <c r="BXN1" s="292"/>
      <c r="BXO1" s="292"/>
      <c r="BXP1" s="292"/>
      <c r="BXQ1" s="292"/>
      <c r="BXR1" s="292"/>
      <c r="BXS1" s="292"/>
      <c r="BXT1" s="292"/>
      <c r="BXU1" s="292"/>
      <c r="BXV1" s="292"/>
      <c r="BXW1" s="292"/>
      <c r="BXX1" s="292"/>
      <c r="BXY1" s="292"/>
      <c r="BXZ1" s="292"/>
      <c r="BYA1" s="292"/>
      <c r="BYB1" s="292"/>
      <c r="BYC1" s="292"/>
      <c r="BYD1" s="292"/>
      <c r="BYE1" s="292"/>
      <c r="BYF1" s="292"/>
      <c r="BYG1" s="292"/>
      <c r="BYH1" s="292"/>
      <c r="BYI1" s="292"/>
      <c r="BYJ1" s="292"/>
      <c r="BYK1" s="292"/>
      <c r="BYL1" s="292"/>
      <c r="BYM1" s="292"/>
      <c r="BYN1" s="292"/>
      <c r="BYO1" s="292"/>
      <c r="BYP1" s="292"/>
      <c r="BYQ1" s="292"/>
      <c r="BYR1" s="292"/>
      <c r="BYS1" s="292"/>
      <c r="BYT1" s="292"/>
      <c r="BYU1" s="292"/>
      <c r="BYV1" s="292"/>
      <c r="BYW1" s="292"/>
      <c r="BYX1" s="292"/>
      <c r="BYY1" s="292"/>
      <c r="BYZ1" s="292"/>
      <c r="BZA1" s="292"/>
      <c r="BZB1" s="292"/>
      <c r="BZC1" s="292"/>
      <c r="BZD1" s="292"/>
      <c r="BZE1" s="292"/>
      <c r="BZF1" s="292"/>
      <c r="BZG1" s="292"/>
      <c r="BZH1" s="292"/>
      <c r="BZI1" s="292"/>
      <c r="BZJ1" s="292"/>
      <c r="BZK1" s="292"/>
      <c r="BZL1" s="292"/>
      <c r="BZM1" s="292"/>
      <c r="BZN1" s="292"/>
      <c r="BZO1" s="292"/>
      <c r="BZP1" s="292"/>
      <c r="BZQ1" s="292"/>
      <c r="BZR1" s="292"/>
      <c r="BZS1" s="292"/>
      <c r="BZT1" s="292"/>
      <c r="BZU1" s="292"/>
      <c r="BZV1" s="292"/>
      <c r="BZW1" s="292"/>
      <c r="BZX1" s="292"/>
      <c r="BZY1" s="292"/>
      <c r="BZZ1" s="292"/>
      <c r="CAA1" s="292"/>
      <c r="CAB1" s="292"/>
      <c r="CAC1" s="292"/>
      <c r="CAD1" s="292"/>
      <c r="CAE1" s="292"/>
      <c r="CAF1" s="292"/>
      <c r="CAG1" s="292"/>
      <c r="CAH1" s="292"/>
      <c r="CAI1" s="292"/>
      <c r="CAJ1" s="292"/>
      <c r="CAK1" s="292"/>
      <c r="CAL1" s="292"/>
      <c r="CAM1" s="292"/>
      <c r="CAN1" s="292"/>
      <c r="CAO1" s="292"/>
      <c r="CAP1" s="292"/>
      <c r="CAQ1" s="292"/>
      <c r="CAR1" s="292"/>
      <c r="CAS1" s="292"/>
      <c r="CAT1" s="292"/>
      <c r="CAU1" s="292"/>
      <c r="CAV1" s="292"/>
      <c r="CAW1" s="292"/>
      <c r="CAX1" s="292"/>
      <c r="CAY1" s="292"/>
      <c r="CAZ1" s="292"/>
      <c r="CBA1" s="292"/>
      <c r="CBB1" s="292"/>
      <c r="CBC1" s="292"/>
      <c r="CBD1" s="292"/>
      <c r="CBE1" s="292"/>
      <c r="CBF1" s="292"/>
      <c r="CBG1" s="292"/>
      <c r="CBH1" s="292"/>
      <c r="CBI1" s="292"/>
      <c r="CBJ1" s="292"/>
      <c r="CBK1" s="292"/>
      <c r="CBL1" s="292"/>
      <c r="CBM1" s="292"/>
      <c r="CBN1" s="292"/>
      <c r="CBO1" s="292"/>
      <c r="CBP1" s="292"/>
      <c r="CBQ1" s="292"/>
      <c r="CBR1" s="292"/>
      <c r="CBS1" s="292"/>
      <c r="CBT1" s="292"/>
      <c r="CBU1" s="292"/>
      <c r="CBV1" s="292"/>
      <c r="CBW1" s="292"/>
      <c r="CBX1" s="292"/>
      <c r="CBY1" s="292"/>
      <c r="CBZ1" s="292"/>
      <c r="CCA1" s="292"/>
      <c r="CCB1" s="292"/>
      <c r="CCC1" s="292"/>
      <c r="CCD1" s="292"/>
      <c r="CCE1" s="292"/>
      <c r="CCF1" s="292"/>
      <c r="CCG1" s="292"/>
      <c r="CCH1" s="292"/>
      <c r="CCI1" s="292"/>
      <c r="CCJ1" s="292"/>
      <c r="CCK1" s="292"/>
      <c r="CCL1" s="292"/>
      <c r="CCM1" s="292"/>
      <c r="CCN1" s="292"/>
      <c r="CCO1" s="292"/>
      <c r="CCP1" s="292"/>
      <c r="CCQ1" s="292"/>
      <c r="CCR1" s="292"/>
      <c r="CCS1" s="292"/>
      <c r="CCT1" s="292"/>
      <c r="CCU1" s="292"/>
      <c r="CCV1" s="292"/>
      <c r="CCW1" s="292"/>
      <c r="CCX1" s="292"/>
      <c r="CCY1" s="292"/>
      <c r="CCZ1" s="292"/>
      <c r="CDA1" s="292"/>
      <c r="CDB1" s="292"/>
      <c r="CDC1" s="292"/>
      <c r="CDD1" s="292"/>
      <c r="CDE1" s="292"/>
      <c r="CDF1" s="292"/>
      <c r="CDG1" s="292"/>
      <c r="CDH1" s="292"/>
      <c r="CDI1" s="292"/>
      <c r="CDJ1" s="292"/>
      <c r="CDK1" s="292"/>
      <c r="CDL1" s="292"/>
      <c r="CDM1" s="292"/>
      <c r="CDN1" s="292"/>
      <c r="CDO1" s="292"/>
      <c r="CDP1" s="292"/>
      <c r="CDQ1" s="292"/>
      <c r="CDR1" s="292"/>
      <c r="CDS1" s="292"/>
      <c r="CDT1" s="292"/>
      <c r="CDU1" s="292"/>
      <c r="CDV1" s="292"/>
      <c r="CDW1" s="292"/>
      <c r="CDX1" s="292"/>
      <c r="CDY1" s="292"/>
      <c r="CDZ1" s="292"/>
      <c r="CEA1" s="292"/>
      <c r="CEB1" s="292"/>
      <c r="CEC1" s="292"/>
      <c r="CED1" s="292"/>
      <c r="CEE1" s="292"/>
      <c r="CEF1" s="292"/>
      <c r="CEG1" s="292"/>
      <c r="CEH1" s="292"/>
      <c r="CEI1" s="292"/>
      <c r="CEJ1" s="292"/>
      <c r="CEK1" s="292"/>
      <c r="CEL1" s="292"/>
      <c r="CEM1" s="292"/>
      <c r="CEN1" s="292"/>
      <c r="CEO1" s="292"/>
      <c r="CEP1" s="292"/>
      <c r="CEQ1" s="292"/>
      <c r="CER1" s="292"/>
      <c r="CES1" s="292"/>
      <c r="CET1" s="292"/>
      <c r="CEU1" s="292"/>
      <c r="CEV1" s="292"/>
      <c r="CEW1" s="292"/>
      <c r="CEX1" s="292"/>
      <c r="CEY1" s="292"/>
      <c r="CEZ1" s="292"/>
      <c r="CFA1" s="292"/>
      <c r="CFB1" s="292"/>
      <c r="CFC1" s="292"/>
      <c r="CFD1" s="292"/>
      <c r="CFE1" s="292"/>
      <c r="CFF1" s="292"/>
      <c r="CFG1" s="292"/>
      <c r="CFH1" s="292"/>
      <c r="CFI1" s="292"/>
      <c r="CFJ1" s="292"/>
      <c r="CFK1" s="292"/>
      <c r="CFL1" s="292"/>
      <c r="CFM1" s="292"/>
      <c r="CFN1" s="292"/>
      <c r="CFO1" s="292"/>
      <c r="CFP1" s="292"/>
      <c r="CFQ1" s="292"/>
      <c r="CFR1" s="292"/>
      <c r="CFS1" s="292"/>
      <c r="CFT1" s="292"/>
      <c r="CFU1" s="292"/>
      <c r="CFV1" s="292"/>
      <c r="CFW1" s="292"/>
      <c r="CFX1" s="292"/>
      <c r="CFY1" s="292"/>
      <c r="CFZ1" s="292"/>
      <c r="CGA1" s="292"/>
      <c r="CGB1" s="292"/>
      <c r="CGC1" s="292"/>
      <c r="CGD1" s="292"/>
      <c r="CGE1" s="292"/>
      <c r="CGF1" s="292"/>
      <c r="CGG1" s="292"/>
      <c r="CGH1" s="292"/>
      <c r="CGI1" s="292"/>
      <c r="CGJ1" s="292"/>
      <c r="CGK1" s="292"/>
      <c r="CGL1" s="292"/>
      <c r="CGM1" s="292"/>
      <c r="CGN1" s="292"/>
      <c r="CGO1" s="292"/>
      <c r="CGP1" s="292"/>
      <c r="CGQ1" s="292"/>
      <c r="CGR1" s="292"/>
      <c r="CGS1" s="292"/>
      <c r="CGT1" s="292"/>
      <c r="CGU1" s="292"/>
      <c r="CGV1" s="292"/>
      <c r="CGW1" s="292"/>
      <c r="CGX1" s="292"/>
      <c r="CGY1" s="292"/>
      <c r="CGZ1" s="292"/>
      <c r="CHA1" s="292"/>
      <c r="CHB1" s="292"/>
      <c r="CHC1" s="292"/>
      <c r="CHD1" s="292"/>
      <c r="CHE1" s="292"/>
      <c r="CHF1" s="292"/>
      <c r="CHG1" s="292"/>
      <c r="CHH1" s="292"/>
      <c r="CHI1" s="292"/>
      <c r="CHJ1" s="292"/>
      <c r="CHK1" s="292"/>
      <c r="CHL1" s="292"/>
      <c r="CHM1" s="292"/>
      <c r="CHN1" s="292"/>
      <c r="CHO1" s="292"/>
      <c r="CHP1" s="292"/>
      <c r="CHQ1" s="292"/>
      <c r="CHR1" s="292"/>
      <c r="CHS1" s="292"/>
      <c r="CHT1" s="292"/>
      <c r="CHU1" s="292"/>
      <c r="CHV1" s="292"/>
      <c r="CHW1" s="292"/>
      <c r="CHX1" s="292"/>
      <c r="CHY1" s="292"/>
      <c r="CHZ1" s="292"/>
      <c r="CIA1" s="292"/>
      <c r="CIB1" s="292"/>
      <c r="CIC1" s="292"/>
      <c r="CID1" s="292"/>
      <c r="CIE1" s="292"/>
      <c r="CIF1" s="292"/>
      <c r="CIG1" s="292"/>
      <c r="CIH1" s="292"/>
      <c r="CII1" s="292"/>
      <c r="CIJ1" s="292"/>
      <c r="CIK1" s="292"/>
      <c r="CIL1" s="292"/>
      <c r="CIM1" s="292"/>
      <c r="CIN1" s="292"/>
      <c r="CIO1" s="292"/>
      <c r="CIP1" s="292"/>
      <c r="CIQ1" s="292"/>
      <c r="CIR1" s="292"/>
      <c r="CIS1" s="292"/>
      <c r="CIT1" s="292"/>
      <c r="CIU1" s="292"/>
      <c r="CIV1" s="292"/>
      <c r="CIW1" s="292"/>
      <c r="CIX1" s="292"/>
      <c r="CIY1" s="292"/>
      <c r="CIZ1" s="292"/>
      <c r="CJA1" s="292"/>
      <c r="CJB1" s="292"/>
      <c r="CJC1" s="292"/>
      <c r="CJD1" s="292"/>
      <c r="CJE1" s="292"/>
      <c r="CJF1" s="292"/>
      <c r="CJG1" s="292"/>
      <c r="CJH1" s="292"/>
      <c r="CJI1" s="292"/>
      <c r="CJJ1" s="292"/>
      <c r="CJK1" s="292"/>
      <c r="CJL1" s="292"/>
      <c r="CJM1" s="292"/>
      <c r="CJN1" s="292"/>
      <c r="CJO1" s="292"/>
      <c r="CJP1" s="292"/>
      <c r="CJQ1" s="292"/>
      <c r="CJR1" s="292"/>
      <c r="CJS1" s="292"/>
      <c r="CJT1" s="292"/>
      <c r="CJU1" s="292"/>
      <c r="CJV1" s="292"/>
      <c r="CJW1" s="292"/>
      <c r="CJX1" s="292"/>
      <c r="CJY1" s="292"/>
      <c r="CJZ1" s="292"/>
      <c r="CKA1" s="292"/>
      <c r="CKB1" s="292"/>
      <c r="CKC1" s="292"/>
      <c r="CKD1" s="292"/>
      <c r="CKE1" s="292"/>
      <c r="CKF1" s="292"/>
      <c r="CKG1" s="292"/>
      <c r="CKH1" s="292"/>
      <c r="CKI1" s="292"/>
      <c r="CKJ1" s="292"/>
      <c r="CKK1" s="292"/>
      <c r="CKL1" s="292"/>
      <c r="CKM1" s="292"/>
      <c r="CKN1" s="292"/>
      <c r="CKO1" s="292"/>
      <c r="CKP1" s="292"/>
      <c r="CKQ1" s="292"/>
      <c r="CKR1" s="292"/>
      <c r="CKS1" s="292"/>
      <c r="CKT1" s="292"/>
      <c r="CKU1" s="292"/>
      <c r="CKV1" s="292"/>
      <c r="CKW1" s="292"/>
      <c r="CKX1" s="292"/>
      <c r="CKY1" s="292"/>
      <c r="CKZ1" s="292"/>
      <c r="CLA1" s="292"/>
      <c r="CLB1" s="292"/>
      <c r="CLC1" s="292"/>
      <c r="CLD1" s="292"/>
      <c r="CLE1" s="292"/>
      <c r="CLF1" s="292"/>
      <c r="CLG1" s="292"/>
      <c r="CLH1" s="292"/>
      <c r="CLI1" s="292"/>
      <c r="CLJ1" s="292"/>
      <c r="CLK1" s="292"/>
      <c r="CLL1" s="292"/>
      <c r="CLM1" s="292"/>
      <c r="CLN1" s="292"/>
      <c r="CLO1" s="292"/>
      <c r="CLP1" s="292"/>
      <c r="CLQ1" s="292"/>
      <c r="CLR1" s="292"/>
      <c r="CLS1" s="292"/>
      <c r="CLT1" s="292"/>
      <c r="CLU1" s="292"/>
      <c r="CLV1" s="292"/>
      <c r="CLW1" s="292"/>
      <c r="CLX1" s="292"/>
      <c r="CLY1" s="292"/>
      <c r="CLZ1" s="292"/>
      <c r="CMA1" s="292"/>
      <c r="CMB1" s="292"/>
      <c r="CMC1" s="292"/>
      <c r="CMD1" s="292"/>
      <c r="CME1" s="292"/>
      <c r="CMF1" s="292"/>
      <c r="CMG1" s="292"/>
      <c r="CMH1" s="292"/>
      <c r="CMI1" s="292"/>
      <c r="CMJ1" s="292"/>
      <c r="CMK1" s="292"/>
      <c r="CML1" s="292"/>
      <c r="CMM1" s="292"/>
      <c r="CMN1" s="292"/>
      <c r="CMO1" s="292"/>
      <c r="CMP1" s="292"/>
      <c r="CMQ1" s="292"/>
      <c r="CMR1" s="292"/>
      <c r="CMS1" s="292"/>
      <c r="CMT1" s="292"/>
      <c r="CMU1" s="292"/>
      <c r="CMV1" s="292"/>
      <c r="CMW1" s="292"/>
      <c r="CMX1" s="292"/>
      <c r="CMY1" s="292"/>
      <c r="CMZ1" s="292"/>
      <c r="CNA1" s="292"/>
      <c r="CNB1" s="292"/>
      <c r="CNC1" s="292"/>
      <c r="CND1" s="292"/>
      <c r="CNE1" s="292"/>
      <c r="CNF1" s="292"/>
      <c r="CNG1" s="292"/>
      <c r="CNH1" s="292"/>
      <c r="CNI1" s="292"/>
      <c r="CNJ1" s="292"/>
      <c r="CNK1" s="292"/>
      <c r="CNL1" s="292"/>
      <c r="CNM1" s="292"/>
      <c r="CNN1" s="292"/>
      <c r="CNO1" s="292"/>
      <c r="CNP1" s="292"/>
      <c r="CNQ1" s="292"/>
      <c r="CNR1" s="292"/>
      <c r="CNS1" s="292"/>
      <c r="CNT1" s="292"/>
      <c r="CNU1" s="292"/>
      <c r="CNV1" s="292"/>
      <c r="CNW1" s="292"/>
      <c r="CNX1" s="292"/>
      <c r="CNY1" s="292"/>
      <c r="CNZ1" s="292"/>
      <c r="COA1" s="292"/>
      <c r="COB1" s="292"/>
      <c r="COC1" s="292"/>
      <c r="COD1" s="292"/>
      <c r="COE1" s="292"/>
      <c r="COF1" s="292"/>
      <c r="COG1" s="292"/>
      <c r="COH1" s="292"/>
      <c r="COI1" s="292"/>
      <c r="COJ1" s="292"/>
      <c r="COK1" s="292"/>
      <c r="COL1" s="292"/>
      <c r="COM1" s="292"/>
      <c r="CON1" s="292"/>
      <c r="COO1" s="292"/>
      <c r="COP1" s="292"/>
      <c r="COQ1" s="292"/>
      <c r="COR1" s="292"/>
      <c r="COS1" s="292"/>
      <c r="COT1" s="292"/>
      <c r="COU1" s="292"/>
      <c r="COV1" s="292"/>
      <c r="COW1" s="292"/>
      <c r="COX1" s="292"/>
      <c r="COY1" s="292"/>
      <c r="COZ1" s="292"/>
      <c r="CPA1" s="292"/>
      <c r="CPB1" s="292"/>
      <c r="CPC1" s="292"/>
      <c r="CPD1" s="292"/>
      <c r="CPE1" s="292"/>
      <c r="CPF1" s="292"/>
      <c r="CPG1" s="292"/>
      <c r="CPH1" s="292"/>
      <c r="CPI1" s="292"/>
      <c r="CPJ1" s="292"/>
      <c r="CPK1" s="292"/>
      <c r="CPL1" s="292"/>
      <c r="CPM1" s="292"/>
      <c r="CPN1" s="292"/>
      <c r="CPO1" s="292"/>
      <c r="CPP1" s="292"/>
      <c r="CPQ1" s="292"/>
      <c r="CPR1" s="292"/>
      <c r="CPS1" s="292"/>
      <c r="CPT1" s="292"/>
      <c r="CPU1" s="292"/>
      <c r="CPV1" s="292"/>
      <c r="CPW1" s="292"/>
      <c r="CPX1" s="292"/>
      <c r="CPY1" s="292"/>
      <c r="CPZ1" s="292"/>
      <c r="CQA1" s="292"/>
      <c r="CQB1" s="292"/>
      <c r="CQC1" s="292"/>
      <c r="CQD1" s="292"/>
      <c r="CQE1" s="292"/>
      <c r="CQF1" s="292"/>
      <c r="CQG1" s="292"/>
      <c r="CQH1" s="292"/>
      <c r="CQI1" s="292"/>
      <c r="CQJ1" s="292"/>
      <c r="CQK1" s="292"/>
      <c r="CQL1" s="292"/>
      <c r="CQM1" s="292"/>
      <c r="CQN1" s="292"/>
      <c r="CQO1" s="292"/>
      <c r="CQP1" s="292"/>
      <c r="CQQ1" s="292"/>
      <c r="CQR1" s="292"/>
      <c r="CQS1" s="292"/>
      <c r="CQT1" s="292"/>
      <c r="CQU1" s="292"/>
      <c r="CQV1" s="292"/>
      <c r="CQW1" s="292"/>
      <c r="CQX1" s="292"/>
      <c r="CQY1" s="292"/>
      <c r="CQZ1" s="292"/>
      <c r="CRA1" s="292"/>
      <c r="CRB1" s="292"/>
      <c r="CRC1" s="292"/>
      <c r="CRD1" s="292"/>
      <c r="CRE1" s="292"/>
      <c r="CRF1" s="292"/>
      <c r="CRG1" s="292"/>
      <c r="CRH1" s="292"/>
      <c r="CRI1" s="292"/>
      <c r="CRJ1" s="292"/>
      <c r="CRK1" s="292"/>
      <c r="CRL1" s="292"/>
      <c r="CRM1" s="292"/>
      <c r="CRN1" s="292"/>
      <c r="CRO1" s="292"/>
      <c r="CRP1" s="292"/>
      <c r="CRQ1" s="292"/>
      <c r="CRR1" s="292"/>
      <c r="CRS1" s="292"/>
      <c r="CRT1" s="292"/>
      <c r="CRU1" s="292"/>
      <c r="CRV1" s="292"/>
      <c r="CRW1" s="292"/>
      <c r="CRX1" s="292"/>
      <c r="CRY1" s="292"/>
      <c r="CRZ1" s="292"/>
      <c r="CSA1" s="292"/>
      <c r="CSB1" s="292"/>
      <c r="CSC1" s="292"/>
      <c r="CSD1" s="292"/>
      <c r="CSE1" s="292"/>
      <c r="CSF1" s="292"/>
      <c r="CSG1" s="292"/>
      <c r="CSH1" s="292"/>
      <c r="CSI1" s="292"/>
      <c r="CSJ1" s="292"/>
      <c r="CSK1" s="292"/>
      <c r="CSL1" s="292"/>
      <c r="CSM1" s="292"/>
      <c r="CSN1" s="292"/>
      <c r="CSO1" s="292"/>
      <c r="CSP1" s="292"/>
      <c r="CSQ1" s="292"/>
      <c r="CSR1" s="292"/>
      <c r="CSS1" s="292"/>
      <c r="CST1" s="292"/>
      <c r="CSU1" s="292"/>
      <c r="CSV1" s="292"/>
      <c r="CSW1" s="292"/>
      <c r="CSX1" s="292"/>
      <c r="CSY1" s="292"/>
      <c r="CSZ1" s="292"/>
      <c r="CTA1" s="292"/>
      <c r="CTB1" s="292"/>
      <c r="CTC1" s="292"/>
      <c r="CTD1" s="292"/>
      <c r="CTE1" s="292"/>
      <c r="CTF1" s="292"/>
      <c r="CTG1" s="292"/>
      <c r="CTH1" s="292"/>
      <c r="CTI1" s="292"/>
      <c r="CTJ1" s="292"/>
      <c r="CTK1" s="292"/>
      <c r="CTL1" s="292"/>
      <c r="CTM1" s="292"/>
      <c r="CTN1" s="292"/>
      <c r="CTO1" s="292"/>
      <c r="CTP1" s="292"/>
      <c r="CTQ1" s="292"/>
      <c r="CTR1" s="292"/>
      <c r="CTS1" s="292"/>
      <c r="CTT1" s="292"/>
      <c r="CTU1" s="292"/>
      <c r="CTV1" s="292"/>
      <c r="CTW1" s="292"/>
      <c r="CTX1" s="292"/>
      <c r="CTY1" s="292"/>
      <c r="CTZ1" s="292"/>
      <c r="CUA1" s="292"/>
      <c r="CUB1" s="292"/>
      <c r="CUC1" s="292"/>
      <c r="CUD1" s="292"/>
      <c r="CUE1" s="292"/>
      <c r="CUF1" s="292"/>
      <c r="CUG1" s="292"/>
      <c r="CUH1" s="292"/>
      <c r="CUI1" s="292"/>
      <c r="CUJ1" s="292"/>
      <c r="CUK1" s="292"/>
      <c r="CUL1" s="292"/>
      <c r="CUM1" s="292"/>
      <c r="CUN1" s="292"/>
      <c r="CUO1" s="292"/>
      <c r="CUP1" s="292"/>
      <c r="CUQ1" s="292"/>
      <c r="CUR1" s="292"/>
      <c r="CUS1" s="292"/>
      <c r="CUT1" s="292"/>
      <c r="CUU1" s="292"/>
      <c r="CUV1" s="292"/>
      <c r="CUW1" s="292"/>
      <c r="CUX1" s="292"/>
      <c r="CUY1" s="292"/>
      <c r="CUZ1" s="292"/>
      <c r="CVA1" s="292"/>
      <c r="CVB1" s="292"/>
      <c r="CVC1" s="292"/>
      <c r="CVD1" s="292"/>
      <c r="CVE1" s="292"/>
      <c r="CVF1" s="292"/>
      <c r="CVG1" s="292"/>
      <c r="CVH1" s="292"/>
      <c r="CVI1" s="292"/>
      <c r="CVJ1" s="292"/>
      <c r="CVK1" s="292"/>
      <c r="CVL1" s="292"/>
      <c r="CVM1" s="292"/>
      <c r="CVN1" s="292"/>
      <c r="CVO1" s="292"/>
      <c r="CVP1" s="292"/>
      <c r="CVQ1" s="292"/>
      <c r="CVR1" s="292"/>
      <c r="CVS1" s="292"/>
      <c r="CVT1" s="292"/>
      <c r="CVU1" s="292"/>
      <c r="CVV1" s="292"/>
      <c r="CVW1" s="292"/>
      <c r="CVX1" s="292"/>
      <c r="CVY1" s="292"/>
      <c r="CVZ1" s="292"/>
      <c r="CWA1" s="292"/>
      <c r="CWB1" s="292"/>
      <c r="CWC1" s="292"/>
      <c r="CWD1" s="292"/>
      <c r="CWE1" s="292"/>
      <c r="CWF1" s="292"/>
      <c r="CWG1" s="292"/>
      <c r="CWH1" s="292"/>
      <c r="CWI1" s="292"/>
      <c r="CWJ1" s="292"/>
      <c r="CWK1" s="292"/>
      <c r="CWL1" s="292"/>
      <c r="CWM1" s="292"/>
      <c r="CWN1" s="292"/>
      <c r="CWO1" s="292"/>
      <c r="CWP1" s="292"/>
      <c r="CWQ1" s="292"/>
      <c r="CWR1" s="292"/>
      <c r="CWS1" s="292"/>
      <c r="CWT1" s="292"/>
      <c r="CWU1" s="292"/>
      <c r="CWV1" s="292"/>
      <c r="CWW1" s="292"/>
      <c r="CWX1" s="292"/>
      <c r="CWY1" s="292"/>
      <c r="CWZ1" s="292"/>
      <c r="CXA1" s="292"/>
      <c r="CXB1" s="292"/>
      <c r="CXC1" s="292"/>
      <c r="CXD1" s="292"/>
      <c r="CXE1" s="292"/>
      <c r="CXF1" s="292"/>
      <c r="CXG1" s="292"/>
      <c r="CXH1" s="292"/>
      <c r="CXI1" s="292"/>
      <c r="CXJ1" s="292"/>
      <c r="CXK1" s="292"/>
      <c r="CXL1" s="292"/>
      <c r="CXM1" s="292"/>
      <c r="CXN1" s="292"/>
      <c r="CXO1" s="292"/>
      <c r="CXP1" s="292"/>
      <c r="CXQ1" s="292"/>
      <c r="CXR1" s="292"/>
      <c r="CXS1" s="292"/>
      <c r="CXT1" s="292"/>
      <c r="CXU1" s="292"/>
      <c r="CXV1" s="292"/>
      <c r="CXW1" s="292"/>
      <c r="CXX1" s="292"/>
      <c r="CXY1" s="292"/>
      <c r="CXZ1" s="292"/>
      <c r="CYA1" s="292"/>
      <c r="CYB1" s="292"/>
      <c r="CYC1" s="292"/>
      <c r="CYD1" s="292"/>
      <c r="CYE1" s="292"/>
      <c r="CYF1" s="292"/>
      <c r="CYG1" s="292"/>
      <c r="CYH1" s="292"/>
      <c r="CYI1" s="292"/>
      <c r="CYJ1" s="292"/>
      <c r="CYK1" s="292"/>
      <c r="CYL1" s="292"/>
      <c r="CYM1" s="292"/>
      <c r="CYN1" s="292"/>
      <c r="CYO1" s="292"/>
      <c r="CYP1" s="292"/>
      <c r="CYQ1" s="292"/>
      <c r="CYR1" s="292"/>
      <c r="CYS1" s="292"/>
      <c r="CYT1" s="292"/>
      <c r="CYU1" s="292"/>
      <c r="CYV1" s="292"/>
      <c r="CYW1" s="292"/>
      <c r="CYX1" s="292"/>
      <c r="CYY1" s="292"/>
      <c r="CYZ1" s="292"/>
      <c r="CZA1" s="292"/>
      <c r="CZB1" s="292"/>
      <c r="CZC1" s="292"/>
      <c r="CZD1" s="292"/>
      <c r="CZE1" s="292"/>
      <c r="CZF1" s="292"/>
      <c r="CZG1" s="292"/>
      <c r="CZH1" s="292"/>
      <c r="CZI1" s="292"/>
      <c r="CZJ1" s="292"/>
      <c r="CZK1" s="292"/>
      <c r="CZL1" s="292"/>
      <c r="CZM1" s="292"/>
      <c r="CZN1" s="292"/>
      <c r="CZO1" s="292"/>
      <c r="CZP1" s="292"/>
      <c r="CZQ1" s="292"/>
      <c r="CZR1" s="292"/>
      <c r="CZS1" s="292"/>
      <c r="CZT1" s="292"/>
      <c r="CZU1" s="292"/>
      <c r="CZV1" s="292"/>
      <c r="CZW1" s="292"/>
      <c r="CZX1" s="292"/>
      <c r="CZY1" s="292"/>
      <c r="CZZ1" s="292"/>
      <c r="DAA1" s="292"/>
      <c r="DAB1" s="292"/>
      <c r="DAC1" s="292"/>
      <c r="DAD1" s="292"/>
      <c r="DAE1" s="292"/>
      <c r="DAF1" s="292"/>
      <c r="DAG1" s="292"/>
      <c r="DAH1" s="292"/>
      <c r="DAI1" s="292"/>
      <c r="DAJ1" s="292"/>
      <c r="DAK1" s="292"/>
      <c r="DAL1" s="292"/>
      <c r="DAM1" s="292"/>
      <c r="DAN1" s="292"/>
      <c r="DAO1" s="292"/>
      <c r="DAP1" s="292"/>
      <c r="DAQ1" s="292"/>
      <c r="DAR1" s="292"/>
      <c r="DAS1" s="292"/>
      <c r="DAT1" s="292"/>
      <c r="DAU1" s="292"/>
      <c r="DAV1" s="292"/>
      <c r="DAW1" s="292"/>
      <c r="DAX1" s="292"/>
      <c r="DAY1" s="292"/>
      <c r="DAZ1" s="292"/>
      <c r="DBA1" s="292"/>
      <c r="DBB1" s="292"/>
      <c r="DBC1" s="292"/>
      <c r="DBD1" s="292"/>
      <c r="DBE1" s="292"/>
      <c r="DBF1" s="292"/>
      <c r="DBG1" s="292"/>
      <c r="DBH1" s="292"/>
      <c r="DBI1" s="292"/>
      <c r="DBJ1" s="292"/>
      <c r="DBK1" s="292"/>
      <c r="DBL1" s="292"/>
      <c r="DBM1" s="292"/>
      <c r="DBN1" s="292"/>
      <c r="DBO1" s="292"/>
      <c r="DBP1" s="292"/>
      <c r="DBQ1" s="292"/>
      <c r="DBR1" s="292"/>
      <c r="DBS1" s="292"/>
      <c r="DBT1" s="292"/>
      <c r="DBU1" s="292"/>
      <c r="DBV1" s="292"/>
      <c r="DBW1" s="292"/>
      <c r="DBX1" s="292"/>
      <c r="DBY1" s="292"/>
      <c r="DBZ1" s="292"/>
      <c r="DCA1" s="292"/>
      <c r="DCB1" s="292"/>
      <c r="DCC1" s="292"/>
      <c r="DCD1" s="292"/>
      <c r="DCE1" s="292"/>
      <c r="DCF1" s="292"/>
      <c r="DCG1" s="292"/>
      <c r="DCH1" s="292"/>
      <c r="DCI1" s="292"/>
      <c r="DCJ1" s="292"/>
      <c r="DCK1" s="292"/>
      <c r="DCL1" s="292"/>
      <c r="DCM1" s="292"/>
      <c r="DCN1" s="292"/>
      <c r="DCO1" s="292"/>
      <c r="DCP1" s="292"/>
      <c r="DCQ1" s="292"/>
      <c r="DCR1" s="292"/>
      <c r="DCS1" s="292"/>
      <c r="DCT1" s="292"/>
      <c r="DCU1" s="292"/>
      <c r="DCV1" s="292"/>
      <c r="DCW1" s="292"/>
      <c r="DCX1" s="292"/>
      <c r="DCY1" s="292"/>
      <c r="DCZ1" s="292"/>
      <c r="DDA1" s="292"/>
      <c r="DDB1" s="292"/>
      <c r="DDC1" s="292"/>
      <c r="DDD1" s="292"/>
      <c r="DDE1" s="292"/>
      <c r="DDF1" s="292"/>
      <c r="DDG1" s="292"/>
      <c r="DDH1" s="292"/>
      <c r="DDI1" s="292"/>
      <c r="DDJ1" s="292"/>
      <c r="DDK1" s="292"/>
      <c r="DDL1" s="292"/>
      <c r="DDM1" s="292"/>
      <c r="DDN1" s="292"/>
      <c r="DDO1" s="292"/>
      <c r="DDP1" s="292"/>
      <c r="DDQ1" s="292"/>
      <c r="DDR1" s="292"/>
      <c r="DDS1" s="292"/>
      <c r="DDT1" s="292"/>
      <c r="DDU1" s="292"/>
      <c r="DDV1" s="292"/>
      <c r="DDW1" s="292"/>
      <c r="DDX1" s="292"/>
      <c r="DDY1" s="292"/>
      <c r="DDZ1" s="292"/>
      <c r="DEA1" s="292"/>
      <c r="DEB1" s="292"/>
      <c r="DEC1" s="292"/>
      <c r="DED1" s="292"/>
      <c r="DEE1" s="292"/>
      <c r="DEF1" s="292"/>
      <c r="DEG1" s="292"/>
      <c r="DEH1" s="292"/>
      <c r="DEI1" s="292"/>
      <c r="DEJ1" s="292"/>
      <c r="DEK1" s="292"/>
      <c r="DEL1" s="292"/>
      <c r="DEM1" s="292"/>
      <c r="DEN1" s="292"/>
      <c r="DEO1" s="292"/>
      <c r="DEP1" s="292"/>
      <c r="DEQ1" s="292"/>
      <c r="DER1" s="292"/>
      <c r="DES1" s="292"/>
      <c r="DET1" s="292"/>
      <c r="DEU1" s="292"/>
      <c r="DEV1" s="292"/>
      <c r="DEW1" s="292"/>
      <c r="DEX1" s="292"/>
      <c r="DEY1" s="292"/>
      <c r="DEZ1" s="292"/>
      <c r="DFA1" s="292"/>
      <c r="DFB1" s="292"/>
      <c r="DFC1" s="292"/>
      <c r="DFD1" s="292"/>
      <c r="DFE1" s="292"/>
      <c r="DFF1" s="292"/>
      <c r="DFG1" s="292"/>
      <c r="DFH1" s="292"/>
      <c r="DFI1" s="292"/>
      <c r="DFJ1" s="292"/>
      <c r="DFK1" s="292"/>
      <c r="DFL1" s="292"/>
      <c r="DFM1" s="292"/>
      <c r="DFN1" s="292"/>
      <c r="DFO1" s="292"/>
      <c r="DFP1" s="292"/>
      <c r="DFQ1" s="292"/>
      <c r="DFR1" s="292"/>
      <c r="DFS1" s="292"/>
      <c r="DFT1" s="292"/>
      <c r="DFU1" s="292"/>
      <c r="DFV1" s="292"/>
      <c r="DFW1" s="292"/>
      <c r="DFX1" s="292"/>
      <c r="DFY1" s="292"/>
      <c r="DFZ1" s="292"/>
      <c r="DGA1" s="292"/>
      <c r="DGB1" s="292"/>
      <c r="DGC1" s="292"/>
      <c r="DGD1" s="292"/>
      <c r="DGE1" s="292"/>
      <c r="DGF1" s="292"/>
      <c r="DGG1" s="292"/>
      <c r="DGH1" s="292"/>
      <c r="DGI1" s="292"/>
      <c r="DGJ1" s="292"/>
      <c r="DGK1" s="292"/>
      <c r="DGL1" s="292"/>
      <c r="DGM1" s="292"/>
      <c r="DGN1" s="292"/>
      <c r="DGO1" s="292"/>
      <c r="DGP1" s="292"/>
      <c r="DGQ1" s="292"/>
      <c r="DGR1" s="292"/>
      <c r="DGS1" s="292"/>
      <c r="DGT1" s="292"/>
      <c r="DGU1" s="292"/>
      <c r="DGV1" s="292"/>
      <c r="DGW1" s="292"/>
      <c r="DGX1" s="292"/>
      <c r="DGY1" s="292"/>
      <c r="DGZ1" s="292"/>
      <c r="DHA1" s="292"/>
      <c r="DHB1" s="292"/>
      <c r="DHC1" s="292"/>
      <c r="DHD1" s="292"/>
      <c r="DHE1" s="292"/>
      <c r="DHF1" s="292"/>
      <c r="DHG1" s="292"/>
      <c r="DHH1" s="292"/>
      <c r="DHI1" s="292"/>
      <c r="DHJ1" s="292"/>
      <c r="DHK1" s="292"/>
      <c r="DHL1" s="292"/>
      <c r="DHM1" s="292"/>
      <c r="DHN1" s="292"/>
      <c r="DHO1" s="292"/>
      <c r="DHP1" s="292"/>
      <c r="DHQ1" s="292"/>
      <c r="DHR1" s="292"/>
      <c r="DHS1" s="292"/>
      <c r="DHT1" s="292"/>
      <c r="DHU1" s="292"/>
      <c r="DHV1" s="292"/>
      <c r="DHW1" s="292"/>
      <c r="DHX1" s="292"/>
      <c r="DHY1" s="292"/>
      <c r="DHZ1" s="292"/>
      <c r="DIA1" s="292"/>
      <c r="DIB1" s="292"/>
      <c r="DIC1" s="292"/>
      <c r="DID1" s="292"/>
      <c r="DIE1" s="292"/>
      <c r="DIF1" s="292"/>
      <c r="DIG1" s="292"/>
      <c r="DIH1" s="292"/>
      <c r="DII1" s="292"/>
      <c r="DIJ1" s="292"/>
      <c r="DIK1" s="292"/>
      <c r="DIL1" s="292"/>
      <c r="DIM1" s="292"/>
      <c r="DIN1" s="292"/>
      <c r="DIO1" s="292"/>
      <c r="DIP1" s="292"/>
      <c r="DIQ1" s="292"/>
      <c r="DIR1" s="292"/>
      <c r="DIS1" s="292"/>
      <c r="DIT1" s="292"/>
      <c r="DIU1" s="292"/>
      <c r="DIV1" s="292"/>
      <c r="DIW1" s="292"/>
      <c r="DIX1" s="292"/>
      <c r="DIY1" s="292"/>
      <c r="DIZ1" s="292"/>
      <c r="DJA1" s="292"/>
      <c r="DJB1" s="292"/>
      <c r="DJC1" s="292"/>
      <c r="DJD1" s="292"/>
      <c r="DJE1" s="292"/>
      <c r="DJF1" s="292"/>
      <c r="DJG1" s="292"/>
      <c r="DJH1" s="292"/>
      <c r="DJI1" s="292"/>
      <c r="DJJ1" s="292"/>
      <c r="DJK1" s="292"/>
      <c r="DJL1" s="292"/>
      <c r="DJM1" s="292"/>
      <c r="DJN1" s="292"/>
      <c r="DJO1" s="292"/>
      <c r="DJP1" s="292"/>
      <c r="DJQ1" s="292"/>
      <c r="DJR1" s="292"/>
      <c r="DJS1" s="292"/>
      <c r="DJT1" s="292"/>
      <c r="DJU1" s="292"/>
      <c r="DJV1" s="292"/>
      <c r="DJW1" s="292"/>
      <c r="DJX1" s="292"/>
      <c r="DJY1" s="292"/>
      <c r="DJZ1" s="292"/>
      <c r="DKA1" s="292"/>
      <c r="DKB1" s="292"/>
      <c r="DKC1" s="292"/>
      <c r="DKD1" s="292"/>
      <c r="DKE1" s="292"/>
      <c r="DKF1" s="292"/>
      <c r="DKG1" s="292"/>
      <c r="DKH1" s="292"/>
      <c r="DKI1" s="292"/>
      <c r="DKJ1" s="292"/>
      <c r="DKK1" s="292"/>
      <c r="DKL1" s="292"/>
      <c r="DKM1" s="292"/>
      <c r="DKN1" s="292"/>
      <c r="DKO1" s="292"/>
      <c r="DKP1" s="292"/>
      <c r="DKQ1" s="292"/>
      <c r="DKR1" s="292"/>
      <c r="DKS1" s="292"/>
      <c r="DKT1" s="292"/>
      <c r="DKU1" s="292"/>
      <c r="DKV1" s="292"/>
      <c r="DKW1" s="292"/>
      <c r="DKX1" s="292"/>
      <c r="DKY1" s="292"/>
      <c r="DKZ1" s="292"/>
      <c r="DLA1" s="292"/>
      <c r="DLB1" s="292"/>
      <c r="DLC1" s="292"/>
      <c r="DLD1" s="292"/>
      <c r="DLE1" s="292"/>
      <c r="DLF1" s="292"/>
      <c r="DLG1" s="292"/>
      <c r="DLH1" s="292"/>
      <c r="DLI1" s="292"/>
      <c r="DLJ1" s="292"/>
      <c r="DLK1" s="292"/>
      <c r="DLL1" s="292"/>
      <c r="DLM1" s="292"/>
      <c r="DLN1" s="292"/>
      <c r="DLO1" s="292"/>
      <c r="DLP1" s="292"/>
      <c r="DLQ1" s="292"/>
      <c r="DLR1" s="292"/>
      <c r="DLS1" s="292"/>
      <c r="DLT1" s="292"/>
      <c r="DLU1" s="292"/>
      <c r="DLV1" s="292"/>
      <c r="DLW1" s="292"/>
      <c r="DLX1" s="292"/>
      <c r="DLY1" s="292"/>
      <c r="DLZ1" s="292"/>
      <c r="DMA1" s="292"/>
      <c r="DMB1" s="292"/>
      <c r="DMC1" s="292"/>
      <c r="DMD1" s="292"/>
      <c r="DME1" s="292"/>
      <c r="DMF1" s="292"/>
      <c r="DMG1" s="292"/>
      <c r="DMH1" s="292"/>
      <c r="DMI1" s="292"/>
      <c r="DMJ1" s="292"/>
      <c r="DMK1" s="292"/>
      <c r="DML1" s="292"/>
      <c r="DMM1" s="292"/>
      <c r="DMN1" s="292"/>
      <c r="DMO1" s="292"/>
      <c r="DMP1" s="292"/>
      <c r="DMQ1" s="292"/>
      <c r="DMR1" s="292"/>
      <c r="DMS1" s="292"/>
      <c r="DMT1" s="292"/>
      <c r="DMU1" s="292"/>
      <c r="DMV1" s="292"/>
      <c r="DMW1" s="292"/>
      <c r="DMX1" s="292"/>
      <c r="DMY1" s="292"/>
      <c r="DMZ1" s="292"/>
      <c r="DNA1" s="292"/>
      <c r="DNB1" s="292"/>
      <c r="DNC1" s="292"/>
      <c r="DND1" s="292"/>
      <c r="DNE1" s="292"/>
      <c r="DNF1" s="292"/>
      <c r="DNG1" s="292"/>
      <c r="DNH1" s="292"/>
      <c r="DNI1" s="292"/>
      <c r="DNJ1" s="292"/>
      <c r="DNK1" s="292"/>
      <c r="DNL1" s="292"/>
      <c r="DNM1" s="292"/>
      <c r="DNN1" s="292"/>
      <c r="DNO1" s="292"/>
      <c r="DNP1" s="292"/>
      <c r="DNQ1" s="292"/>
      <c r="DNR1" s="292"/>
      <c r="DNS1" s="292"/>
      <c r="DNT1" s="292"/>
      <c r="DNU1" s="292"/>
      <c r="DNV1" s="292"/>
      <c r="DNW1" s="292"/>
      <c r="DNX1" s="292"/>
      <c r="DNY1" s="292"/>
      <c r="DNZ1" s="292"/>
      <c r="DOA1" s="292"/>
      <c r="DOB1" s="292"/>
      <c r="DOC1" s="292"/>
      <c r="DOD1" s="292"/>
      <c r="DOE1" s="292"/>
      <c r="DOF1" s="292"/>
      <c r="DOG1" s="292"/>
      <c r="DOH1" s="292"/>
      <c r="DOI1" s="292"/>
      <c r="DOJ1" s="292"/>
      <c r="DOK1" s="292"/>
      <c r="DOL1" s="292"/>
      <c r="DOM1" s="292"/>
      <c r="DON1" s="292"/>
      <c r="DOO1" s="292"/>
      <c r="DOP1" s="292"/>
      <c r="DOQ1" s="292"/>
      <c r="DOR1" s="292"/>
      <c r="DOS1" s="292"/>
      <c r="DOT1" s="292"/>
      <c r="DOU1" s="292"/>
      <c r="DOV1" s="292"/>
      <c r="DOW1" s="292"/>
      <c r="DOX1" s="292"/>
      <c r="DOY1" s="292"/>
      <c r="DOZ1" s="292"/>
      <c r="DPA1" s="292"/>
      <c r="DPB1" s="292"/>
      <c r="DPC1" s="292"/>
      <c r="DPD1" s="292"/>
      <c r="DPE1" s="292"/>
      <c r="DPF1" s="292"/>
      <c r="DPG1" s="292"/>
      <c r="DPH1" s="292"/>
      <c r="DPI1" s="292"/>
      <c r="DPJ1" s="292"/>
      <c r="DPK1" s="292"/>
      <c r="DPL1" s="292"/>
      <c r="DPM1" s="292"/>
      <c r="DPN1" s="292"/>
      <c r="DPO1" s="292"/>
      <c r="DPP1" s="292"/>
      <c r="DPQ1" s="292"/>
      <c r="DPR1" s="292"/>
      <c r="DPS1" s="292"/>
      <c r="DPT1" s="292"/>
      <c r="DPU1" s="292"/>
      <c r="DPV1" s="292"/>
      <c r="DPW1" s="292"/>
      <c r="DPX1" s="292"/>
      <c r="DPY1" s="292"/>
      <c r="DPZ1" s="292"/>
      <c r="DQA1" s="292"/>
      <c r="DQB1" s="292"/>
      <c r="DQC1" s="292"/>
      <c r="DQD1" s="292"/>
      <c r="DQE1" s="292"/>
      <c r="DQF1" s="292"/>
      <c r="DQG1" s="292"/>
      <c r="DQH1" s="292"/>
      <c r="DQI1" s="292"/>
      <c r="DQJ1" s="292"/>
      <c r="DQK1" s="292"/>
      <c r="DQL1" s="292"/>
      <c r="DQM1" s="292"/>
      <c r="DQN1" s="292"/>
      <c r="DQO1" s="292"/>
      <c r="DQP1" s="292"/>
      <c r="DQQ1" s="292"/>
      <c r="DQR1" s="292"/>
      <c r="DQS1" s="292"/>
      <c r="DQT1" s="292"/>
      <c r="DQU1" s="292"/>
      <c r="DQV1" s="292"/>
      <c r="DQW1" s="292"/>
      <c r="DQX1" s="292"/>
      <c r="DQY1" s="292"/>
      <c r="DQZ1" s="292"/>
      <c r="DRA1" s="292"/>
      <c r="DRB1" s="292"/>
      <c r="DRC1" s="292"/>
      <c r="DRD1" s="292"/>
      <c r="DRE1" s="292"/>
      <c r="DRF1" s="292"/>
      <c r="DRG1" s="292"/>
      <c r="DRH1" s="292"/>
      <c r="DRI1" s="292"/>
      <c r="DRJ1" s="292"/>
      <c r="DRK1" s="292"/>
      <c r="DRL1" s="292"/>
      <c r="DRM1" s="292"/>
      <c r="DRN1" s="292"/>
      <c r="DRO1" s="292"/>
      <c r="DRP1" s="292"/>
      <c r="DRQ1" s="292"/>
      <c r="DRR1" s="292"/>
      <c r="DRS1" s="292"/>
      <c r="DRT1" s="292"/>
      <c r="DRU1" s="292"/>
      <c r="DRV1" s="292"/>
      <c r="DRW1" s="292"/>
      <c r="DRX1" s="292"/>
      <c r="DRY1" s="292"/>
      <c r="DRZ1" s="292"/>
      <c r="DSA1" s="292"/>
      <c r="DSB1" s="292"/>
      <c r="DSC1" s="292"/>
      <c r="DSD1" s="292"/>
      <c r="DSE1" s="292"/>
      <c r="DSF1" s="292"/>
      <c r="DSG1" s="292"/>
      <c r="DSH1" s="292"/>
      <c r="DSI1" s="292"/>
      <c r="DSJ1" s="292"/>
      <c r="DSK1" s="292"/>
      <c r="DSL1" s="292"/>
      <c r="DSM1" s="292"/>
      <c r="DSN1" s="292"/>
      <c r="DSO1" s="292"/>
      <c r="DSP1" s="292"/>
      <c r="DSQ1" s="292"/>
      <c r="DSR1" s="292"/>
      <c r="DSS1" s="292"/>
      <c r="DST1" s="292"/>
      <c r="DSU1" s="292"/>
      <c r="DSV1" s="292"/>
      <c r="DSW1" s="292"/>
      <c r="DSX1" s="292"/>
      <c r="DSY1" s="292"/>
      <c r="DSZ1" s="292"/>
      <c r="DTA1" s="292"/>
      <c r="DTB1" s="292"/>
      <c r="DTC1" s="292"/>
      <c r="DTD1" s="292"/>
      <c r="DTE1" s="292"/>
      <c r="DTF1" s="292"/>
      <c r="DTG1" s="292"/>
      <c r="DTH1" s="292"/>
      <c r="DTI1" s="292"/>
      <c r="DTJ1" s="292"/>
      <c r="DTK1" s="292"/>
      <c r="DTL1" s="292"/>
      <c r="DTM1" s="292"/>
      <c r="DTN1" s="292"/>
      <c r="DTO1" s="292"/>
      <c r="DTP1" s="292"/>
      <c r="DTQ1" s="292"/>
      <c r="DTR1" s="292"/>
      <c r="DTS1" s="292"/>
      <c r="DTT1" s="292"/>
      <c r="DTU1" s="292"/>
      <c r="DTV1" s="292"/>
      <c r="DTW1" s="292"/>
      <c r="DTX1" s="292"/>
      <c r="DTY1" s="292"/>
      <c r="DTZ1" s="292"/>
      <c r="DUA1" s="292"/>
      <c r="DUB1" s="292"/>
      <c r="DUC1" s="292"/>
      <c r="DUD1" s="292"/>
      <c r="DUE1" s="292"/>
      <c r="DUF1" s="292"/>
      <c r="DUG1" s="292"/>
      <c r="DUH1" s="292"/>
      <c r="DUI1" s="292"/>
      <c r="DUJ1" s="292"/>
      <c r="DUK1" s="292"/>
      <c r="DUL1" s="292"/>
      <c r="DUM1" s="292"/>
      <c r="DUN1" s="292"/>
      <c r="DUO1" s="292"/>
      <c r="DUP1" s="292"/>
      <c r="DUQ1" s="292"/>
      <c r="DUR1" s="292"/>
      <c r="DUS1" s="292"/>
      <c r="DUT1" s="292"/>
      <c r="DUU1" s="292"/>
      <c r="DUV1" s="292"/>
      <c r="DUW1" s="292"/>
      <c r="DUX1" s="292"/>
      <c r="DUY1" s="292"/>
      <c r="DUZ1" s="292"/>
      <c r="DVA1" s="292"/>
      <c r="DVB1" s="292"/>
      <c r="DVC1" s="292"/>
      <c r="DVD1" s="292"/>
      <c r="DVE1" s="292"/>
      <c r="DVF1" s="292"/>
      <c r="DVG1" s="292"/>
      <c r="DVH1" s="292"/>
      <c r="DVI1" s="292"/>
      <c r="DVJ1" s="292"/>
      <c r="DVK1" s="292"/>
      <c r="DVL1" s="292"/>
      <c r="DVM1" s="292"/>
      <c r="DVN1" s="292"/>
      <c r="DVO1" s="292"/>
      <c r="DVP1" s="292"/>
      <c r="DVQ1" s="292"/>
      <c r="DVR1" s="292"/>
      <c r="DVS1" s="292"/>
      <c r="DVT1" s="292"/>
      <c r="DVU1" s="292"/>
      <c r="DVV1" s="292"/>
      <c r="DVW1" s="292"/>
      <c r="DVX1" s="292"/>
      <c r="DVY1" s="292"/>
      <c r="DVZ1" s="292"/>
      <c r="DWA1" s="292"/>
      <c r="DWB1" s="292"/>
      <c r="DWC1" s="292"/>
      <c r="DWD1" s="292"/>
      <c r="DWE1" s="292"/>
      <c r="DWF1" s="292"/>
      <c r="DWG1" s="292"/>
      <c r="DWH1" s="292"/>
      <c r="DWI1" s="292"/>
      <c r="DWJ1" s="292"/>
      <c r="DWK1" s="292"/>
      <c r="DWL1" s="292"/>
      <c r="DWM1" s="292"/>
      <c r="DWN1" s="292"/>
      <c r="DWO1" s="292"/>
      <c r="DWP1" s="292"/>
      <c r="DWQ1" s="292"/>
      <c r="DWR1" s="292"/>
      <c r="DWS1" s="292"/>
      <c r="DWT1" s="292"/>
      <c r="DWU1" s="292"/>
      <c r="DWV1" s="292"/>
      <c r="DWW1" s="292"/>
      <c r="DWX1" s="292"/>
      <c r="DWY1" s="292"/>
      <c r="DWZ1" s="292"/>
      <c r="DXA1" s="292"/>
      <c r="DXB1" s="292"/>
      <c r="DXC1" s="292"/>
      <c r="DXD1" s="292"/>
      <c r="DXE1" s="292"/>
      <c r="DXF1" s="292"/>
      <c r="DXG1" s="292"/>
      <c r="DXH1" s="292"/>
      <c r="DXI1" s="292"/>
      <c r="DXJ1" s="292"/>
      <c r="DXK1" s="292"/>
      <c r="DXL1" s="292"/>
      <c r="DXM1" s="292"/>
      <c r="DXN1" s="292"/>
      <c r="DXO1" s="292"/>
      <c r="DXP1" s="292"/>
      <c r="DXQ1" s="292"/>
      <c r="DXR1" s="292"/>
      <c r="DXS1" s="292"/>
      <c r="DXT1" s="292"/>
      <c r="DXU1" s="292"/>
      <c r="DXV1" s="292"/>
      <c r="DXW1" s="292"/>
      <c r="DXX1" s="292"/>
      <c r="DXY1" s="292"/>
      <c r="DXZ1" s="292"/>
      <c r="DYA1" s="292"/>
      <c r="DYB1" s="292"/>
      <c r="DYC1" s="292"/>
      <c r="DYD1" s="292"/>
      <c r="DYE1" s="292"/>
      <c r="DYF1" s="292"/>
      <c r="DYG1" s="292"/>
      <c r="DYH1" s="292"/>
      <c r="DYI1" s="292"/>
      <c r="DYJ1" s="292"/>
      <c r="DYK1" s="292"/>
      <c r="DYL1" s="292"/>
      <c r="DYM1" s="292"/>
      <c r="DYN1" s="292"/>
      <c r="DYO1" s="292"/>
      <c r="DYP1" s="292"/>
      <c r="DYQ1" s="292"/>
      <c r="DYR1" s="292"/>
      <c r="DYS1" s="292"/>
      <c r="DYT1" s="292"/>
      <c r="DYU1" s="292"/>
      <c r="DYV1" s="292"/>
      <c r="DYW1" s="292"/>
      <c r="DYX1" s="292"/>
      <c r="DYY1" s="292"/>
      <c r="DYZ1" s="292"/>
      <c r="DZA1" s="292"/>
      <c r="DZB1" s="292"/>
      <c r="DZC1" s="292"/>
      <c r="DZD1" s="292"/>
      <c r="DZE1" s="292"/>
      <c r="DZF1" s="292"/>
      <c r="DZG1" s="292"/>
      <c r="DZH1" s="292"/>
      <c r="DZI1" s="292"/>
      <c r="DZJ1" s="292"/>
      <c r="DZK1" s="292"/>
      <c r="DZL1" s="292"/>
      <c r="DZM1" s="292"/>
      <c r="DZN1" s="292"/>
      <c r="DZO1" s="292"/>
      <c r="DZP1" s="292"/>
      <c r="DZQ1" s="292"/>
      <c r="DZR1" s="292"/>
      <c r="DZS1" s="292"/>
      <c r="DZT1" s="292"/>
      <c r="DZU1" s="292"/>
      <c r="DZV1" s="292"/>
      <c r="DZW1" s="292"/>
      <c r="DZX1" s="292"/>
      <c r="DZY1" s="292"/>
      <c r="DZZ1" s="292"/>
      <c r="EAA1" s="292"/>
      <c r="EAB1" s="292"/>
      <c r="EAC1" s="292"/>
      <c r="EAD1" s="292"/>
      <c r="EAE1" s="292"/>
      <c r="EAF1" s="292"/>
      <c r="EAG1" s="292"/>
      <c r="EAH1" s="292"/>
      <c r="EAI1" s="292"/>
      <c r="EAJ1" s="292"/>
      <c r="EAK1" s="292"/>
      <c r="EAL1" s="292"/>
      <c r="EAM1" s="292"/>
      <c r="EAN1" s="292"/>
      <c r="EAO1" s="292"/>
      <c r="EAP1" s="292"/>
      <c r="EAQ1" s="292"/>
      <c r="EAR1" s="292"/>
      <c r="EAS1" s="292"/>
      <c r="EAT1" s="292"/>
      <c r="EAU1" s="292"/>
      <c r="EAV1" s="292"/>
      <c r="EAW1" s="292"/>
      <c r="EAX1" s="292"/>
      <c r="EAY1" s="292"/>
      <c r="EAZ1" s="292"/>
      <c r="EBA1" s="292"/>
      <c r="EBB1" s="292"/>
      <c r="EBC1" s="292"/>
      <c r="EBD1" s="292"/>
      <c r="EBE1" s="292"/>
      <c r="EBF1" s="292"/>
      <c r="EBG1" s="292"/>
      <c r="EBH1" s="292"/>
      <c r="EBI1" s="292"/>
      <c r="EBJ1" s="292"/>
      <c r="EBK1" s="292"/>
      <c r="EBL1" s="292"/>
      <c r="EBM1" s="292"/>
      <c r="EBN1" s="292"/>
      <c r="EBO1" s="292"/>
      <c r="EBP1" s="292"/>
      <c r="EBQ1" s="292"/>
      <c r="EBR1" s="292"/>
      <c r="EBS1" s="292"/>
      <c r="EBT1" s="292"/>
      <c r="EBU1" s="292"/>
      <c r="EBV1" s="292"/>
      <c r="EBW1" s="292"/>
      <c r="EBX1" s="292"/>
      <c r="EBY1" s="292"/>
      <c r="EBZ1" s="292"/>
      <c r="ECA1" s="292"/>
      <c r="ECB1" s="292"/>
      <c r="ECC1" s="292"/>
      <c r="ECD1" s="292"/>
      <c r="ECE1" s="292"/>
      <c r="ECF1" s="292"/>
      <c r="ECG1" s="292"/>
      <c r="ECH1" s="292"/>
      <c r="ECI1" s="292"/>
      <c r="ECJ1" s="292"/>
      <c r="ECK1" s="292"/>
      <c r="ECL1" s="292"/>
      <c r="ECM1" s="292"/>
      <c r="ECN1" s="292"/>
      <c r="ECO1" s="292"/>
      <c r="ECP1" s="292"/>
      <c r="ECQ1" s="292"/>
      <c r="ECR1" s="292"/>
      <c r="ECS1" s="292"/>
      <c r="ECT1" s="292"/>
      <c r="ECU1" s="292"/>
      <c r="ECV1" s="292"/>
      <c r="ECW1" s="292"/>
      <c r="ECX1" s="292"/>
      <c r="ECY1" s="292"/>
      <c r="ECZ1" s="292"/>
      <c r="EDA1" s="292"/>
      <c r="EDB1" s="292"/>
      <c r="EDC1" s="292"/>
      <c r="EDD1" s="292"/>
      <c r="EDE1" s="292"/>
      <c r="EDF1" s="292"/>
      <c r="EDG1" s="292"/>
      <c r="EDH1" s="292"/>
      <c r="EDI1" s="292"/>
      <c r="EDJ1" s="292"/>
      <c r="EDK1" s="292"/>
      <c r="EDL1" s="292"/>
      <c r="EDM1" s="292"/>
      <c r="EDN1" s="292"/>
      <c r="EDO1" s="292"/>
      <c r="EDP1" s="292"/>
      <c r="EDQ1" s="292"/>
      <c r="EDR1" s="292"/>
      <c r="EDS1" s="292"/>
      <c r="EDT1" s="292"/>
      <c r="EDU1" s="292"/>
      <c r="EDV1" s="292"/>
      <c r="EDW1" s="292"/>
      <c r="EDX1" s="292"/>
      <c r="EDY1" s="292"/>
      <c r="EDZ1" s="292"/>
      <c r="EEA1" s="292"/>
      <c r="EEB1" s="292"/>
      <c r="EEC1" s="292"/>
      <c r="EED1" s="292"/>
      <c r="EEE1" s="292"/>
      <c r="EEF1" s="292"/>
      <c r="EEG1" s="292"/>
      <c r="EEH1" s="292"/>
      <c r="EEI1" s="292"/>
      <c r="EEJ1" s="292"/>
      <c r="EEK1" s="292"/>
      <c r="EEL1" s="292"/>
      <c r="EEM1" s="292"/>
      <c r="EEN1" s="292"/>
      <c r="EEO1" s="292"/>
      <c r="EEP1" s="292"/>
      <c r="EEQ1" s="292"/>
      <c r="EER1" s="292"/>
      <c r="EES1" s="292"/>
      <c r="EET1" s="292"/>
      <c r="EEU1" s="292"/>
      <c r="EEV1" s="292"/>
      <c r="EEW1" s="292"/>
      <c r="EEX1" s="292"/>
      <c r="EEY1" s="292"/>
      <c r="EEZ1" s="292"/>
      <c r="EFA1" s="292"/>
      <c r="EFB1" s="292"/>
      <c r="EFC1" s="292"/>
      <c r="EFD1" s="292"/>
      <c r="EFE1" s="292"/>
      <c r="EFF1" s="292"/>
      <c r="EFG1" s="292"/>
      <c r="EFH1" s="292"/>
      <c r="EFI1" s="292"/>
      <c r="EFJ1" s="292"/>
      <c r="EFK1" s="292"/>
      <c r="EFL1" s="292"/>
      <c r="EFM1" s="292"/>
      <c r="EFN1" s="292"/>
      <c r="EFO1" s="292"/>
      <c r="EFP1" s="292"/>
      <c r="EFQ1" s="292"/>
      <c r="EFR1" s="292"/>
      <c r="EFS1" s="292"/>
      <c r="EFT1" s="292"/>
      <c r="EFU1" s="292"/>
      <c r="EFV1" s="292"/>
      <c r="EFW1" s="292"/>
      <c r="EFX1" s="292"/>
      <c r="EFY1" s="292"/>
      <c r="EFZ1" s="292"/>
      <c r="EGA1" s="292"/>
      <c r="EGB1" s="292"/>
      <c r="EGC1" s="292"/>
      <c r="EGD1" s="292"/>
      <c r="EGE1" s="292"/>
      <c r="EGF1" s="292"/>
      <c r="EGG1" s="292"/>
      <c r="EGH1" s="292"/>
      <c r="EGI1" s="292"/>
      <c r="EGJ1" s="292"/>
      <c r="EGK1" s="292"/>
      <c r="EGL1" s="292"/>
      <c r="EGM1" s="292"/>
      <c r="EGN1" s="292"/>
      <c r="EGO1" s="292"/>
      <c r="EGP1" s="292"/>
      <c r="EGQ1" s="292"/>
      <c r="EGR1" s="292"/>
      <c r="EGS1" s="292"/>
      <c r="EGT1" s="292"/>
      <c r="EGU1" s="292"/>
      <c r="EGV1" s="292"/>
      <c r="EGW1" s="292"/>
      <c r="EGX1" s="292"/>
      <c r="EGY1" s="292"/>
      <c r="EGZ1" s="292"/>
      <c r="EHA1" s="292"/>
      <c r="EHB1" s="292"/>
      <c r="EHC1" s="292"/>
      <c r="EHD1" s="292"/>
      <c r="EHE1" s="292"/>
      <c r="EHF1" s="292"/>
      <c r="EHG1" s="292"/>
      <c r="EHH1" s="292"/>
      <c r="EHI1" s="292"/>
      <c r="EHJ1" s="292"/>
      <c r="EHK1" s="292"/>
      <c r="EHL1" s="292"/>
      <c r="EHM1" s="292"/>
      <c r="EHN1" s="292"/>
      <c r="EHO1" s="292"/>
      <c r="EHP1" s="292"/>
      <c r="EHQ1" s="292"/>
      <c r="EHR1" s="292"/>
      <c r="EHS1" s="292"/>
      <c r="EHT1" s="292"/>
      <c r="EHU1" s="292"/>
      <c r="EHV1" s="292"/>
      <c r="EHW1" s="292"/>
      <c r="EHX1" s="292"/>
      <c r="EHY1" s="292"/>
      <c r="EHZ1" s="292"/>
      <c r="EIA1" s="292"/>
      <c r="EIB1" s="292"/>
      <c r="EIC1" s="292"/>
      <c r="EID1" s="292"/>
      <c r="EIE1" s="292"/>
      <c r="EIF1" s="292"/>
      <c r="EIG1" s="292"/>
      <c r="EIH1" s="292"/>
      <c r="EII1" s="292"/>
      <c r="EIJ1" s="292"/>
      <c r="EIK1" s="292"/>
      <c r="EIL1" s="292"/>
      <c r="EIM1" s="292"/>
      <c r="EIN1" s="292"/>
      <c r="EIO1" s="292"/>
      <c r="EIP1" s="292"/>
      <c r="EIQ1" s="292"/>
      <c r="EIR1" s="292"/>
      <c r="EIS1" s="292"/>
      <c r="EIT1" s="292"/>
      <c r="EIU1" s="292"/>
      <c r="EIV1" s="292"/>
      <c r="EIW1" s="292"/>
      <c r="EIX1" s="292"/>
      <c r="EIY1" s="292"/>
      <c r="EIZ1" s="292"/>
      <c r="EJA1" s="292"/>
      <c r="EJB1" s="292"/>
      <c r="EJC1" s="292"/>
      <c r="EJD1" s="292"/>
      <c r="EJE1" s="292"/>
      <c r="EJF1" s="292"/>
      <c r="EJG1" s="292"/>
      <c r="EJH1" s="292"/>
      <c r="EJI1" s="292"/>
      <c r="EJJ1" s="292"/>
      <c r="EJK1" s="292"/>
      <c r="EJL1" s="292"/>
      <c r="EJM1" s="292"/>
      <c r="EJN1" s="292"/>
      <c r="EJO1" s="292"/>
      <c r="EJP1" s="292"/>
      <c r="EJQ1" s="292"/>
      <c r="EJR1" s="292"/>
      <c r="EJS1" s="292"/>
      <c r="EJT1" s="292"/>
      <c r="EJU1" s="292"/>
      <c r="EJV1" s="292"/>
      <c r="EJW1" s="292"/>
      <c r="EJX1" s="292"/>
      <c r="EJY1" s="292"/>
      <c r="EJZ1" s="292"/>
      <c r="EKA1" s="292"/>
      <c r="EKB1" s="292"/>
      <c r="EKC1" s="292"/>
      <c r="EKD1" s="292"/>
      <c r="EKE1" s="292"/>
      <c r="EKF1" s="292"/>
      <c r="EKG1" s="292"/>
      <c r="EKH1" s="292"/>
      <c r="EKI1" s="292"/>
      <c r="EKJ1" s="292"/>
      <c r="EKK1" s="292"/>
      <c r="EKL1" s="292"/>
      <c r="EKM1" s="292"/>
      <c r="EKN1" s="292"/>
      <c r="EKO1" s="292"/>
      <c r="EKP1" s="292"/>
      <c r="EKQ1" s="292"/>
      <c r="EKR1" s="292"/>
      <c r="EKS1" s="292"/>
      <c r="EKT1" s="292"/>
      <c r="EKU1" s="292"/>
      <c r="EKV1" s="292"/>
      <c r="EKW1" s="292"/>
      <c r="EKX1" s="292"/>
      <c r="EKY1" s="292"/>
      <c r="EKZ1" s="292"/>
      <c r="ELA1" s="292"/>
      <c r="ELB1" s="292"/>
      <c r="ELC1" s="292"/>
      <c r="ELD1" s="292"/>
      <c r="ELE1" s="292"/>
      <c r="ELF1" s="292"/>
      <c r="ELG1" s="292"/>
      <c r="ELH1" s="292"/>
      <c r="ELI1" s="292"/>
      <c r="ELJ1" s="292"/>
      <c r="ELK1" s="292"/>
      <c r="ELL1" s="292"/>
      <c r="ELM1" s="292"/>
      <c r="ELN1" s="292"/>
      <c r="ELO1" s="292"/>
      <c r="ELP1" s="292"/>
      <c r="ELQ1" s="292"/>
      <c r="ELR1" s="292"/>
      <c r="ELS1" s="292"/>
      <c r="ELT1" s="292"/>
      <c r="ELU1" s="292"/>
      <c r="ELV1" s="292"/>
      <c r="ELW1" s="292"/>
      <c r="ELX1" s="292"/>
      <c r="ELY1" s="292"/>
      <c r="ELZ1" s="292"/>
      <c r="EMA1" s="292"/>
      <c r="EMB1" s="292"/>
      <c r="EMC1" s="292"/>
      <c r="EMD1" s="292"/>
      <c r="EME1" s="292"/>
      <c r="EMF1" s="292"/>
      <c r="EMG1" s="292"/>
      <c r="EMH1" s="292"/>
      <c r="EMI1" s="292"/>
      <c r="EMJ1" s="292"/>
      <c r="EMK1" s="292"/>
      <c r="EML1" s="292"/>
      <c r="EMM1" s="292"/>
      <c r="EMN1" s="292"/>
      <c r="EMO1" s="292"/>
      <c r="EMP1" s="292"/>
      <c r="EMQ1" s="292"/>
      <c r="EMR1" s="292"/>
      <c r="EMS1" s="292"/>
      <c r="EMT1" s="292"/>
      <c r="EMU1" s="292"/>
      <c r="EMV1" s="292"/>
      <c r="EMW1" s="292"/>
      <c r="EMX1" s="292"/>
      <c r="EMY1" s="292"/>
      <c r="EMZ1" s="292"/>
      <c r="ENA1" s="292"/>
      <c r="ENB1" s="292"/>
      <c r="ENC1" s="292"/>
      <c r="END1" s="292"/>
      <c r="ENE1" s="292"/>
      <c r="ENF1" s="292"/>
      <c r="ENG1" s="292"/>
      <c r="ENH1" s="292"/>
      <c r="ENI1" s="292"/>
      <c r="ENJ1" s="292"/>
      <c r="ENK1" s="292"/>
      <c r="ENL1" s="292"/>
      <c r="ENM1" s="292"/>
      <c r="ENN1" s="292"/>
      <c r="ENO1" s="292"/>
      <c r="ENP1" s="292"/>
      <c r="ENQ1" s="292"/>
      <c r="ENR1" s="292"/>
      <c r="ENS1" s="292"/>
      <c r="ENT1" s="292"/>
      <c r="ENU1" s="292"/>
      <c r="ENV1" s="292"/>
      <c r="ENW1" s="292"/>
      <c r="ENX1" s="292"/>
      <c r="ENY1" s="292"/>
      <c r="ENZ1" s="292"/>
      <c r="EOA1" s="292"/>
      <c r="EOB1" s="292"/>
      <c r="EOC1" s="292"/>
      <c r="EOD1" s="292"/>
      <c r="EOE1" s="292"/>
      <c r="EOF1" s="292"/>
      <c r="EOG1" s="292"/>
      <c r="EOH1" s="292"/>
      <c r="EOI1" s="292"/>
      <c r="EOJ1" s="292"/>
      <c r="EOK1" s="292"/>
      <c r="EOL1" s="292"/>
      <c r="EOM1" s="292"/>
      <c r="EON1" s="292"/>
      <c r="EOO1" s="292"/>
      <c r="EOP1" s="292"/>
      <c r="EOQ1" s="292"/>
      <c r="EOR1" s="292"/>
      <c r="EOS1" s="292"/>
      <c r="EOT1" s="292"/>
      <c r="EOU1" s="292"/>
      <c r="EOV1" s="292"/>
      <c r="EOW1" s="292"/>
      <c r="EOX1" s="292"/>
      <c r="EOY1" s="292"/>
      <c r="EOZ1" s="292"/>
      <c r="EPA1" s="292"/>
      <c r="EPB1" s="292"/>
      <c r="EPC1" s="292"/>
      <c r="EPD1" s="292"/>
      <c r="EPE1" s="292"/>
      <c r="EPF1" s="292"/>
      <c r="EPG1" s="292"/>
      <c r="EPH1" s="292"/>
      <c r="EPI1" s="292"/>
      <c r="EPJ1" s="292"/>
      <c r="EPK1" s="292"/>
      <c r="EPL1" s="292"/>
      <c r="EPM1" s="292"/>
      <c r="EPN1" s="292"/>
      <c r="EPO1" s="292"/>
      <c r="EPP1" s="292"/>
      <c r="EPQ1" s="292"/>
      <c r="EPR1" s="292"/>
      <c r="EPS1" s="292"/>
      <c r="EPT1" s="292"/>
      <c r="EPU1" s="292"/>
      <c r="EPV1" s="292"/>
      <c r="EPW1" s="292"/>
      <c r="EPX1" s="292"/>
      <c r="EPY1" s="292"/>
      <c r="EPZ1" s="292"/>
      <c r="EQA1" s="292"/>
      <c r="EQB1" s="292"/>
      <c r="EQC1" s="292"/>
      <c r="EQD1" s="292"/>
      <c r="EQE1" s="292"/>
      <c r="EQF1" s="292"/>
      <c r="EQG1" s="292"/>
      <c r="EQH1" s="292"/>
      <c r="EQI1" s="292"/>
      <c r="EQJ1" s="292"/>
      <c r="EQK1" s="292"/>
      <c r="EQL1" s="292"/>
      <c r="EQM1" s="292"/>
      <c r="EQN1" s="292"/>
      <c r="EQO1" s="292"/>
      <c r="EQP1" s="292"/>
      <c r="EQQ1" s="292"/>
      <c r="EQR1" s="292"/>
      <c r="EQS1" s="292"/>
      <c r="EQT1" s="292"/>
      <c r="EQU1" s="292"/>
      <c r="EQV1" s="292"/>
      <c r="EQW1" s="292"/>
      <c r="EQX1" s="292"/>
      <c r="EQY1" s="292"/>
      <c r="EQZ1" s="292"/>
      <c r="ERA1" s="292"/>
      <c r="ERB1" s="292"/>
      <c r="ERC1" s="292"/>
      <c r="ERD1" s="292"/>
      <c r="ERE1" s="292"/>
      <c r="ERF1" s="292"/>
      <c r="ERG1" s="292"/>
      <c r="ERH1" s="292"/>
      <c r="ERI1" s="292"/>
      <c r="ERJ1" s="292"/>
      <c r="ERK1" s="292"/>
      <c r="ERL1" s="292"/>
      <c r="ERM1" s="292"/>
      <c r="ERN1" s="292"/>
      <c r="ERO1" s="292"/>
      <c r="ERP1" s="292"/>
      <c r="ERQ1" s="292"/>
      <c r="ERR1" s="292"/>
      <c r="ERS1" s="292"/>
      <c r="ERT1" s="292"/>
      <c r="ERU1" s="292"/>
      <c r="ERV1" s="292"/>
      <c r="ERW1" s="292"/>
      <c r="ERX1" s="292"/>
      <c r="ERY1" s="292"/>
      <c r="ERZ1" s="292"/>
      <c r="ESA1" s="292"/>
      <c r="ESB1" s="292"/>
      <c r="ESC1" s="292"/>
      <c r="ESD1" s="292"/>
      <c r="ESE1" s="292"/>
      <c r="ESF1" s="292"/>
      <c r="ESG1" s="292"/>
      <c r="ESH1" s="292"/>
      <c r="ESI1" s="292"/>
      <c r="ESJ1" s="292"/>
      <c r="ESK1" s="292"/>
      <c r="ESL1" s="292"/>
      <c r="ESM1" s="292"/>
      <c r="ESN1" s="292"/>
      <c r="ESO1" s="292"/>
      <c r="ESP1" s="292"/>
      <c r="ESQ1" s="292"/>
      <c r="ESR1" s="292"/>
      <c r="ESS1" s="292"/>
      <c r="EST1" s="292"/>
      <c r="ESU1" s="292"/>
      <c r="ESV1" s="292"/>
      <c r="ESW1" s="292"/>
      <c r="ESX1" s="292"/>
      <c r="ESY1" s="292"/>
      <c r="ESZ1" s="292"/>
      <c r="ETA1" s="292"/>
      <c r="ETB1" s="292"/>
      <c r="ETC1" s="292"/>
      <c r="ETD1" s="292"/>
      <c r="ETE1" s="292"/>
      <c r="ETF1" s="292"/>
      <c r="ETG1" s="292"/>
      <c r="ETH1" s="292"/>
      <c r="ETI1" s="292"/>
      <c r="ETJ1" s="292"/>
      <c r="ETK1" s="292"/>
      <c r="ETL1" s="292"/>
      <c r="ETM1" s="292"/>
      <c r="ETN1" s="292"/>
      <c r="ETO1" s="292"/>
      <c r="ETP1" s="292"/>
      <c r="ETQ1" s="292"/>
      <c r="ETR1" s="292"/>
      <c r="ETS1" s="292"/>
      <c r="ETT1" s="292"/>
      <c r="ETU1" s="292"/>
      <c r="ETV1" s="292"/>
      <c r="ETW1" s="292"/>
      <c r="ETX1" s="292"/>
      <c r="ETY1" s="292"/>
      <c r="ETZ1" s="292"/>
      <c r="EUA1" s="292"/>
      <c r="EUB1" s="292"/>
      <c r="EUC1" s="292"/>
      <c r="EUD1" s="292"/>
      <c r="EUE1" s="292"/>
      <c r="EUF1" s="292"/>
      <c r="EUG1" s="292"/>
      <c r="EUH1" s="292"/>
      <c r="EUI1" s="292"/>
      <c r="EUJ1" s="292"/>
      <c r="EUK1" s="292"/>
      <c r="EUL1" s="292"/>
      <c r="EUM1" s="292"/>
      <c r="EUN1" s="292"/>
      <c r="EUO1" s="292"/>
      <c r="EUP1" s="292"/>
      <c r="EUQ1" s="292"/>
      <c r="EUR1" s="292"/>
      <c r="EUS1" s="292"/>
      <c r="EUT1" s="292"/>
      <c r="EUU1" s="292"/>
      <c r="EUV1" s="292"/>
      <c r="EUW1" s="292"/>
      <c r="EUX1" s="292"/>
      <c r="EUY1" s="292"/>
      <c r="EUZ1" s="292"/>
      <c r="EVA1" s="292"/>
      <c r="EVB1" s="292"/>
      <c r="EVC1" s="292"/>
      <c r="EVD1" s="292"/>
      <c r="EVE1" s="292"/>
      <c r="EVF1" s="292"/>
      <c r="EVG1" s="292"/>
      <c r="EVH1" s="292"/>
      <c r="EVI1" s="292"/>
      <c r="EVJ1" s="292"/>
      <c r="EVK1" s="292"/>
      <c r="EVL1" s="292"/>
      <c r="EVM1" s="292"/>
      <c r="EVN1" s="292"/>
      <c r="EVO1" s="292"/>
      <c r="EVP1" s="292"/>
      <c r="EVQ1" s="292"/>
      <c r="EVR1" s="292"/>
      <c r="EVS1" s="292"/>
      <c r="EVT1" s="292"/>
      <c r="EVU1" s="292"/>
      <c r="EVV1" s="292"/>
      <c r="EVW1" s="292"/>
      <c r="EVX1" s="292"/>
      <c r="EVY1" s="292"/>
      <c r="EVZ1" s="292"/>
      <c r="EWA1" s="292"/>
      <c r="EWB1" s="292"/>
      <c r="EWC1" s="292"/>
      <c r="EWD1" s="292"/>
      <c r="EWE1" s="292"/>
      <c r="EWF1" s="292"/>
      <c r="EWG1" s="292"/>
      <c r="EWH1" s="292"/>
      <c r="EWI1" s="292"/>
      <c r="EWJ1" s="292"/>
      <c r="EWK1" s="292"/>
      <c r="EWL1" s="292"/>
      <c r="EWM1" s="292"/>
      <c r="EWN1" s="292"/>
      <c r="EWO1" s="292"/>
      <c r="EWP1" s="292"/>
      <c r="EWQ1" s="292"/>
      <c r="EWR1" s="292"/>
      <c r="EWS1" s="292"/>
      <c r="EWT1" s="292"/>
      <c r="EWU1" s="292"/>
      <c r="EWV1" s="292"/>
      <c r="EWW1" s="292"/>
      <c r="EWX1" s="292"/>
      <c r="EWY1" s="292"/>
      <c r="EWZ1" s="292"/>
      <c r="EXA1" s="292"/>
      <c r="EXB1" s="292"/>
      <c r="EXC1" s="292"/>
      <c r="EXD1" s="292"/>
      <c r="EXE1" s="292"/>
      <c r="EXF1" s="292"/>
      <c r="EXG1" s="292"/>
      <c r="EXH1" s="292"/>
      <c r="EXI1" s="292"/>
      <c r="EXJ1" s="292"/>
      <c r="EXK1" s="292"/>
      <c r="EXL1" s="292"/>
      <c r="EXM1" s="292"/>
      <c r="EXN1" s="292"/>
      <c r="EXO1" s="292"/>
      <c r="EXP1" s="292"/>
      <c r="EXQ1" s="292"/>
      <c r="EXR1" s="292"/>
      <c r="EXS1" s="292"/>
      <c r="EXT1" s="292"/>
      <c r="EXU1" s="292"/>
      <c r="EXV1" s="292"/>
      <c r="EXW1" s="292"/>
      <c r="EXX1" s="292"/>
      <c r="EXY1" s="292"/>
      <c r="EXZ1" s="292"/>
      <c r="EYA1" s="292"/>
      <c r="EYB1" s="292"/>
      <c r="EYC1" s="292"/>
      <c r="EYD1" s="292"/>
      <c r="EYE1" s="292"/>
      <c r="EYF1" s="292"/>
      <c r="EYG1" s="292"/>
      <c r="EYH1" s="292"/>
      <c r="EYI1" s="292"/>
      <c r="EYJ1" s="292"/>
      <c r="EYK1" s="292"/>
      <c r="EYL1" s="292"/>
      <c r="EYM1" s="292"/>
      <c r="EYN1" s="292"/>
      <c r="EYO1" s="292"/>
      <c r="EYP1" s="292"/>
      <c r="EYQ1" s="292"/>
      <c r="EYR1" s="292"/>
      <c r="EYS1" s="292"/>
      <c r="EYT1" s="292"/>
      <c r="EYU1" s="292"/>
      <c r="EYV1" s="292"/>
      <c r="EYW1" s="292"/>
      <c r="EYX1" s="292"/>
      <c r="EYY1" s="292"/>
      <c r="EYZ1" s="292"/>
      <c r="EZA1" s="292"/>
      <c r="EZB1" s="292"/>
      <c r="EZC1" s="292"/>
      <c r="EZD1" s="292"/>
      <c r="EZE1" s="292"/>
      <c r="EZF1" s="292"/>
      <c r="EZG1" s="292"/>
      <c r="EZH1" s="292"/>
      <c r="EZI1" s="292"/>
      <c r="EZJ1" s="292"/>
      <c r="EZK1" s="292"/>
      <c r="EZL1" s="292"/>
      <c r="EZM1" s="292"/>
      <c r="EZN1" s="292"/>
      <c r="EZO1" s="292"/>
      <c r="EZP1" s="292"/>
      <c r="EZQ1" s="292"/>
      <c r="EZR1" s="292"/>
      <c r="EZS1" s="292"/>
      <c r="EZT1" s="292"/>
      <c r="EZU1" s="292"/>
      <c r="EZV1" s="292"/>
      <c r="EZW1" s="292"/>
      <c r="EZX1" s="292"/>
      <c r="EZY1" s="292"/>
      <c r="EZZ1" s="292"/>
      <c r="FAA1" s="292"/>
      <c r="FAB1" s="292"/>
      <c r="FAC1" s="292"/>
      <c r="FAD1" s="292"/>
      <c r="FAE1" s="292"/>
      <c r="FAF1" s="292"/>
      <c r="FAG1" s="292"/>
      <c r="FAH1" s="292"/>
      <c r="FAI1" s="292"/>
      <c r="FAJ1" s="292"/>
      <c r="FAK1" s="292"/>
      <c r="FAL1" s="292"/>
      <c r="FAM1" s="292"/>
      <c r="FAN1" s="292"/>
      <c r="FAO1" s="292"/>
      <c r="FAP1" s="292"/>
      <c r="FAQ1" s="292"/>
      <c r="FAR1" s="292"/>
      <c r="FAS1" s="292"/>
      <c r="FAT1" s="292"/>
      <c r="FAU1" s="292"/>
      <c r="FAV1" s="292"/>
      <c r="FAW1" s="292"/>
      <c r="FAX1" s="292"/>
      <c r="FAY1" s="292"/>
      <c r="FAZ1" s="292"/>
      <c r="FBA1" s="292"/>
      <c r="FBB1" s="292"/>
      <c r="FBC1" s="292"/>
      <c r="FBD1" s="292"/>
      <c r="FBE1" s="292"/>
      <c r="FBF1" s="292"/>
      <c r="FBG1" s="292"/>
      <c r="FBH1" s="292"/>
      <c r="FBI1" s="292"/>
      <c r="FBJ1" s="292"/>
      <c r="FBK1" s="292"/>
      <c r="FBL1" s="292"/>
      <c r="FBM1" s="292"/>
      <c r="FBN1" s="292"/>
      <c r="FBO1" s="292"/>
      <c r="FBP1" s="292"/>
      <c r="FBQ1" s="292"/>
      <c r="FBR1" s="292"/>
      <c r="FBS1" s="292"/>
      <c r="FBT1" s="292"/>
      <c r="FBU1" s="292"/>
      <c r="FBV1" s="292"/>
      <c r="FBW1" s="292"/>
      <c r="FBX1" s="292"/>
      <c r="FBY1" s="292"/>
      <c r="FBZ1" s="292"/>
      <c r="FCA1" s="292"/>
      <c r="FCB1" s="292"/>
      <c r="FCC1" s="292"/>
      <c r="FCD1" s="292"/>
      <c r="FCE1" s="292"/>
      <c r="FCF1" s="292"/>
      <c r="FCG1" s="292"/>
      <c r="FCH1" s="292"/>
      <c r="FCI1" s="292"/>
      <c r="FCJ1" s="292"/>
      <c r="FCK1" s="292"/>
      <c r="FCL1" s="292"/>
      <c r="FCM1" s="292"/>
      <c r="FCN1" s="292"/>
      <c r="FCO1" s="292"/>
      <c r="FCP1" s="292"/>
      <c r="FCQ1" s="292"/>
      <c r="FCR1" s="292"/>
      <c r="FCS1" s="292"/>
      <c r="FCT1" s="292"/>
      <c r="FCU1" s="292"/>
      <c r="FCV1" s="292"/>
      <c r="FCW1" s="292"/>
      <c r="FCX1" s="292"/>
      <c r="FCY1" s="292"/>
      <c r="FCZ1" s="292"/>
      <c r="FDA1" s="292"/>
      <c r="FDB1" s="292"/>
      <c r="FDC1" s="292"/>
      <c r="FDD1" s="292"/>
      <c r="FDE1" s="292"/>
      <c r="FDF1" s="292"/>
      <c r="FDG1" s="292"/>
      <c r="FDH1" s="292"/>
      <c r="FDI1" s="292"/>
      <c r="FDJ1" s="292"/>
      <c r="FDK1" s="292"/>
      <c r="FDL1" s="292"/>
      <c r="FDM1" s="292"/>
      <c r="FDN1" s="292"/>
      <c r="FDO1" s="292"/>
      <c r="FDP1" s="292"/>
      <c r="FDQ1" s="292"/>
      <c r="FDR1" s="292"/>
      <c r="FDS1" s="292"/>
      <c r="FDT1" s="292"/>
      <c r="FDU1" s="292"/>
      <c r="FDV1" s="292"/>
      <c r="FDW1" s="292"/>
      <c r="FDX1" s="292"/>
      <c r="FDY1" s="292"/>
      <c r="FDZ1" s="292"/>
      <c r="FEA1" s="292"/>
      <c r="FEB1" s="292"/>
      <c r="FEC1" s="292"/>
      <c r="FED1" s="292"/>
      <c r="FEE1" s="292"/>
      <c r="FEF1" s="292"/>
      <c r="FEG1" s="292"/>
      <c r="FEH1" s="292"/>
      <c r="FEI1" s="292"/>
      <c r="FEJ1" s="292"/>
      <c r="FEK1" s="292"/>
      <c r="FEL1" s="292"/>
      <c r="FEM1" s="292"/>
      <c r="FEN1" s="292"/>
      <c r="FEO1" s="292"/>
      <c r="FEP1" s="292"/>
      <c r="FEQ1" s="292"/>
      <c r="FER1" s="292"/>
      <c r="FES1" s="292"/>
      <c r="FET1" s="292"/>
      <c r="FEU1" s="292"/>
      <c r="FEV1" s="292"/>
      <c r="FEW1" s="292"/>
      <c r="FEX1" s="292"/>
      <c r="FEY1" s="292"/>
      <c r="FEZ1" s="292"/>
      <c r="FFA1" s="292"/>
      <c r="FFB1" s="292"/>
      <c r="FFC1" s="292"/>
      <c r="FFD1" s="292"/>
      <c r="FFE1" s="292"/>
      <c r="FFF1" s="292"/>
      <c r="FFG1" s="292"/>
      <c r="FFH1" s="292"/>
      <c r="FFI1" s="292"/>
      <c r="FFJ1" s="292"/>
      <c r="FFK1" s="292"/>
      <c r="FFL1" s="292"/>
      <c r="FFM1" s="292"/>
      <c r="FFN1" s="292"/>
      <c r="FFO1" s="292"/>
      <c r="FFP1" s="292"/>
      <c r="FFQ1" s="292"/>
      <c r="FFR1" s="292"/>
      <c r="FFS1" s="292"/>
      <c r="FFT1" s="292"/>
      <c r="FFU1" s="292"/>
      <c r="FFV1" s="292"/>
      <c r="FFW1" s="292"/>
      <c r="FFX1" s="292"/>
      <c r="FFY1" s="292"/>
      <c r="FFZ1" s="292"/>
      <c r="FGA1" s="292"/>
      <c r="FGB1" s="292"/>
      <c r="FGC1" s="292"/>
      <c r="FGD1" s="292"/>
      <c r="FGE1" s="292"/>
      <c r="FGF1" s="292"/>
      <c r="FGG1" s="292"/>
      <c r="FGH1" s="292"/>
      <c r="FGI1" s="292"/>
      <c r="FGJ1" s="292"/>
      <c r="FGK1" s="292"/>
      <c r="FGL1" s="292"/>
      <c r="FGM1" s="292"/>
      <c r="FGN1" s="292"/>
      <c r="FGO1" s="292"/>
      <c r="FGP1" s="292"/>
      <c r="FGQ1" s="292"/>
      <c r="FGR1" s="292"/>
      <c r="FGS1" s="292"/>
      <c r="FGT1" s="292"/>
      <c r="FGU1" s="292"/>
      <c r="FGV1" s="292"/>
      <c r="FGW1" s="292"/>
      <c r="FGX1" s="292"/>
      <c r="FGY1" s="292"/>
      <c r="FGZ1" s="292"/>
      <c r="FHA1" s="292"/>
      <c r="FHB1" s="292"/>
      <c r="FHC1" s="292"/>
      <c r="FHD1" s="292"/>
      <c r="FHE1" s="292"/>
      <c r="FHF1" s="292"/>
      <c r="FHG1" s="292"/>
      <c r="FHH1" s="292"/>
      <c r="FHI1" s="292"/>
      <c r="FHJ1" s="292"/>
      <c r="FHK1" s="292"/>
      <c r="FHL1" s="292"/>
      <c r="FHM1" s="292"/>
      <c r="FHN1" s="292"/>
      <c r="FHO1" s="292"/>
      <c r="FHP1" s="292"/>
      <c r="FHQ1" s="292"/>
      <c r="FHR1" s="292"/>
      <c r="FHS1" s="292"/>
      <c r="FHT1" s="292"/>
      <c r="FHU1" s="292"/>
      <c r="FHV1" s="292"/>
      <c r="FHW1" s="292"/>
      <c r="FHX1" s="292"/>
      <c r="FHY1" s="292"/>
      <c r="FHZ1" s="292"/>
      <c r="FIA1" s="292"/>
      <c r="FIB1" s="292"/>
      <c r="FIC1" s="292"/>
      <c r="FID1" s="292"/>
      <c r="FIE1" s="292"/>
      <c r="FIF1" s="292"/>
      <c r="FIG1" s="292"/>
      <c r="FIH1" s="292"/>
      <c r="FII1" s="292"/>
      <c r="FIJ1" s="292"/>
      <c r="FIK1" s="292"/>
      <c r="FIL1" s="292"/>
      <c r="FIM1" s="292"/>
      <c r="FIN1" s="292"/>
      <c r="FIO1" s="292"/>
      <c r="FIP1" s="292"/>
      <c r="FIQ1" s="292"/>
      <c r="FIR1" s="292"/>
      <c r="FIS1" s="292"/>
      <c r="FIT1" s="292"/>
      <c r="FIU1" s="292"/>
      <c r="FIV1" s="292"/>
      <c r="FIW1" s="292"/>
      <c r="FIX1" s="292"/>
      <c r="FIY1" s="292"/>
      <c r="FIZ1" s="292"/>
      <c r="FJA1" s="292"/>
      <c r="FJB1" s="292"/>
      <c r="FJC1" s="292"/>
      <c r="FJD1" s="292"/>
      <c r="FJE1" s="292"/>
      <c r="FJF1" s="292"/>
      <c r="FJG1" s="292"/>
      <c r="FJH1" s="292"/>
      <c r="FJI1" s="292"/>
      <c r="FJJ1" s="292"/>
      <c r="FJK1" s="292"/>
      <c r="FJL1" s="292"/>
      <c r="FJM1" s="292"/>
      <c r="FJN1" s="292"/>
      <c r="FJO1" s="292"/>
      <c r="FJP1" s="292"/>
      <c r="FJQ1" s="292"/>
      <c r="FJR1" s="292"/>
      <c r="FJS1" s="292"/>
      <c r="FJT1" s="292"/>
      <c r="FJU1" s="292"/>
      <c r="FJV1" s="292"/>
      <c r="FJW1" s="292"/>
      <c r="FJX1" s="292"/>
      <c r="FJY1" s="292"/>
      <c r="FJZ1" s="292"/>
      <c r="FKA1" s="292"/>
      <c r="FKB1" s="292"/>
      <c r="FKC1" s="292"/>
      <c r="FKD1" s="292"/>
      <c r="FKE1" s="292"/>
      <c r="FKF1" s="292"/>
      <c r="FKG1" s="292"/>
      <c r="FKH1" s="292"/>
      <c r="FKI1" s="292"/>
      <c r="FKJ1" s="292"/>
      <c r="FKK1" s="292"/>
      <c r="FKL1" s="292"/>
      <c r="FKM1" s="292"/>
      <c r="FKN1" s="292"/>
      <c r="FKO1" s="292"/>
      <c r="FKP1" s="292"/>
      <c r="FKQ1" s="292"/>
      <c r="FKR1" s="292"/>
      <c r="FKS1" s="292"/>
      <c r="FKT1" s="292"/>
      <c r="FKU1" s="292"/>
      <c r="FKV1" s="292"/>
      <c r="FKW1" s="292"/>
      <c r="FKX1" s="292"/>
      <c r="FKY1" s="292"/>
      <c r="FKZ1" s="292"/>
      <c r="FLA1" s="292"/>
      <c r="FLB1" s="292"/>
      <c r="FLC1" s="292"/>
      <c r="FLD1" s="292"/>
      <c r="FLE1" s="292"/>
      <c r="FLF1" s="292"/>
      <c r="FLG1" s="292"/>
      <c r="FLH1" s="292"/>
      <c r="FLI1" s="292"/>
      <c r="FLJ1" s="292"/>
      <c r="FLK1" s="292"/>
      <c r="FLL1" s="292"/>
      <c r="FLM1" s="292"/>
      <c r="FLN1" s="292"/>
      <c r="FLO1" s="292"/>
      <c r="FLP1" s="292"/>
      <c r="FLQ1" s="292"/>
      <c r="FLR1" s="292"/>
      <c r="FLS1" s="292"/>
      <c r="FLT1" s="292"/>
      <c r="FLU1" s="292"/>
      <c r="FLV1" s="292"/>
      <c r="FLW1" s="292"/>
      <c r="FLX1" s="292"/>
      <c r="FLY1" s="292"/>
      <c r="FLZ1" s="292"/>
      <c r="FMA1" s="292"/>
      <c r="FMB1" s="292"/>
      <c r="FMC1" s="292"/>
      <c r="FMD1" s="292"/>
      <c r="FME1" s="292"/>
      <c r="FMF1" s="292"/>
      <c r="FMG1" s="292"/>
      <c r="FMH1" s="292"/>
      <c r="FMI1" s="292"/>
      <c r="FMJ1" s="292"/>
      <c r="FMK1" s="292"/>
      <c r="FML1" s="292"/>
      <c r="FMM1" s="292"/>
      <c r="FMN1" s="292"/>
      <c r="FMO1" s="292"/>
      <c r="FMP1" s="292"/>
      <c r="FMQ1" s="292"/>
      <c r="FMR1" s="292"/>
      <c r="FMS1" s="292"/>
      <c r="FMT1" s="292"/>
      <c r="FMU1" s="292"/>
      <c r="FMV1" s="292"/>
      <c r="FMW1" s="292"/>
      <c r="FMX1" s="292"/>
      <c r="FMY1" s="292"/>
      <c r="FMZ1" s="292"/>
      <c r="FNA1" s="292"/>
      <c r="FNB1" s="292"/>
      <c r="FNC1" s="292"/>
      <c r="FND1" s="292"/>
      <c r="FNE1" s="292"/>
      <c r="FNF1" s="292"/>
      <c r="FNG1" s="292"/>
      <c r="FNH1" s="292"/>
      <c r="FNI1" s="292"/>
      <c r="FNJ1" s="292"/>
      <c r="FNK1" s="292"/>
      <c r="FNL1" s="292"/>
      <c r="FNM1" s="292"/>
      <c r="FNN1" s="292"/>
      <c r="FNO1" s="292"/>
      <c r="FNP1" s="292"/>
      <c r="FNQ1" s="292"/>
      <c r="FNR1" s="292"/>
      <c r="FNS1" s="292"/>
      <c r="FNT1" s="292"/>
      <c r="FNU1" s="292"/>
      <c r="FNV1" s="292"/>
      <c r="FNW1" s="292"/>
      <c r="FNX1" s="292"/>
      <c r="FNY1" s="292"/>
      <c r="FNZ1" s="292"/>
      <c r="FOA1" s="292"/>
      <c r="FOB1" s="292"/>
      <c r="FOC1" s="292"/>
      <c r="FOD1" s="292"/>
      <c r="FOE1" s="292"/>
      <c r="FOF1" s="292"/>
      <c r="FOG1" s="292"/>
      <c r="FOH1" s="292"/>
      <c r="FOI1" s="292"/>
      <c r="FOJ1" s="292"/>
      <c r="FOK1" s="292"/>
      <c r="FOL1" s="292"/>
      <c r="FOM1" s="292"/>
      <c r="FON1" s="292"/>
      <c r="FOO1" s="292"/>
      <c r="FOP1" s="292"/>
      <c r="FOQ1" s="292"/>
      <c r="FOR1" s="292"/>
      <c r="FOS1" s="292"/>
      <c r="FOT1" s="292"/>
      <c r="FOU1" s="292"/>
      <c r="FOV1" s="292"/>
      <c r="FOW1" s="292"/>
      <c r="FOX1" s="292"/>
      <c r="FOY1" s="292"/>
      <c r="FOZ1" s="292"/>
      <c r="FPA1" s="292"/>
      <c r="FPB1" s="292"/>
      <c r="FPC1" s="292"/>
      <c r="FPD1" s="292"/>
      <c r="FPE1" s="292"/>
      <c r="FPF1" s="292"/>
      <c r="FPG1" s="292"/>
      <c r="FPH1" s="292"/>
      <c r="FPI1" s="292"/>
      <c r="FPJ1" s="292"/>
      <c r="FPK1" s="292"/>
      <c r="FPL1" s="292"/>
      <c r="FPM1" s="292"/>
      <c r="FPN1" s="292"/>
      <c r="FPO1" s="292"/>
      <c r="FPP1" s="292"/>
      <c r="FPQ1" s="292"/>
      <c r="FPR1" s="292"/>
      <c r="FPS1" s="292"/>
      <c r="FPT1" s="292"/>
      <c r="FPU1" s="292"/>
      <c r="FPV1" s="292"/>
      <c r="FPW1" s="292"/>
      <c r="FPX1" s="292"/>
      <c r="FPY1" s="292"/>
      <c r="FPZ1" s="292"/>
      <c r="FQA1" s="292"/>
      <c r="FQB1" s="292"/>
      <c r="FQC1" s="292"/>
      <c r="FQD1" s="292"/>
      <c r="FQE1" s="292"/>
      <c r="FQF1" s="292"/>
      <c r="FQG1" s="292"/>
      <c r="FQH1" s="292"/>
      <c r="FQI1" s="292"/>
      <c r="FQJ1" s="292"/>
      <c r="FQK1" s="292"/>
      <c r="FQL1" s="292"/>
      <c r="FQM1" s="292"/>
      <c r="FQN1" s="292"/>
      <c r="FQO1" s="292"/>
      <c r="FQP1" s="292"/>
      <c r="FQQ1" s="292"/>
      <c r="FQR1" s="292"/>
      <c r="FQS1" s="292"/>
      <c r="FQT1" s="292"/>
      <c r="FQU1" s="292"/>
      <c r="FQV1" s="292"/>
      <c r="FQW1" s="292"/>
      <c r="FQX1" s="292"/>
      <c r="FQY1" s="292"/>
      <c r="FQZ1" s="292"/>
      <c r="FRA1" s="292"/>
      <c r="FRB1" s="292"/>
      <c r="FRC1" s="292"/>
      <c r="FRD1" s="292"/>
      <c r="FRE1" s="292"/>
      <c r="FRF1" s="292"/>
      <c r="FRG1" s="292"/>
      <c r="FRH1" s="292"/>
      <c r="FRI1" s="292"/>
      <c r="FRJ1" s="292"/>
      <c r="FRK1" s="292"/>
      <c r="FRL1" s="292"/>
      <c r="FRM1" s="292"/>
      <c r="FRN1" s="292"/>
      <c r="FRO1" s="292"/>
      <c r="FRP1" s="292"/>
      <c r="FRQ1" s="292"/>
      <c r="FRR1" s="292"/>
      <c r="FRS1" s="292"/>
      <c r="FRT1" s="292"/>
      <c r="FRU1" s="292"/>
      <c r="FRV1" s="292"/>
      <c r="FRW1" s="292"/>
      <c r="FRX1" s="292"/>
      <c r="FRY1" s="292"/>
      <c r="FRZ1" s="292"/>
      <c r="FSA1" s="292"/>
      <c r="FSB1" s="292"/>
      <c r="FSC1" s="292"/>
      <c r="FSD1" s="292"/>
      <c r="FSE1" s="292"/>
      <c r="FSF1" s="292"/>
      <c r="FSG1" s="292"/>
      <c r="FSH1" s="292"/>
      <c r="FSI1" s="292"/>
      <c r="FSJ1" s="292"/>
      <c r="FSK1" s="292"/>
      <c r="FSL1" s="292"/>
      <c r="FSM1" s="292"/>
      <c r="FSN1" s="292"/>
      <c r="FSO1" s="292"/>
      <c r="FSP1" s="292"/>
      <c r="FSQ1" s="292"/>
      <c r="FSR1" s="292"/>
      <c r="FSS1" s="292"/>
      <c r="FST1" s="292"/>
      <c r="FSU1" s="292"/>
      <c r="FSV1" s="292"/>
      <c r="FSW1" s="292"/>
      <c r="FSX1" s="292"/>
      <c r="FSY1" s="292"/>
      <c r="FSZ1" s="292"/>
      <c r="FTA1" s="292"/>
      <c r="FTB1" s="292"/>
      <c r="FTC1" s="292"/>
      <c r="FTD1" s="292"/>
      <c r="FTE1" s="292"/>
      <c r="FTF1" s="292"/>
      <c r="FTG1" s="292"/>
      <c r="FTH1" s="292"/>
      <c r="FTI1" s="292"/>
      <c r="FTJ1" s="292"/>
      <c r="FTK1" s="292"/>
      <c r="FTL1" s="292"/>
      <c r="FTM1" s="292"/>
      <c r="FTN1" s="292"/>
      <c r="FTO1" s="292"/>
      <c r="FTP1" s="292"/>
      <c r="FTQ1" s="292"/>
      <c r="FTR1" s="292"/>
      <c r="FTS1" s="292"/>
      <c r="FTT1" s="292"/>
      <c r="FTU1" s="292"/>
      <c r="FTV1" s="292"/>
      <c r="FTW1" s="292"/>
      <c r="FTX1" s="292"/>
      <c r="FTY1" s="292"/>
      <c r="FTZ1" s="292"/>
      <c r="FUA1" s="292"/>
      <c r="FUB1" s="292"/>
      <c r="FUC1" s="292"/>
      <c r="FUD1" s="292"/>
      <c r="FUE1" s="292"/>
      <c r="FUF1" s="292"/>
      <c r="FUG1" s="292"/>
      <c r="FUH1" s="292"/>
      <c r="FUI1" s="292"/>
      <c r="FUJ1" s="292"/>
      <c r="FUK1" s="292"/>
      <c r="FUL1" s="292"/>
      <c r="FUM1" s="292"/>
      <c r="FUN1" s="292"/>
      <c r="FUO1" s="292"/>
      <c r="FUP1" s="292"/>
      <c r="FUQ1" s="292"/>
      <c r="FUR1" s="292"/>
      <c r="FUS1" s="292"/>
      <c r="FUT1" s="292"/>
      <c r="FUU1" s="292"/>
      <c r="FUV1" s="292"/>
      <c r="FUW1" s="292"/>
      <c r="FUX1" s="292"/>
      <c r="FUY1" s="292"/>
      <c r="FUZ1" s="292"/>
      <c r="FVA1" s="292"/>
      <c r="FVB1" s="292"/>
      <c r="FVC1" s="292"/>
      <c r="FVD1" s="292"/>
      <c r="FVE1" s="292"/>
      <c r="FVF1" s="292"/>
      <c r="FVG1" s="292"/>
      <c r="FVH1" s="292"/>
      <c r="FVI1" s="292"/>
      <c r="FVJ1" s="292"/>
      <c r="FVK1" s="292"/>
      <c r="FVL1" s="292"/>
      <c r="FVM1" s="292"/>
      <c r="FVN1" s="292"/>
      <c r="FVO1" s="292"/>
      <c r="FVP1" s="292"/>
      <c r="FVQ1" s="292"/>
      <c r="FVR1" s="292"/>
      <c r="FVS1" s="292"/>
      <c r="FVT1" s="292"/>
      <c r="FVU1" s="292"/>
      <c r="FVV1" s="292"/>
      <c r="FVW1" s="292"/>
      <c r="FVX1" s="292"/>
      <c r="FVY1" s="292"/>
      <c r="FVZ1" s="292"/>
      <c r="FWA1" s="292"/>
      <c r="FWB1" s="292"/>
      <c r="FWC1" s="292"/>
      <c r="FWD1" s="292"/>
      <c r="FWE1" s="292"/>
      <c r="FWF1" s="292"/>
      <c r="FWG1" s="292"/>
      <c r="FWH1" s="292"/>
      <c r="FWI1" s="292"/>
      <c r="FWJ1" s="292"/>
      <c r="FWK1" s="292"/>
      <c r="FWL1" s="292"/>
      <c r="FWM1" s="292"/>
      <c r="FWN1" s="292"/>
      <c r="FWO1" s="292"/>
      <c r="FWP1" s="292"/>
      <c r="FWQ1" s="292"/>
      <c r="FWR1" s="292"/>
      <c r="FWS1" s="292"/>
      <c r="FWT1" s="292"/>
      <c r="FWU1" s="292"/>
      <c r="FWV1" s="292"/>
      <c r="FWW1" s="292"/>
      <c r="FWX1" s="292"/>
      <c r="FWY1" s="292"/>
      <c r="FWZ1" s="292"/>
      <c r="FXA1" s="292"/>
      <c r="FXB1" s="292"/>
      <c r="FXC1" s="292"/>
      <c r="FXD1" s="292"/>
      <c r="FXE1" s="292"/>
      <c r="FXF1" s="292"/>
      <c r="FXG1" s="292"/>
      <c r="FXH1" s="292"/>
      <c r="FXI1" s="292"/>
      <c r="FXJ1" s="292"/>
      <c r="FXK1" s="292"/>
      <c r="FXL1" s="292"/>
      <c r="FXM1" s="292"/>
      <c r="FXN1" s="292"/>
      <c r="FXO1" s="292"/>
      <c r="FXP1" s="292"/>
      <c r="FXQ1" s="292"/>
      <c r="FXR1" s="292"/>
      <c r="FXS1" s="292"/>
      <c r="FXT1" s="292"/>
      <c r="FXU1" s="292"/>
      <c r="FXV1" s="292"/>
      <c r="FXW1" s="292"/>
      <c r="FXX1" s="292"/>
      <c r="FXY1" s="292"/>
      <c r="FXZ1" s="292"/>
      <c r="FYA1" s="292"/>
      <c r="FYB1" s="292"/>
      <c r="FYC1" s="292"/>
      <c r="FYD1" s="292"/>
      <c r="FYE1" s="292"/>
      <c r="FYF1" s="292"/>
      <c r="FYG1" s="292"/>
      <c r="FYH1" s="292"/>
      <c r="FYI1" s="292"/>
      <c r="FYJ1" s="292"/>
      <c r="FYK1" s="292"/>
      <c r="FYL1" s="292"/>
      <c r="FYM1" s="292"/>
      <c r="FYN1" s="292"/>
      <c r="FYO1" s="292"/>
      <c r="FYP1" s="292"/>
      <c r="FYQ1" s="292"/>
      <c r="FYR1" s="292"/>
      <c r="FYS1" s="292"/>
      <c r="FYT1" s="292"/>
      <c r="FYU1" s="292"/>
      <c r="FYV1" s="292"/>
      <c r="FYW1" s="292"/>
      <c r="FYX1" s="292"/>
      <c r="FYY1" s="292"/>
      <c r="FYZ1" s="292"/>
      <c r="FZA1" s="292"/>
      <c r="FZB1" s="292"/>
      <c r="FZC1" s="292"/>
      <c r="FZD1" s="292"/>
      <c r="FZE1" s="292"/>
      <c r="FZF1" s="292"/>
      <c r="FZG1" s="292"/>
      <c r="FZH1" s="292"/>
      <c r="FZI1" s="292"/>
      <c r="FZJ1" s="292"/>
      <c r="FZK1" s="292"/>
      <c r="FZL1" s="292"/>
      <c r="FZM1" s="292"/>
      <c r="FZN1" s="292"/>
      <c r="FZO1" s="292"/>
      <c r="FZP1" s="292"/>
      <c r="FZQ1" s="292"/>
      <c r="FZR1" s="292"/>
      <c r="FZS1" s="292"/>
      <c r="FZT1" s="292"/>
      <c r="FZU1" s="292"/>
      <c r="FZV1" s="292"/>
      <c r="FZW1" s="292"/>
      <c r="FZX1" s="292"/>
      <c r="FZY1" s="292"/>
      <c r="FZZ1" s="292"/>
      <c r="GAA1" s="292"/>
      <c r="GAB1" s="292"/>
      <c r="GAC1" s="292"/>
      <c r="GAD1" s="292"/>
      <c r="GAE1" s="292"/>
      <c r="GAF1" s="292"/>
      <c r="GAG1" s="292"/>
      <c r="GAH1" s="292"/>
      <c r="GAI1" s="292"/>
      <c r="GAJ1" s="292"/>
      <c r="GAK1" s="292"/>
      <c r="GAL1" s="292"/>
      <c r="GAM1" s="292"/>
      <c r="GAN1" s="292"/>
      <c r="GAO1" s="292"/>
      <c r="GAP1" s="292"/>
      <c r="GAQ1" s="292"/>
      <c r="GAR1" s="292"/>
      <c r="GAS1" s="292"/>
      <c r="GAT1" s="292"/>
      <c r="GAU1" s="292"/>
      <c r="GAV1" s="292"/>
      <c r="GAW1" s="292"/>
      <c r="GAX1" s="292"/>
      <c r="GAY1" s="292"/>
      <c r="GAZ1" s="292"/>
      <c r="GBA1" s="292"/>
      <c r="GBB1" s="292"/>
      <c r="GBC1" s="292"/>
      <c r="GBD1" s="292"/>
      <c r="GBE1" s="292"/>
      <c r="GBF1" s="292"/>
      <c r="GBG1" s="292"/>
      <c r="GBH1" s="292"/>
      <c r="GBI1" s="292"/>
      <c r="GBJ1" s="292"/>
      <c r="GBK1" s="292"/>
      <c r="GBL1" s="292"/>
      <c r="GBM1" s="292"/>
      <c r="GBN1" s="292"/>
      <c r="GBO1" s="292"/>
      <c r="GBP1" s="292"/>
      <c r="GBQ1" s="292"/>
      <c r="GBR1" s="292"/>
      <c r="GBS1" s="292"/>
      <c r="GBT1" s="292"/>
      <c r="GBU1" s="292"/>
      <c r="GBV1" s="292"/>
      <c r="GBW1" s="292"/>
      <c r="GBX1" s="292"/>
      <c r="GBY1" s="292"/>
      <c r="GBZ1" s="292"/>
      <c r="GCA1" s="292"/>
      <c r="GCB1" s="292"/>
      <c r="GCC1" s="292"/>
      <c r="GCD1" s="292"/>
      <c r="GCE1" s="292"/>
      <c r="GCF1" s="292"/>
      <c r="GCG1" s="292"/>
      <c r="GCH1" s="292"/>
      <c r="GCI1" s="292"/>
      <c r="GCJ1" s="292"/>
      <c r="GCK1" s="292"/>
      <c r="GCL1" s="292"/>
      <c r="GCM1" s="292"/>
      <c r="GCN1" s="292"/>
      <c r="GCO1" s="292"/>
      <c r="GCP1" s="292"/>
      <c r="GCQ1" s="292"/>
      <c r="GCR1" s="292"/>
      <c r="GCS1" s="292"/>
      <c r="GCT1" s="292"/>
      <c r="GCU1" s="292"/>
      <c r="GCV1" s="292"/>
      <c r="GCW1" s="292"/>
      <c r="GCX1" s="292"/>
      <c r="GCY1" s="292"/>
      <c r="GCZ1" s="292"/>
      <c r="GDA1" s="292"/>
      <c r="GDB1" s="292"/>
      <c r="GDC1" s="292"/>
      <c r="GDD1" s="292"/>
      <c r="GDE1" s="292"/>
      <c r="GDF1" s="292"/>
      <c r="GDG1" s="292"/>
      <c r="GDH1" s="292"/>
      <c r="GDI1" s="292"/>
      <c r="GDJ1" s="292"/>
      <c r="GDK1" s="292"/>
      <c r="GDL1" s="292"/>
      <c r="GDM1" s="292"/>
      <c r="GDN1" s="292"/>
      <c r="GDO1" s="292"/>
      <c r="GDP1" s="292"/>
      <c r="GDQ1" s="292"/>
      <c r="GDR1" s="292"/>
      <c r="GDS1" s="292"/>
      <c r="GDT1" s="292"/>
      <c r="GDU1" s="292"/>
      <c r="GDV1" s="292"/>
      <c r="GDW1" s="292"/>
      <c r="GDX1" s="292"/>
      <c r="GDY1" s="292"/>
      <c r="GDZ1" s="292"/>
      <c r="GEA1" s="292"/>
      <c r="GEB1" s="292"/>
      <c r="GEC1" s="292"/>
      <c r="GED1" s="292"/>
      <c r="GEE1" s="292"/>
      <c r="GEF1" s="292"/>
      <c r="GEG1" s="292"/>
      <c r="GEH1" s="292"/>
      <c r="GEI1" s="292"/>
      <c r="GEJ1" s="292"/>
      <c r="GEK1" s="292"/>
      <c r="GEL1" s="292"/>
      <c r="GEM1" s="292"/>
      <c r="GEN1" s="292"/>
      <c r="GEO1" s="292"/>
      <c r="GEP1" s="292"/>
      <c r="GEQ1" s="292"/>
      <c r="GER1" s="292"/>
      <c r="GES1" s="292"/>
      <c r="GET1" s="292"/>
      <c r="GEU1" s="292"/>
      <c r="GEV1" s="292"/>
      <c r="GEW1" s="292"/>
      <c r="GEX1" s="292"/>
      <c r="GEY1" s="292"/>
      <c r="GEZ1" s="292"/>
      <c r="GFA1" s="292"/>
      <c r="GFB1" s="292"/>
      <c r="GFC1" s="292"/>
      <c r="GFD1" s="292"/>
      <c r="GFE1" s="292"/>
      <c r="GFF1" s="292"/>
      <c r="GFG1" s="292"/>
      <c r="GFH1" s="292"/>
      <c r="GFI1" s="292"/>
      <c r="GFJ1" s="292"/>
      <c r="GFK1" s="292"/>
      <c r="GFL1" s="292"/>
      <c r="GFM1" s="292"/>
      <c r="GFN1" s="292"/>
      <c r="GFO1" s="292"/>
      <c r="GFP1" s="292"/>
      <c r="GFQ1" s="292"/>
      <c r="GFR1" s="292"/>
      <c r="GFS1" s="292"/>
      <c r="GFT1" s="292"/>
      <c r="GFU1" s="292"/>
      <c r="GFV1" s="292"/>
      <c r="GFW1" s="292"/>
      <c r="GFX1" s="292"/>
      <c r="GFY1" s="292"/>
      <c r="GFZ1" s="292"/>
      <c r="GGA1" s="292"/>
      <c r="GGB1" s="292"/>
      <c r="GGC1" s="292"/>
      <c r="GGD1" s="292"/>
      <c r="GGE1" s="292"/>
      <c r="GGF1" s="292"/>
      <c r="GGG1" s="292"/>
      <c r="GGH1" s="292"/>
      <c r="GGI1" s="292"/>
      <c r="GGJ1" s="292"/>
      <c r="GGK1" s="292"/>
      <c r="GGL1" s="292"/>
      <c r="GGM1" s="292"/>
      <c r="GGN1" s="292"/>
      <c r="GGO1" s="292"/>
      <c r="GGP1" s="292"/>
      <c r="GGQ1" s="292"/>
      <c r="GGR1" s="292"/>
      <c r="GGS1" s="292"/>
      <c r="GGT1" s="292"/>
      <c r="GGU1" s="292"/>
      <c r="GGV1" s="292"/>
      <c r="GGW1" s="292"/>
      <c r="GGX1" s="292"/>
      <c r="GGY1" s="292"/>
      <c r="GGZ1" s="292"/>
      <c r="GHA1" s="292"/>
      <c r="GHB1" s="292"/>
      <c r="GHC1" s="292"/>
      <c r="GHD1" s="292"/>
      <c r="GHE1" s="292"/>
      <c r="GHF1" s="292"/>
      <c r="GHG1" s="292"/>
      <c r="GHH1" s="292"/>
      <c r="GHI1" s="292"/>
      <c r="GHJ1" s="292"/>
      <c r="GHK1" s="292"/>
      <c r="GHL1" s="292"/>
      <c r="GHM1" s="292"/>
      <c r="GHN1" s="292"/>
      <c r="GHO1" s="292"/>
      <c r="GHP1" s="292"/>
      <c r="GHQ1" s="292"/>
      <c r="GHR1" s="292"/>
      <c r="GHS1" s="292"/>
      <c r="GHT1" s="292"/>
      <c r="GHU1" s="292"/>
      <c r="GHV1" s="292"/>
      <c r="GHW1" s="292"/>
      <c r="GHX1" s="292"/>
      <c r="GHY1" s="292"/>
      <c r="GHZ1" s="292"/>
      <c r="GIA1" s="292"/>
      <c r="GIB1" s="292"/>
      <c r="GIC1" s="292"/>
      <c r="GID1" s="292"/>
      <c r="GIE1" s="292"/>
      <c r="GIF1" s="292"/>
      <c r="GIG1" s="292"/>
      <c r="GIH1" s="292"/>
      <c r="GII1" s="292"/>
      <c r="GIJ1" s="292"/>
      <c r="GIK1" s="292"/>
      <c r="GIL1" s="292"/>
      <c r="GIM1" s="292"/>
      <c r="GIN1" s="292"/>
      <c r="GIO1" s="292"/>
      <c r="GIP1" s="292"/>
      <c r="GIQ1" s="292"/>
      <c r="GIR1" s="292"/>
      <c r="GIS1" s="292"/>
      <c r="GIT1" s="292"/>
      <c r="GIU1" s="292"/>
      <c r="GIV1" s="292"/>
      <c r="GIW1" s="292"/>
      <c r="GIX1" s="292"/>
      <c r="GIY1" s="292"/>
      <c r="GIZ1" s="292"/>
      <c r="GJA1" s="292"/>
      <c r="GJB1" s="292"/>
      <c r="GJC1" s="292"/>
      <c r="GJD1" s="292"/>
      <c r="GJE1" s="292"/>
      <c r="GJF1" s="292"/>
      <c r="GJG1" s="292"/>
      <c r="GJH1" s="292"/>
      <c r="GJI1" s="292"/>
      <c r="GJJ1" s="292"/>
      <c r="GJK1" s="292"/>
      <c r="GJL1" s="292"/>
      <c r="GJM1" s="292"/>
      <c r="GJN1" s="292"/>
      <c r="GJO1" s="292"/>
      <c r="GJP1" s="292"/>
      <c r="GJQ1" s="292"/>
      <c r="GJR1" s="292"/>
      <c r="GJS1" s="292"/>
      <c r="GJT1" s="292"/>
      <c r="GJU1" s="292"/>
      <c r="GJV1" s="292"/>
      <c r="GJW1" s="292"/>
      <c r="GJX1" s="292"/>
      <c r="GJY1" s="292"/>
      <c r="GJZ1" s="292"/>
      <c r="GKA1" s="292"/>
      <c r="GKB1" s="292"/>
      <c r="GKC1" s="292"/>
      <c r="GKD1" s="292"/>
      <c r="GKE1" s="292"/>
      <c r="GKF1" s="292"/>
      <c r="GKG1" s="292"/>
      <c r="GKH1" s="292"/>
      <c r="GKI1" s="292"/>
      <c r="GKJ1" s="292"/>
      <c r="GKK1" s="292"/>
      <c r="GKL1" s="292"/>
      <c r="GKM1" s="292"/>
      <c r="GKN1" s="292"/>
      <c r="GKO1" s="292"/>
      <c r="GKP1" s="292"/>
      <c r="GKQ1" s="292"/>
      <c r="GKR1" s="292"/>
      <c r="GKS1" s="292"/>
      <c r="GKT1" s="292"/>
      <c r="GKU1" s="292"/>
      <c r="GKV1" s="292"/>
      <c r="GKW1" s="292"/>
      <c r="GKX1" s="292"/>
      <c r="GKY1" s="292"/>
      <c r="GKZ1" s="292"/>
      <c r="GLA1" s="292"/>
      <c r="GLB1" s="292"/>
      <c r="GLC1" s="292"/>
      <c r="GLD1" s="292"/>
      <c r="GLE1" s="292"/>
      <c r="GLF1" s="292"/>
      <c r="GLG1" s="292"/>
      <c r="GLH1" s="292"/>
      <c r="GLI1" s="292"/>
      <c r="GLJ1" s="292"/>
      <c r="GLK1" s="292"/>
      <c r="GLL1" s="292"/>
      <c r="GLM1" s="292"/>
      <c r="GLN1" s="292"/>
      <c r="GLO1" s="292"/>
      <c r="GLP1" s="292"/>
      <c r="GLQ1" s="292"/>
      <c r="GLR1" s="292"/>
      <c r="GLS1" s="292"/>
      <c r="GLT1" s="292"/>
      <c r="GLU1" s="292"/>
      <c r="GLV1" s="292"/>
      <c r="GLW1" s="292"/>
      <c r="GLX1" s="292"/>
      <c r="GLY1" s="292"/>
      <c r="GLZ1" s="292"/>
      <c r="GMA1" s="292"/>
      <c r="GMB1" s="292"/>
      <c r="GMC1" s="292"/>
      <c r="GMD1" s="292"/>
      <c r="GME1" s="292"/>
      <c r="GMF1" s="292"/>
      <c r="GMG1" s="292"/>
      <c r="GMH1" s="292"/>
      <c r="GMI1" s="292"/>
      <c r="GMJ1" s="292"/>
      <c r="GMK1" s="292"/>
      <c r="GML1" s="292"/>
      <c r="GMM1" s="292"/>
      <c r="GMN1" s="292"/>
      <c r="GMO1" s="292"/>
      <c r="GMP1" s="292"/>
      <c r="GMQ1" s="292"/>
      <c r="GMR1" s="292"/>
      <c r="GMS1" s="292"/>
      <c r="GMT1" s="292"/>
      <c r="GMU1" s="292"/>
      <c r="GMV1" s="292"/>
      <c r="GMW1" s="292"/>
      <c r="GMX1" s="292"/>
      <c r="GMY1" s="292"/>
      <c r="GMZ1" s="292"/>
      <c r="GNA1" s="292"/>
      <c r="GNB1" s="292"/>
      <c r="GNC1" s="292"/>
      <c r="GND1" s="292"/>
      <c r="GNE1" s="292"/>
      <c r="GNF1" s="292"/>
      <c r="GNG1" s="292"/>
      <c r="GNH1" s="292"/>
      <c r="GNI1" s="292"/>
      <c r="GNJ1" s="292"/>
      <c r="GNK1" s="292"/>
      <c r="GNL1" s="292"/>
      <c r="GNM1" s="292"/>
      <c r="GNN1" s="292"/>
      <c r="GNO1" s="292"/>
      <c r="GNP1" s="292"/>
      <c r="GNQ1" s="292"/>
      <c r="GNR1" s="292"/>
      <c r="GNS1" s="292"/>
      <c r="GNT1" s="292"/>
      <c r="GNU1" s="292"/>
      <c r="GNV1" s="292"/>
      <c r="GNW1" s="292"/>
      <c r="GNX1" s="292"/>
      <c r="GNY1" s="292"/>
      <c r="GNZ1" s="292"/>
      <c r="GOA1" s="292"/>
      <c r="GOB1" s="292"/>
      <c r="GOC1" s="292"/>
      <c r="GOD1" s="292"/>
      <c r="GOE1" s="292"/>
      <c r="GOF1" s="292"/>
      <c r="GOG1" s="292"/>
      <c r="GOH1" s="292"/>
      <c r="GOI1" s="292"/>
      <c r="GOJ1" s="292"/>
      <c r="GOK1" s="292"/>
      <c r="GOL1" s="292"/>
      <c r="GOM1" s="292"/>
      <c r="GON1" s="292"/>
      <c r="GOO1" s="292"/>
      <c r="GOP1" s="292"/>
      <c r="GOQ1" s="292"/>
      <c r="GOR1" s="292"/>
      <c r="GOS1" s="292"/>
      <c r="GOT1" s="292"/>
      <c r="GOU1" s="292"/>
      <c r="GOV1" s="292"/>
      <c r="GOW1" s="292"/>
      <c r="GOX1" s="292"/>
      <c r="GOY1" s="292"/>
      <c r="GOZ1" s="292"/>
      <c r="GPA1" s="292"/>
      <c r="GPB1" s="292"/>
      <c r="GPC1" s="292"/>
      <c r="GPD1" s="292"/>
      <c r="GPE1" s="292"/>
      <c r="GPF1" s="292"/>
      <c r="GPG1" s="292"/>
      <c r="GPH1" s="292"/>
      <c r="GPI1" s="292"/>
      <c r="GPJ1" s="292"/>
      <c r="GPK1" s="292"/>
      <c r="GPL1" s="292"/>
      <c r="GPM1" s="292"/>
      <c r="GPN1" s="292"/>
      <c r="GPO1" s="292"/>
      <c r="GPP1" s="292"/>
      <c r="GPQ1" s="292"/>
      <c r="GPR1" s="292"/>
      <c r="GPS1" s="292"/>
      <c r="GPT1" s="292"/>
      <c r="GPU1" s="292"/>
      <c r="GPV1" s="292"/>
      <c r="GPW1" s="292"/>
      <c r="GPX1" s="292"/>
      <c r="GPY1" s="292"/>
      <c r="GPZ1" s="292"/>
      <c r="GQA1" s="292"/>
      <c r="GQB1" s="292"/>
      <c r="GQC1" s="292"/>
      <c r="GQD1" s="292"/>
      <c r="GQE1" s="292"/>
      <c r="GQF1" s="292"/>
      <c r="GQG1" s="292"/>
      <c r="GQH1" s="292"/>
      <c r="GQI1" s="292"/>
      <c r="GQJ1" s="292"/>
      <c r="GQK1" s="292"/>
      <c r="GQL1" s="292"/>
      <c r="GQM1" s="292"/>
      <c r="GQN1" s="292"/>
      <c r="GQO1" s="292"/>
      <c r="GQP1" s="292"/>
      <c r="GQQ1" s="292"/>
      <c r="GQR1" s="292"/>
      <c r="GQS1" s="292"/>
      <c r="GQT1" s="292"/>
      <c r="GQU1" s="292"/>
      <c r="GQV1" s="292"/>
      <c r="GQW1" s="292"/>
      <c r="GQX1" s="292"/>
      <c r="GQY1" s="292"/>
      <c r="GQZ1" s="292"/>
      <c r="GRA1" s="292"/>
      <c r="GRB1" s="292"/>
      <c r="GRC1" s="292"/>
      <c r="GRD1" s="292"/>
      <c r="GRE1" s="292"/>
      <c r="GRF1" s="292"/>
      <c r="GRG1" s="292"/>
      <c r="GRH1" s="292"/>
      <c r="GRI1" s="292"/>
      <c r="GRJ1" s="292"/>
      <c r="GRK1" s="292"/>
      <c r="GRL1" s="292"/>
      <c r="GRM1" s="292"/>
      <c r="GRN1" s="292"/>
      <c r="GRO1" s="292"/>
      <c r="GRP1" s="292"/>
      <c r="GRQ1" s="292"/>
      <c r="GRR1" s="292"/>
      <c r="GRS1" s="292"/>
      <c r="GRT1" s="292"/>
      <c r="GRU1" s="292"/>
      <c r="GRV1" s="292"/>
      <c r="GRW1" s="292"/>
      <c r="GRX1" s="292"/>
      <c r="GRY1" s="292"/>
      <c r="GRZ1" s="292"/>
      <c r="GSA1" s="292"/>
      <c r="GSB1" s="292"/>
      <c r="GSC1" s="292"/>
      <c r="GSD1" s="292"/>
      <c r="GSE1" s="292"/>
      <c r="GSF1" s="292"/>
      <c r="GSG1" s="292"/>
      <c r="GSH1" s="292"/>
      <c r="GSI1" s="292"/>
      <c r="GSJ1" s="292"/>
      <c r="GSK1" s="292"/>
      <c r="GSL1" s="292"/>
      <c r="GSM1" s="292"/>
      <c r="GSN1" s="292"/>
      <c r="GSO1" s="292"/>
      <c r="GSP1" s="292"/>
      <c r="GSQ1" s="292"/>
      <c r="GSR1" s="292"/>
      <c r="GSS1" s="292"/>
      <c r="GST1" s="292"/>
      <c r="GSU1" s="292"/>
      <c r="GSV1" s="292"/>
      <c r="GSW1" s="292"/>
      <c r="GSX1" s="292"/>
      <c r="GSY1" s="292"/>
      <c r="GSZ1" s="292"/>
      <c r="GTA1" s="292"/>
      <c r="GTB1" s="292"/>
      <c r="GTC1" s="292"/>
      <c r="GTD1" s="292"/>
      <c r="GTE1" s="292"/>
      <c r="GTF1" s="292"/>
      <c r="GTG1" s="292"/>
      <c r="GTH1" s="292"/>
      <c r="GTI1" s="292"/>
      <c r="GTJ1" s="292"/>
      <c r="GTK1" s="292"/>
      <c r="GTL1" s="292"/>
      <c r="GTM1" s="292"/>
      <c r="GTN1" s="292"/>
      <c r="GTO1" s="292"/>
      <c r="GTP1" s="292"/>
      <c r="GTQ1" s="292"/>
      <c r="GTR1" s="292"/>
      <c r="GTS1" s="292"/>
      <c r="GTT1" s="292"/>
      <c r="GTU1" s="292"/>
      <c r="GTV1" s="292"/>
      <c r="GTW1" s="292"/>
      <c r="GTX1" s="292"/>
      <c r="GTY1" s="292"/>
      <c r="GTZ1" s="292"/>
      <c r="GUA1" s="292"/>
      <c r="GUB1" s="292"/>
      <c r="GUC1" s="292"/>
      <c r="GUD1" s="292"/>
      <c r="GUE1" s="292"/>
      <c r="GUF1" s="292"/>
      <c r="GUG1" s="292"/>
      <c r="GUH1" s="292"/>
      <c r="GUI1" s="292"/>
      <c r="GUJ1" s="292"/>
      <c r="GUK1" s="292"/>
      <c r="GUL1" s="292"/>
      <c r="GUM1" s="292"/>
      <c r="GUN1" s="292"/>
      <c r="GUO1" s="292"/>
      <c r="GUP1" s="292"/>
      <c r="GUQ1" s="292"/>
      <c r="GUR1" s="292"/>
      <c r="GUS1" s="292"/>
      <c r="GUT1" s="292"/>
      <c r="GUU1" s="292"/>
      <c r="GUV1" s="292"/>
      <c r="GUW1" s="292"/>
      <c r="GUX1" s="292"/>
      <c r="GUY1" s="292"/>
      <c r="GUZ1" s="292"/>
      <c r="GVA1" s="292"/>
      <c r="GVB1" s="292"/>
      <c r="GVC1" s="292"/>
      <c r="GVD1" s="292"/>
      <c r="GVE1" s="292"/>
      <c r="GVF1" s="292"/>
      <c r="GVG1" s="292"/>
      <c r="GVH1" s="292"/>
      <c r="GVI1" s="292"/>
      <c r="GVJ1" s="292"/>
      <c r="GVK1" s="292"/>
      <c r="GVL1" s="292"/>
      <c r="GVM1" s="292"/>
      <c r="GVN1" s="292"/>
      <c r="GVO1" s="292"/>
      <c r="GVP1" s="292"/>
      <c r="GVQ1" s="292"/>
      <c r="GVR1" s="292"/>
      <c r="GVS1" s="292"/>
      <c r="GVT1" s="292"/>
      <c r="GVU1" s="292"/>
      <c r="GVV1" s="292"/>
      <c r="GVW1" s="292"/>
      <c r="GVX1" s="292"/>
      <c r="GVY1" s="292"/>
      <c r="GVZ1" s="292"/>
      <c r="GWA1" s="292"/>
      <c r="GWB1" s="292"/>
      <c r="GWC1" s="292"/>
      <c r="GWD1" s="292"/>
      <c r="GWE1" s="292"/>
      <c r="GWF1" s="292"/>
      <c r="GWG1" s="292"/>
      <c r="GWH1" s="292"/>
      <c r="GWI1" s="292"/>
      <c r="GWJ1" s="292"/>
      <c r="GWK1" s="292"/>
      <c r="GWL1" s="292"/>
      <c r="GWM1" s="292"/>
      <c r="GWN1" s="292"/>
      <c r="GWO1" s="292"/>
      <c r="GWP1" s="292"/>
      <c r="GWQ1" s="292"/>
      <c r="GWR1" s="292"/>
      <c r="GWS1" s="292"/>
      <c r="GWT1" s="292"/>
      <c r="GWU1" s="292"/>
      <c r="GWV1" s="292"/>
      <c r="GWW1" s="292"/>
      <c r="GWX1" s="292"/>
      <c r="GWY1" s="292"/>
      <c r="GWZ1" s="292"/>
      <c r="GXA1" s="292"/>
      <c r="GXB1" s="292"/>
      <c r="GXC1" s="292"/>
      <c r="GXD1" s="292"/>
      <c r="GXE1" s="292"/>
      <c r="GXF1" s="292"/>
      <c r="GXG1" s="292"/>
      <c r="GXH1" s="292"/>
      <c r="GXI1" s="292"/>
      <c r="GXJ1" s="292"/>
      <c r="GXK1" s="292"/>
      <c r="GXL1" s="292"/>
      <c r="GXM1" s="292"/>
      <c r="GXN1" s="292"/>
      <c r="GXO1" s="292"/>
      <c r="GXP1" s="292"/>
      <c r="GXQ1" s="292"/>
      <c r="GXR1" s="292"/>
      <c r="GXS1" s="292"/>
      <c r="GXT1" s="292"/>
      <c r="GXU1" s="292"/>
      <c r="GXV1" s="292"/>
      <c r="GXW1" s="292"/>
      <c r="GXX1" s="292"/>
      <c r="GXY1" s="292"/>
      <c r="GXZ1" s="292"/>
      <c r="GYA1" s="292"/>
      <c r="GYB1" s="292"/>
      <c r="GYC1" s="292"/>
      <c r="GYD1" s="292"/>
      <c r="GYE1" s="292"/>
      <c r="GYF1" s="292"/>
      <c r="GYG1" s="292"/>
      <c r="GYH1" s="292"/>
      <c r="GYI1" s="292"/>
      <c r="GYJ1" s="292"/>
      <c r="GYK1" s="292"/>
      <c r="GYL1" s="292"/>
      <c r="GYM1" s="292"/>
      <c r="GYN1" s="292"/>
      <c r="GYO1" s="292"/>
      <c r="GYP1" s="292"/>
      <c r="GYQ1" s="292"/>
      <c r="GYR1" s="292"/>
      <c r="GYS1" s="292"/>
      <c r="GYT1" s="292"/>
      <c r="GYU1" s="292"/>
      <c r="GYV1" s="292"/>
      <c r="GYW1" s="292"/>
      <c r="GYX1" s="292"/>
      <c r="GYY1" s="292"/>
      <c r="GYZ1" s="292"/>
      <c r="GZA1" s="292"/>
      <c r="GZB1" s="292"/>
      <c r="GZC1" s="292"/>
      <c r="GZD1" s="292"/>
      <c r="GZE1" s="292"/>
      <c r="GZF1" s="292"/>
      <c r="GZG1" s="292"/>
      <c r="GZH1" s="292"/>
      <c r="GZI1" s="292"/>
      <c r="GZJ1" s="292"/>
      <c r="GZK1" s="292"/>
      <c r="GZL1" s="292"/>
      <c r="GZM1" s="292"/>
      <c r="GZN1" s="292"/>
      <c r="GZO1" s="292"/>
      <c r="GZP1" s="292"/>
      <c r="GZQ1" s="292"/>
      <c r="GZR1" s="292"/>
      <c r="GZS1" s="292"/>
      <c r="GZT1" s="292"/>
      <c r="GZU1" s="292"/>
      <c r="GZV1" s="292"/>
      <c r="GZW1" s="292"/>
      <c r="GZX1" s="292"/>
      <c r="GZY1" s="292"/>
      <c r="GZZ1" s="292"/>
      <c r="HAA1" s="292"/>
      <c r="HAB1" s="292"/>
      <c r="HAC1" s="292"/>
      <c r="HAD1" s="292"/>
      <c r="HAE1" s="292"/>
      <c r="HAF1" s="292"/>
      <c r="HAG1" s="292"/>
      <c r="HAH1" s="292"/>
      <c r="HAI1" s="292"/>
      <c r="HAJ1" s="292"/>
      <c r="HAK1" s="292"/>
      <c r="HAL1" s="292"/>
      <c r="HAM1" s="292"/>
      <c r="HAN1" s="292"/>
      <c r="HAO1" s="292"/>
      <c r="HAP1" s="292"/>
      <c r="HAQ1" s="292"/>
      <c r="HAR1" s="292"/>
      <c r="HAS1" s="292"/>
      <c r="HAT1" s="292"/>
      <c r="HAU1" s="292"/>
      <c r="HAV1" s="292"/>
      <c r="HAW1" s="292"/>
      <c r="HAX1" s="292"/>
      <c r="HAY1" s="292"/>
      <c r="HAZ1" s="292"/>
      <c r="HBA1" s="292"/>
      <c r="HBB1" s="292"/>
      <c r="HBC1" s="292"/>
      <c r="HBD1" s="292"/>
      <c r="HBE1" s="292"/>
      <c r="HBF1" s="292"/>
      <c r="HBG1" s="292"/>
      <c r="HBH1" s="292"/>
      <c r="HBI1" s="292"/>
      <c r="HBJ1" s="292"/>
      <c r="HBK1" s="292"/>
      <c r="HBL1" s="292"/>
      <c r="HBM1" s="292"/>
      <c r="HBN1" s="292"/>
      <c r="HBO1" s="292"/>
      <c r="HBP1" s="292"/>
      <c r="HBQ1" s="292"/>
      <c r="HBR1" s="292"/>
      <c r="HBS1" s="292"/>
      <c r="HBT1" s="292"/>
      <c r="HBU1" s="292"/>
      <c r="HBV1" s="292"/>
      <c r="HBW1" s="292"/>
      <c r="HBX1" s="292"/>
      <c r="HBY1" s="292"/>
      <c r="HBZ1" s="292"/>
      <c r="HCA1" s="292"/>
      <c r="HCB1" s="292"/>
      <c r="HCC1" s="292"/>
      <c r="HCD1" s="292"/>
      <c r="HCE1" s="292"/>
      <c r="HCF1" s="292"/>
      <c r="HCG1" s="292"/>
      <c r="HCH1" s="292"/>
      <c r="HCI1" s="292"/>
      <c r="HCJ1" s="292"/>
      <c r="HCK1" s="292"/>
      <c r="HCL1" s="292"/>
      <c r="HCM1" s="292"/>
      <c r="HCN1" s="292"/>
      <c r="HCO1" s="292"/>
      <c r="HCP1" s="292"/>
      <c r="HCQ1" s="292"/>
      <c r="HCR1" s="292"/>
      <c r="HCS1" s="292"/>
      <c r="HCT1" s="292"/>
      <c r="HCU1" s="292"/>
      <c r="HCV1" s="292"/>
      <c r="HCW1" s="292"/>
      <c r="HCX1" s="292"/>
      <c r="HCY1" s="292"/>
      <c r="HCZ1" s="292"/>
      <c r="HDA1" s="292"/>
      <c r="HDB1" s="292"/>
      <c r="HDC1" s="292"/>
      <c r="HDD1" s="292"/>
      <c r="HDE1" s="292"/>
      <c r="HDF1" s="292"/>
      <c r="HDG1" s="292"/>
      <c r="HDH1" s="292"/>
      <c r="HDI1" s="292"/>
      <c r="HDJ1" s="292"/>
      <c r="HDK1" s="292"/>
      <c r="HDL1" s="292"/>
      <c r="HDM1" s="292"/>
      <c r="HDN1" s="292"/>
      <c r="HDO1" s="292"/>
      <c r="HDP1" s="292"/>
      <c r="HDQ1" s="292"/>
      <c r="HDR1" s="292"/>
      <c r="HDS1" s="292"/>
      <c r="HDT1" s="292"/>
      <c r="HDU1" s="292"/>
      <c r="HDV1" s="292"/>
      <c r="HDW1" s="292"/>
      <c r="HDX1" s="292"/>
      <c r="HDY1" s="292"/>
      <c r="HDZ1" s="292"/>
      <c r="HEA1" s="292"/>
      <c r="HEB1" s="292"/>
      <c r="HEC1" s="292"/>
      <c r="HED1" s="292"/>
      <c r="HEE1" s="292"/>
      <c r="HEF1" s="292"/>
      <c r="HEG1" s="292"/>
      <c r="HEH1" s="292"/>
      <c r="HEI1" s="292"/>
      <c r="HEJ1" s="292"/>
      <c r="HEK1" s="292"/>
      <c r="HEL1" s="292"/>
      <c r="HEM1" s="292"/>
      <c r="HEN1" s="292"/>
      <c r="HEO1" s="292"/>
      <c r="HEP1" s="292"/>
      <c r="HEQ1" s="292"/>
      <c r="HER1" s="292"/>
      <c r="HES1" s="292"/>
      <c r="HET1" s="292"/>
      <c r="HEU1" s="292"/>
      <c r="HEV1" s="292"/>
      <c r="HEW1" s="292"/>
      <c r="HEX1" s="292"/>
      <c r="HEY1" s="292"/>
      <c r="HEZ1" s="292"/>
      <c r="HFA1" s="292"/>
      <c r="HFB1" s="292"/>
      <c r="HFC1" s="292"/>
      <c r="HFD1" s="292"/>
      <c r="HFE1" s="292"/>
      <c r="HFF1" s="292"/>
      <c r="HFG1" s="292"/>
      <c r="HFH1" s="292"/>
      <c r="HFI1" s="292"/>
      <c r="HFJ1" s="292"/>
      <c r="HFK1" s="292"/>
      <c r="HFL1" s="292"/>
      <c r="HFM1" s="292"/>
      <c r="HFN1" s="292"/>
      <c r="HFO1" s="292"/>
      <c r="HFP1" s="292"/>
      <c r="HFQ1" s="292"/>
      <c r="HFR1" s="292"/>
      <c r="HFS1" s="292"/>
      <c r="HFT1" s="292"/>
      <c r="HFU1" s="292"/>
      <c r="HFV1" s="292"/>
      <c r="HFW1" s="292"/>
      <c r="HFX1" s="292"/>
      <c r="HFY1" s="292"/>
      <c r="HFZ1" s="292"/>
      <c r="HGA1" s="292"/>
      <c r="HGB1" s="292"/>
      <c r="HGC1" s="292"/>
      <c r="HGD1" s="292"/>
      <c r="HGE1" s="292"/>
      <c r="HGF1" s="292"/>
      <c r="HGG1" s="292"/>
      <c r="HGH1" s="292"/>
      <c r="HGI1" s="292"/>
      <c r="HGJ1" s="292"/>
      <c r="HGK1" s="292"/>
      <c r="HGL1" s="292"/>
      <c r="HGM1" s="292"/>
      <c r="HGN1" s="292"/>
      <c r="HGO1" s="292"/>
      <c r="HGP1" s="292"/>
      <c r="HGQ1" s="292"/>
      <c r="HGR1" s="292"/>
      <c r="HGS1" s="292"/>
      <c r="HGT1" s="292"/>
      <c r="HGU1" s="292"/>
      <c r="HGV1" s="292"/>
      <c r="HGW1" s="292"/>
      <c r="HGX1" s="292"/>
      <c r="HGY1" s="292"/>
      <c r="HGZ1" s="292"/>
      <c r="HHA1" s="292"/>
      <c r="HHB1" s="292"/>
      <c r="HHC1" s="292"/>
      <c r="HHD1" s="292"/>
      <c r="HHE1" s="292"/>
      <c r="HHF1" s="292"/>
      <c r="HHG1" s="292"/>
      <c r="HHH1" s="292"/>
      <c r="HHI1" s="292"/>
      <c r="HHJ1" s="292"/>
      <c r="HHK1" s="292"/>
      <c r="HHL1" s="292"/>
      <c r="HHM1" s="292"/>
      <c r="HHN1" s="292"/>
      <c r="HHO1" s="292"/>
      <c r="HHP1" s="292"/>
      <c r="HHQ1" s="292"/>
      <c r="HHR1" s="292"/>
      <c r="HHS1" s="292"/>
      <c r="HHT1" s="292"/>
      <c r="HHU1" s="292"/>
      <c r="HHV1" s="292"/>
      <c r="HHW1" s="292"/>
      <c r="HHX1" s="292"/>
      <c r="HHY1" s="292"/>
      <c r="HHZ1" s="292"/>
      <c r="HIA1" s="292"/>
      <c r="HIB1" s="292"/>
      <c r="HIC1" s="292"/>
      <c r="HID1" s="292"/>
      <c r="HIE1" s="292"/>
      <c r="HIF1" s="292"/>
      <c r="HIG1" s="292"/>
      <c r="HIH1" s="292"/>
      <c r="HII1" s="292"/>
      <c r="HIJ1" s="292"/>
      <c r="HIK1" s="292"/>
      <c r="HIL1" s="292"/>
      <c r="HIM1" s="292"/>
      <c r="HIN1" s="292"/>
      <c r="HIO1" s="292"/>
      <c r="HIP1" s="292"/>
      <c r="HIQ1" s="292"/>
      <c r="HIR1" s="292"/>
      <c r="HIS1" s="292"/>
      <c r="HIT1" s="292"/>
      <c r="HIU1" s="292"/>
      <c r="HIV1" s="292"/>
      <c r="HIW1" s="292"/>
      <c r="HIX1" s="292"/>
      <c r="HIY1" s="292"/>
      <c r="HIZ1" s="292"/>
      <c r="HJA1" s="292"/>
      <c r="HJB1" s="292"/>
      <c r="HJC1" s="292"/>
      <c r="HJD1" s="292"/>
      <c r="HJE1" s="292"/>
      <c r="HJF1" s="292"/>
      <c r="HJG1" s="292"/>
      <c r="HJH1" s="292"/>
      <c r="HJI1" s="292"/>
      <c r="HJJ1" s="292"/>
      <c r="HJK1" s="292"/>
      <c r="HJL1" s="292"/>
      <c r="HJM1" s="292"/>
      <c r="HJN1" s="292"/>
      <c r="HJO1" s="292"/>
      <c r="HJP1" s="292"/>
      <c r="HJQ1" s="292"/>
      <c r="HJR1" s="292"/>
      <c r="HJS1" s="292"/>
      <c r="HJT1" s="292"/>
      <c r="HJU1" s="292"/>
      <c r="HJV1" s="292"/>
      <c r="HJW1" s="292"/>
      <c r="HJX1" s="292"/>
      <c r="HJY1" s="292"/>
      <c r="HJZ1" s="292"/>
      <c r="HKA1" s="292"/>
      <c r="HKB1" s="292"/>
      <c r="HKC1" s="292"/>
      <c r="HKD1" s="292"/>
      <c r="HKE1" s="292"/>
      <c r="HKF1" s="292"/>
      <c r="HKG1" s="292"/>
      <c r="HKH1" s="292"/>
      <c r="HKI1" s="292"/>
      <c r="HKJ1" s="292"/>
      <c r="HKK1" s="292"/>
      <c r="HKL1" s="292"/>
      <c r="HKM1" s="292"/>
      <c r="HKN1" s="292"/>
      <c r="HKO1" s="292"/>
      <c r="HKP1" s="292"/>
      <c r="HKQ1" s="292"/>
      <c r="HKR1" s="292"/>
      <c r="HKS1" s="292"/>
      <c r="HKT1" s="292"/>
      <c r="HKU1" s="292"/>
      <c r="HKV1" s="292"/>
      <c r="HKW1" s="292"/>
      <c r="HKX1" s="292"/>
      <c r="HKY1" s="292"/>
      <c r="HKZ1" s="292"/>
      <c r="HLA1" s="292"/>
      <c r="HLB1" s="292"/>
      <c r="HLC1" s="292"/>
      <c r="HLD1" s="292"/>
      <c r="HLE1" s="292"/>
      <c r="HLF1" s="292"/>
      <c r="HLG1" s="292"/>
      <c r="HLH1" s="292"/>
      <c r="HLI1" s="292"/>
      <c r="HLJ1" s="292"/>
      <c r="HLK1" s="292"/>
      <c r="HLL1" s="292"/>
      <c r="HLM1" s="292"/>
      <c r="HLN1" s="292"/>
      <c r="HLO1" s="292"/>
      <c r="HLP1" s="292"/>
      <c r="HLQ1" s="292"/>
      <c r="HLR1" s="292"/>
      <c r="HLS1" s="292"/>
      <c r="HLT1" s="292"/>
      <c r="HLU1" s="292"/>
      <c r="HLV1" s="292"/>
      <c r="HLW1" s="292"/>
      <c r="HLX1" s="292"/>
      <c r="HLY1" s="292"/>
      <c r="HLZ1" s="292"/>
      <c r="HMA1" s="292"/>
      <c r="HMB1" s="292"/>
      <c r="HMC1" s="292"/>
      <c r="HMD1" s="292"/>
      <c r="HME1" s="292"/>
      <c r="HMF1" s="292"/>
      <c r="HMG1" s="292"/>
      <c r="HMH1" s="292"/>
      <c r="HMI1" s="292"/>
      <c r="HMJ1" s="292"/>
      <c r="HMK1" s="292"/>
      <c r="HML1" s="292"/>
      <c r="HMM1" s="292"/>
      <c r="HMN1" s="292"/>
      <c r="HMO1" s="292"/>
      <c r="HMP1" s="292"/>
      <c r="HMQ1" s="292"/>
      <c r="HMR1" s="292"/>
      <c r="HMS1" s="292"/>
      <c r="HMT1" s="292"/>
      <c r="HMU1" s="292"/>
      <c r="HMV1" s="292"/>
      <c r="HMW1" s="292"/>
      <c r="HMX1" s="292"/>
      <c r="HMY1" s="292"/>
      <c r="HMZ1" s="292"/>
      <c r="HNA1" s="292"/>
      <c r="HNB1" s="292"/>
      <c r="HNC1" s="292"/>
      <c r="HND1" s="292"/>
      <c r="HNE1" s="292"/>
      <c r="HNF1" s="292"/>
      <c r="HNG1" s="292"/>
      <c r="HNH1" s="292"/>
      <c r="HNI1" s="292"/>
      <c r="HNJ1" s="292"/>
      <c r="HNK1" s="292"/>
      <c r="HNL1" s="292"/>
      <c r="HNM1" s="292"/>
      <c r="HNN1" s="292"/>
      <c r="HNO1" s="292"/>
      <c r="HNP1" s="292"/>
      <c r="HNQ1" s="292"/>
      <c r="HNR1" s="292"/>
      <c r="HNS1" s="292"/>
      <c r="HNT1" s="292"/>
      <c r="HNU1" s="292"/>
      <c r="HNV1" s="292"/>
      <c r="HNW1" s="292"/>
      <c r="HNX1" s="292"/>
      <c r="HNY1" s="292"/>
      <c r="HNZ1" s="292"/>
      <c r="HOA1" s="292"/>
      <c r="HOB1" s="292"/>
      <c r="HOC1" s="292"/>
      <c r="HOD1" s="292"/>
      <c r="HOE1" s="292"/>
      <c r="HOF1" s="292"/>
      <c r="HOG1" s="292"/>
      <c r="HOH1" s="292"/>
      <c r="HOI1" s="292"/>
      <c r="HOJ1" s="292"/>
      <c r="HOK1" s="292"/>
      <c r="HOL1" s="292"/>
      <c r="HOM1" s="292"/>
      <c r="HON1" s="292"/>
      <c r="HOO1" s="292"/>
      <c r="HOP1" s="292"/>
      <c r="HOQ1" s="292"/>
      <c r="HOR1" s="292"/>
      <c r="HOS1" s="292"/>
      <c r="HOT1" s="292"/>
      <c r="HOU1" s="292"/>
      <c r="HOV1" s="292"/>
      <c r="HOW1" s="292"/>
      <c r="HOX1" s="292"/>
      <c r="HOY1" s="292"/>
      <c r="HOZ1" s="292"/>
      <c r="HPA1" s="292"/>
      <c r="HPB1" s="292"/>
      <c r="HPC1" s="292"/>
      <c r="HPD1" s="292"/>
      <c r="HPE1" s="292"/>
      <c r="HPF1" s="292"/>
      <c r="HPG1" s="292"/>
      <c r="HPH1" s="292"/>
      <c r="HPI1" s="292"/>
      <c r="HPJ1" s="292"/>
      <c r="HPK1" s="292"/>
      <c r="HPL1" s="292"/>
      <c r="HPM1" s="292"/>
      <c r="HPN1" s="292"/>
      <c r="HPO1" s="292"/>
      <c r="HPP1" s="292"/>
      <c r="HPQ1" s="292"/>
      <c r="HPR1" s="292"/>
      <c r="HPS1" s="292"/>
      <c r="HPT1" s="292"/>
      <c r="HPU1" s="292"/>
      <c r="HPV1" s="292"/>
      <c r="HPW1" s="292"/>
      <c r="HPX1" s="292"/>
      <c r="HPY1" s="292"/>
      <c r="HPZ1" s="292"/>
      <c r="HQA1" s="292"/>
      <c r="HQB1" s="292"/>
      <c r="HQC1" s="292"/>
      <c r="HQD1" s="292"/>
      <c r="HQE1" s="292"/>
      <c r="HQF1" s="292"/>
      <c r="HQG1" s="292"/>
      <c r="HQH1" s="292"/>
      <c r="HQI1" s="292"/>
      <c r="HQJ1" s="292"/>
      <c r="HQK1" s="292"/>
      <c r="HQL1" s="292"/>
      <c r="HQM1" s="292"/>
      <c r="HQN1" s="292"/>
      <c r="HQO1" s="292"/>
      <c r="HQP1" s="292"/>
      <c r="HQQ1" s="292"/>
      <c r="HQR1" s="292"/>
      <c r="HQS1" s="292"/>
      <c r="HQT1" s="292"/>
      <c r="HQU1" s="292"/>
      <c r="HQV1" s="292"/>
      <c r="HQW1" s="292"/>
      <c r="HQX1" s="292"/>
      <c r="HQY1" s="292"/>
      <c r="HQZ1" s="292"/>
      <c r="HRA1" s="292"/>
      <c r="HRB1" s="292"/>
      <c r="HRC1" s="292"/>
      <c r="HRD1" s="292"/>
      <c r="HRE1" s="292"/>
      <c r="HRF1" s="292"/>
      <c r="HRG1" s="292"/>
      <c r="HRH1" s="292"/>
      <c r="HRI1" s="292"/>
      <c r="HRJ1" s="292"/>
      <c r="HRK1" s="292"/>
      <c r="HRL1" s="292"/>
      <c r="HRM1" s="292"/>
      <c r="HRN1" s="292"/>
      <c r="HRO1" s="292"/>
      <c r="HRP1" s="292"/>
      <c r="HRQ1" s="292"/>
      <c r="HRR1" s="292"/>
      <c r="HRS1" s="292"/>
      <c r="HRT1" s="292"/>
      <c r="HRU1" s="292"/>
      <c r="HRV1" s="292"/>
      <c r="HRW1" s="292"/>
      <c r="HRX1" s="292"/>
      <c r="HRY1" s="292"/>
      <c r="HRZ1" s="292"/>
      <c r="HSA1" s="292"/>
      <c r="HSB1" s="292"/>
      <c r="HSC1" s="292"/>
      <c r="HSD1" s="292"/>
      <c r="HSE1" s="292"/>
      <c r="HSF1" s="292"/>
      <c r="HSG1" s="292"/>
      <c r="HSH1" s="292"/>
      <c r="HSI1" s="292"/>
      <c r="HSJ1" s="292"/>
      <c r="HSK1" s="292"/>
      <c r="HSL1" s="292"/>
      <c r="HSM1" s="292"/>
      <c r="HSN1" s="292"/>
      <c r="HSO1" s="292"/>
      <c r="HSP1" s="292"/>
      <c r="HSQ1" s="292"/>
      <c r="HSR1" s="292"/>
      <c r="HSS1" s="292"/>
      <c r="HST1" s="292"/>
      <c r="HSU1" s="292"/>
      <c r="HSV1" s="292"/>
      <c r="HSW1" s="292"/>
      <c r="HSX1" s="292"/>
      <c r="HSY1" s="292"/>
      <c r="HSZ1" s="292"/>
      <c r="HTA1" s="292"/>
      <c r="HTB1" s="292"/>
      <c r="HTC1" s="292"/>
      <c r="HTD1" s="292"/>
      <c r="HTE1" s="292"/>
      <c r="HTF1" s="292"/>
      <c r="HTG1" s="292"/>
      <c r="HTH1" s="292"/>
      <c r="HTI1" s="292"/>
      <c r="HTJ1" s="292"/>
      <c r="HTK1" s="292"/>
      <c r="HTL1" s="292"/>
      <c r="HTM1" s="292"/>
      <c r="HTN1" s="292"/>
      <c r="HTO1" s="292"/>
      <c r="HTP1" s="292"/>
      <c r="HTQ1" s="292"/>
      <c r="HTR1" s="292"/>
      <c r="HTS1" s="292"/>
      <c r="HTT1" s="292"/>
      <c r="HTU1" s="292"/>
      <c r="HTV1" s="292"/>
      <c r="HTW1" s="292"/>
      <c r="HTX1" s="292"/>
      <c r="HTY1" s="292"/>
      <c r="HTZ1" s="292"/>
      <c r="HUA1" s="292"/>
      <c r="HUB1" s="292"/>
      <c r="HUC1" s="292"/>
      <c r="HUD1" s="292"/>
      <c r="HUE1" s="292"/>
      <c r="HUF1" s="292"/>
      <c r="HUG1" s="292"/>
      <c r="HUH1" s="292"/>
      <c r="HUI1" s="292"/>
      <c r="HUJ1" s="292"/>
      <c r="HUK1" s="292"/>
      <c r="HUL1" s="292"/>
      <c r="HUM1" s="292"/>
      <c r="HUN1" s="292"/>
      <c r="HUO1" s="292"/>
      <c r="HUP1" s="292"/>
      <c r="HUQ1" s="292"/>
      <c r="HUR1" s="292"/>
      <c r="HUS1" s="292"/>
      <c r="HUT1" s="292"/>
      <c r="HUU1" s="292"/>
      <c r="HUV1" s="292"/>
      <c r="HUW1" s="292"/>
      <c r="HUX1" s="292"/>
      <c r="HUY1" s="292"/>
      <c r="HUZ1" s="292"/>
      <c r="HVA1" s="292"/>
      <c r="HVB1" s="292"/>
      <c r="HVC1" s="292"/>
      <c r="HVD1" s="292"/>
      <c r="HVE1" s="292"/>
      <c r="HVF1" s="292"/>
      <c r="HVG1" s="292"/>
      <c r="HVH1" s="292"/>
      <c r="HVI1" s="292"/>
      <c r="HVJ1" s="292"/>
      <c r="HVK1" s="292"/>
      <c r="HVL1" s="292"/>
      <c r="HVM1" s="292"/>
      <c r="HVN1" s="292"/>
      <c r="HVO1" s="292"/>
      <c r="HVP1" s="292"/>
      <c r="HVQ1" s="292"/>
      <c r="HVR1" s="292"/>
      <c r="HVS1" s="292"/>
      <c r="HVT1" s="292"/>
      <c r="HVU1" s="292"/>
      <c r="HVV1" s="292"/>
      <c r="HVW1" s="292"/>
      <c r="HVX1" s="292"/>
      <c r="HVY1" s="292"/>
      <c r="HVZ1" s="292"/>
      <c r="HWA1" s="292"/>
      <c r="HWB1" s="292"/>
      <c r="HWC1" s="292"/>
      <c r="HWD1" s="292"/>
      <c r="HWE1" s="292"/>
      <c r="HWF1" s="292"/>
      <c r="HWG1" s="292"/>
      <c r="HWH1" s="292"/>
      <c r="HWI1" s="292"/>
      <c r="HWJ1" s="292"/>
      <c r="HWK1" s="292"/>
      <c r="HWL1" s="292"/>
      <c r="HWM1" s="292"/>
      <c r="HWN1" s="292"/>
      <c r="HWO1" s="292"/>
      <c r="HWP1" s="292"/>
      <c r="HWQ1" s="292"/>
      <c r="HWR1" s="292"/>
      <c r="HWS1" s="292"/>
      <c r="HWT1" s="292"/>
      <c r="HWU1" s="292"/>
      <c r="HWV1" s="292"/>
      <c r="HWW1" s="292"/>
      <c r="HWX1" s="292"/>
      <c r="HWY1" s="292"/>
      <c r="HWZ1" s="292"/>
      <c r="HXA1" s="292"/>
      <c r="HXB1" s="292"/>
      <c r="HXC1" s="292"/>
      <c r="HXD1" s="292"/>
      <c r="HXE1" s="292"/>
      <c r="HXF1" s="292"/>
      <c r="HXG1" s="292"/>
      <c r="HXH1" s="292"/>
      <c r="HXI1" s="292"/>
      <c r="HXJ1" s="292"/>
      <c r="HXK1" s="292"/>
      <c r="HXL1" s="292"/>
      <c r="HXM1" s="292"/>
      <c r="HXN1" s="292"/>
      <c r="HXO1" s="292"/>
      <c r="HXP1" s="292"/>
      <c r="HXQ1" s="292"/>
      <c r="HXR1" s="292"/>
      <c r="HXS1" s="292"/>
      <c r="HXT1" s="292"/>
      <c r="HXU1" s="292"/>
      <c r="HXV1" s="292"/>
      <c r="HXW1" s="292"/>
      <c r="HXX1" s="292"/>
      <c r="HXY1" s="292"/>
      <c r="HXZ1" s="292"/>
      <c r="HYA1" s="292"/>
      <c r="HYB1" s="292"/>
      <c r="HYC1" s="292"/>
      <c r="HYD1" s="292"/>
      <c r="HYE1" s="292"/>
      <c r="HYF1" s="292"/>
      <c r="HYG1" s="292"/>
      <c r="HYH1" s="292"/>
      <c r="HYI1" s="292"/>
      <c r="HYJ1" s="292"/>
      <c r="HYK1" s="292"/>
      <c r="HYL1" s="292"/>
      <c r="HYM1" s="292"/>
      <c r="HYN1" s="292"/>
      <c r="HYO1" s="292"/>
      <c r="HYP1" s="292"/>
      <c r="HYQ1" s="292"/>
      <c r="HYR1" s="292"/>
      <c r="HYS1" s="292"/>
      <c r="HYT1" s="292"/>
      <c r="HYU1" s="292"/>
      <c r="HYV1" s="292"/>
      <c r="HYW1" s="292"/>
      <c r="HYX1" s="292"/>
      <c r="HYY1" s="292"/>
      <c r="HYZ1" s="292"/>
      <c r="HZA1" s="292"/>
      <c r="HZB1" s="292"/>
      <c r="HZC1" s="292"/>
      <c r="HZD1" s="292"/>
      <c r="HZE1" s="292"/>
      <c r="HZF1" s="292"/>
      <c r="HZG1" s="292"/>
      <c r="HZH1" s="292"/>
      <c r="HZI1" s="292"/>
      <c r="HZJ1" s="292"/>
      <c r="HZK1" s="292"/>
      <c r="HZL1" s="292"/>
      <c r="HZM1" s="292"/>
      <c r="HZN1" s="292"/>
      <c r="HZO1" s="292"/>
      <c r="HZP1" s="292"/>
      <c r="HZQ1" s="292"/>
      <c r="HZR1" s="292"/>
      <c r="HZS1" s="292"/>
      <c r="HZT1" s="292"/>
      <c r="HZU1" s="292"/>
      <c r="HZV1" s="292"/>
      <c r="HZW1" s="292"/>
      <c r="HZX1" s="292"/>
      <c r="HZY1" s="292"/>
      <c r="HZZ1" s="292"/>
      <c r="IAA1" s="292"/>
      <c r="IAB1" s="292"/>
      <c r="IAC1" s="292"/>
      <c r="IAD1" s="292"/>
      <c r="IAE1" s="292"/>
      <c r="IAF1" s="292"/>
      <c r="IAG1" s="292"/>
      <c r="IAH1" s="292"/>
      <c r="IAI1" s="292"/>
      <c r="IAJ1" s="292"/>
      <c r="IAK1" s="292"/>
      <c r="IAL1" s="292"/>
      <c r="IAM1" s="292"/>
      <c r="IAN1" s="292"/>
      <c r="IAO1" s="292"/>
      <c r="IAP1" s="292"/>
      <c r="IAQ1" s="292"/>
      <c r="IAR1" s="292"/>
      <c r="IAS1" s="292"/>
      <c r="IAT1" s="292"/>
      <c r="IAU1" s="292"/>
      <c r="IAV1" s="292"/>
      <c r="IAW1" s="292"/>
      <c r="IAX1" s="292"/>
      <c r="IAY1" s="292"/>
      <c r="IAZ1" s="292"/>
      <c r="IBA1" s="292"/>
      <c r="IBB1" s="292"/>
      <c r="IBC1" s="292"/>
      <c r="IBD1" s="292"/>
      <c r="IBE1" s="292"/>
      <c r="IBF1" s="292"/>
      <c r="IBG1" s="292"/>
      <c r="IBH1" s="292"/>
      <c r="IBI1" s="292"/>
      <c r="IBJ1" s="292"/>
      <c r="IBK1" s="292"/>
      <c r="IBL1" s="292"/>
      <c r="IBM1" s="292"/>
      <c r="IBN1" s="292"/>
      <c r="IBO1" s="292"/>
      <c r="IBP1" s="292"/>
      <c r="IBQ1" s="292"/>
      <c r="IBR1" s="292"/>
      <c r="IBS1" s="292"/>
      <c r="IBT1" s="292"/>
      <c r="IBU1" s="292"/>
      <c r="IBV1" s="292"/>
      <c r="IBW1" s="292"/>
      <c r="IBX1" s="292"/>
      <c r="IBY1" s="292"/>
      <c r="IBZ1" s="292"/>
      <c r="ICA1" s="292"/>
      <c r="ICB1" s="292"/>
      <c r="ICC1" s="292"/>
      <c r="ICD1" s="292"/>
      <c r="ICE1" s="292"/>
      <c r="ICF1" s="292"/>
      <c r="ICG1" s="292"/>
      <c r="ICH1" s="292"/>
      <c r="ICI1" s="292"/>
      <c r="ICJ1" s="292"/>
      <c r="ICK1" s="292"/>
      <c r="ICL1" s="292"/>
      <c r="ICM1" s="292"/>
      <c r="ICN1" s="292"/>
      <c r="ICO1" s="292"/>
      <c r="ICP1" s="292"/>
      <c r="ICQ1" s="292"/>
      <c r="ICR1" s="292"/>
      <c r="ICS1" s="292"/>
      <c r="ICT1" s="292"/>
      <c r="ICU1" s="292"/>
      <c r="ICV1" s="292"/>
      <c r="ICW1" s="292"/>
      <c r="ICX1" s="292"/>
      <c r="ICY1" s="292"/>
      <c r="ICZ1" s="292"/>
      <c r="IDA1" s="292"/>
      <c r="IDB1" s="292"/>
      <c r="IDC1" s="292"/>
      <c r="IDD1" s="292"/>
      <c r="IDE1" s="292"/>
      <c r="IDF1" s="292"/>
      <c r="IDG1" s="292"/>
      <c r="IDH1" s="292"/>
      <c r="IDI1" s="292"/>
      <c r="IDJ1" s="292"/>
      <c r="IDK1" s="292"/>
      <c r="IDL1" s="292"/>
      <c r="IDM1" s="292"/>
      <c r="IDN1" s="292"/>
      <c r="IDO1" s="292"/>
      <c r="IDP1" s="292"/>
      <c r="IDQ1" s="292"/>
      <c r="IDR1" s="292"/>
      <c r="IDS1" s="292"/>
      <c r="IDT1" s="292"/>
      <c r="IDU1" s="292"/>
      <c r="IDV1" s="292"/>
      <c r="IDW1" s="292"/>
      <c r="IDX1" s="292"/>
      <c r="IDY1" s="292"/>
      <c r="IDZ1" s="292"/>
      <c r="IEA1" s="292"/>
      <c r="IEB1" s="292"/>
      <c r="IEC1" s="292"/>
      <c r="IED1" s="292"/>
      <c r="IEE1" s="292"/>
      <c r="IEF1" s="292"/>
      <c r="IEG1" s="292"/>
      <c r="IEH1" s="292"/>
      <c r="IEI1" s="292"/>
      <c r="IEJ1" s="292"/>
      <c r="IEK1" s="292"/>
      <c r="IEL1" s="292"/>
      <c r="IEM1" s="292"/>
      <c r="IEN1" s="292"/>
      <c r="IEO1" s="292"/>
      <c r="IEP1" s="292"/>
      <c r="IEQ1" s="292"/>
      <c r="IER1" s="292"/>
      <c r="IES1" s="292"/>
      <c r="IET1" s="292"/>
      <c r="IEU1" s="292"/>
      <c r="IEV1" s="292"/>
      <c r="IEW1" s="292"/>
      <c r="IEX1" s="292"/>
      <c r="IEY1" s="292"/>
      <c r="IEZ1" s="292"/>
      <c r="IFA1" s="292"/>
      <c r="IFB1" s="292"/>
      <c r="IFC1" s="292"/>
      <c r="IFD1" s="292"/>
      <c r="IFE1" s="292"/>
      <c r="IFF1" s="292"/>
      <c r="IFG1" s="292"/>
      <c r="IFH1" s="292"/>
      <c r="IFI1" s="292"/>
      <c r="IFJ1" s="292"/>
      <c r="IFK1" s="292"/>
      <c r="IFL1" s="292"/>
      <c r="IFM1" s="292"/>
      <c r="IFN1" s="292"/>
      <c r="IFO1" s="292"/>
      <c r="IFP1" s="292"/>
      <c r="IFQ1" s="292"/>
      <c r="IFR1" s="292"/>
      <c r="IFS1" s="292"/>
      <c r="IFT1" s="292"/>
      <c r="IFU1" s="292"/>
      <c r="IFV1" s="292"/>
      <c r="IFW1" s="292"/>
      <c r="IFX1" s="292"/>
      <c r="IFY1" s="292"/>
      <c r="IFZ1" s="292"/>
      <c r="IGA1" s="292"/>
      <c r="IGB1" s="292"/>
      <c r="IGC1" s="292"/>
      <c r="IGD1" s="292"/>
      <c r="IGE1" s="292"/>
      <c r="IGF1" s="292"/>
      <c r="IGG1" s="292"/>
      <c r="IGH1" s="292"/>
      <c r="IGI1" s="292"/>
      <c r="IGJ1" s="292"/>
      <c r="IGK1" s="292"/>
      <c r="IGL1" s="292"/>
      <c r="IGM1" s="292"/>
      <c r="IGN1" s="292"/>
      <c r="IGO1" s="292"/>
      <c r="IGP1" s="292"/>
      <c r="IGQ1" s="292"/>
      <c r="IGR1" s="292"/>
      <c r="IGS1" s="292"/>
      <c r="IGT1" s="292"/>
      <c r="IGU1" s="292"/>
      <c r="IGV1" s="292"/>
      <c r="IGW1" s="292"/>
      <c r="IGX1" s="292"/>
      <c r="IGY1" s="292"/>
      <c r="IGZ1" s="292"/>
      <c r="IHA1" s="292"/>
      <c r="IHB1" s="292"/>
      <c r="IHC1" s="292"/>
      <c r="IHD1" s="292"/>
      <c r="IHE1" s="292"/>
      <c r="IHF1" s="292"/>
      <c r="IHG1" s="292"/>
      <c r="IHH1" s="292"/>
      <c r="IHI1" s="292"/>
      <c r="IHJ1" s="292"/>
      <c r="IHK1" s="292"/>
      <c r="IHL1" s="292"/>
      <c r="IHM1" s="292"/>
      <c r="IHN1" s="292"/>
      <c r="IHO1" s="292"/>
      <c r="IHP1" s="292"/>
      <c r="IHQ1" s="292"/>
      <c r="IHR1" s="292"/>
      <c r="IHS1" s="292"/>
      <c r="IHT1" s="292"/>
      <c r="IHU1" s="292"/>
      <c r="IHV1" s="292"/>
      <c r="IHW1" s="292"/>
      <c r="IHX1" s="292"/>
      <c r="IHY1" s="292"/>
      <c r="IHZ1" s="292"/>
      <c r="IIA1" s="292"/>
      <c r="IIB1" s="292"/>
      <c r="IIC1" s="292"/>
      <c r="IID1" s="292"/>
      <c r="IIE1" s="292"/>
      <c r="IIF1" s="292"/>
      <c r="IIG1" s="292"/>
      <c r="IIH1" s="292"/>
      <c r="III1" s="292"/>
      <c r="IIJ1" s="292"/>
      <c r="IIK1" s="292"/>
      <c r="IIL1" s="292"/>
      <c r="IIM1" s="292"/>
      <c r="IIN1" s="292"/>
      <c r="IIO1" s="292"/>
      <c r="IIP1" s="292"/>
      <c r="IIQ1" s="292"/>
      <c r="IIR1" s="292"/>
      <c r="IIS1" s="292"/>
      <c r="IIT1" s="292"/>
      <c r="IIU1" s="292"/>
      <c r="IIV1" s="292"/>
      <c r="IIW1" s="292"/>
      <c r="IIX1" s="292"/>
      <c r="IIY1" s="292"/>
      <c r="IIZ1" s="292"/>
      <c r="IJA1" s="292"/>
      <c r="IJB1" s="292"/>
      <c r="IJC1" s="292"/>
      <c r="IJD1" s="292"/>
      <c r="IJE1" s="292"/>
      <c r="IJF1" s="292"/>
      <c r="IJG1" s="292"/>
      <c r="IJH1" s="292"/>
      <c r="IJI1" s="292"/>
      <c r="IJJ1" s="292"/>
      <c r="IJK1" s="292"/>
      <c r="IJL1" s="292"/>
      <c r="IJM1" s="292"/>
      <c r="IJN1" s="292"/>
      <c r="IJO1" s="292"/>
      <c r="IJP1" s="292"/>
      <c r="IJQ1" s="292"/>
      <c r="IJR1" s="292"/>
      <c r="IJS1" s="292"/>
      <c r="IJT1" s="292"/>
      <c r="IJU1" s="292"/>
      <c r="IJV1" s="292"/>
      <c r="IJW1" s="292"/>
      <c r="IJX1" s="292"/>
      <c r="IJY1" s="292"/>
      <c r="IJZ1" s="292"/>
      <c r="IKA1" s="292"/>
      <c r="IKB1" s="292"/>
      <c r="IKC1" s="292"/>
      <c r="IKD1" s="292"/>
      <c r="IKE1" s="292"/>
      <c r="IKF1" s="292"/>
      <c r="IKG1" s="292"/>
      <c r="IKH1" s="292"/>
      <c r="IKI1" s="292"/>
      <c r="IKJ1" s="292"/>
      <c r="IKK1" s="292"/>
      <c r="IKL1" s="292"/>
      <c r="IKM1" s="292"/>
      <c r="IKN1" s="292"/>
      <c r="IKO1" s="292"/>
      <c r="IKP1" s="292"/>
      <c r="IKQ1" s="292"/>
      <c r="IKR1" s="292"/>
      <c r="IKS1" s="292"/>
      <c r="IKT1" s="292"/>
      <c r="IKU1" s="292"/>
      <c r="IKV1" s="292"/>
      <c r="IKW1" s="292"/>
      <c r="IKX1" s="292"/>
      <c r="IKY1" s="292"/>
      <c r="IKZ1" s="292"/>
      <c r="ILA1" s="292"/>
      <c r="ILB1" s="292"/>
      <c r="ILC1" s="292"/>
      <c r="ILD1" s="292"/>
      <c r="ILE1" s="292"/>
      <c r="ILF1" s="292"/>
      <c r="ILG1" s="292"/>
      <c r="ILH1" s="292"/>
      <c r="ILI1" s="292"/>
      <c r="ILJ1" s="292"/>
      <c r="ILK1" s="292"/>
      <c r="ILL1" s="292"/>
      <c r="ILM1" s="292"/>
      <c r="ILN1" s="292"/>
      <c r="ILO1" s="292"/>
      <c r="ILP1" s="292"/>
      <c r="ILQ1" s="292"/>
      <c r="ILR1" s="292"/>
      <c r="ILS1" s="292"/>
      <c r="ILT1" s="292"/>
      <c r="ILU1" s="292"/>
      <c r="ILV1" s="292"/>
      <c r="ILW1" s="292"/>
      <c r="ILX1" s="292"/>
      <c r="ILY1" s="292"/>
      <c r="ILZ1" s="292"/>
      <c r="IMA1" s="292"/>
      <c r="IMB1" s="292"/>
      <c r="IMC1" s="292"/>
      <c r="IMD1" s="292"/>
      <c r="IME1" s="292"/>
      <c r="IMF1" s="292"/>
      <c r="IMG1" s="292"/>
      <c r="IMH1" s="292"/>
      <c r="IMI1" s="292"/>
      <c r="IMJ1" s="292"/>
      <c r="IMK1" s="292"/>
      <c r="IML1" s="292"/>
      <c r="IMM1" s="292"/>
      <c r="IMN1" s="292"/>
      <c r="IMO1" s="292"/>
      <c r="IMP1" s="292"/>
      <c r="IMQ1" s="292"/>
      <c r="IMR1" s="292"/>
      <c r="IMS1" s="292"/>
      <c r="IMT1" s="292"/>
      <c r="IMU1" s="292"/>
      <c r="IMV1" s="292"/>
      <c r="IMW1" s="292"/>
      <c r="IMX1" s="292"/>
      <c r="IMY1" s="292"/>
      <c r="IMZ1" s="292"/>
      <c r="INA1" s="292"/>
      <c r="INB1" s="292"/>
      <c r="INC1" s="292"/>
      <c r="IND1" s="292"/>
      <c r="INE1" s="292"/>
      <c r="INF1" s="292"/>
      <c r="ING1" s="292"/>
      <c r="INH1" s="292"/>
      <c r="INI1" s="292"/>
      <c r="INJ1" s="292"/>
      <c r="INK1" s="292"/>
      <c r="INL1" s="292"/>
      <c r="INM1" s="292"/>
      <c r="INN1" s="292"/>
      <c r="INO1" s="292"/>
      <c r="INP1" s="292"/>
      <c r="INQ1" s="292"/>
      <c r="INR1" s="292"/>
      <c r="INS1" s="292"/>
      <c r="INT1" s="292"/>
      <c r="INU1" s="292"/>
      <c r="INV1" s="292"/>
      <c r="INW1" s="292"/>
      <c r="INX1" s="292"/>
      <c r="INY1" s="292"/>
      <c r="INZ1" s="292"/>
      <c r="IOA1" s="292"/>
      <c r="IOB1" s="292"/>
      <c r="IOC1" s="292"/>
      <c r="IOD1" s="292"/>
      <c r="IOE1" s="292"/>
      <c r="IOF1" s="292"/>
      <c r="IOG1" s="292"/>
      <c r="IOH1" s="292"/>
      <c r="IOI1" s="292"/>
      <c r="IOJ1" s="292"/>
      <c r="IOK1" s="292"/>
      <c r="IOL1" s="292"/>
      <c r="IOM1" s="292"/>
      <c r="ION1" s="292"/>
      <c r="IOO1" s="292"/>
      <c r="IOP1" s="292"/>
      <c r="IOQ1" s="292"/>
      <c r="IOR1" s="292"/>
      <c r="IOS1" s="292"/>
      <c r="IOT1" s="292"/>
      <c r="IOU1" s="292"/>
      <c r="IOV1" s="292"/>
      <c r="IOW1" s="292"/>
      <c r="IOX1" s="292"/>
      <c r="IOY1" s="292"/>
      <c r="IOZ1" s="292"/>
      <c r="IPA1" s="292"/>
      <c r="IPB1" s="292"/>
      <c r="IPC1" s="292"/>
      <c r="IPD1" s="292"/>
      <c r="IPE1" s="292"/>
      <c r="IPF1" s="292"/>
      <c r="IPG1" s="292"/>
      <c r="IPH1" s="292"/>
      <c r="IPI1" s="292"/>
      <c r="IPJ1" s="292"/>
      <c r="IPK1" s="292"/>
      <c r="IPL1" s="292"/>
      <c r="IPM1" s="292"/>
      <c r="IPN1" s="292"/>
      <c r="IPO1" s="292"/>
      <c r="IPP1" s="292"/>
      <c r="IPQ1" s="292"/>
      <c r="IPR1" s="292"/>
      <c r="IPS1" s="292"/>
      <c r="IPT1" s="292"/>
      <c r="IPU1" s="292"/>
      <c r="IPV1" s="292"/>
      <c r="IPW1" s="292"/>
      <c r="IPX1" s="292"/>
      <c r="IPY1" s="292"/>
      <c r="IPZ1" s="292"/>
      <c r="IQA1" s="292"/>
      <c r="IQB1" s="292"/>
      <c r="IQC1" s="292"/>
      <c r="IQD1" s="292"/>
      <c r="IQE1" s="292"/>
      <c r="IQF1" s="292"/>
      <c r="IQG1" s="292"/>
      <c r="IQH1" s="292"/>
      <c r="IQI1" s="292"/>
      <c r="IQJ1" s="292"/>
      <c r="IQK1" s="292"/>
      <c r="IQL1" s="292"/>
      <c r="IQM1" s="292"/>
      <c r="IQN1" s="292"/>
      <c r="IQO1" s="292"/>
      <c r="IQP1" s="292"/>
      <c r="IQQ1" s="292"/>
      <c r="IQR1" s="292"/>
      <c r="IQS1" s="292"/>
      <c r="IQT1" s="292"/>
      <c r="IQU1" s="292"/>
      <c r="IQV1" s="292"/>
      <c r="IQW1" s="292"/>
      <c r="IQX1" s="292"/>
      <c r="IQY1" s="292"/>
      <c r="IQZ1" s="292"/>
      <c r="IRA1" s="292"/>
      <c r="IRB1" s="292"/>
      <c r="IRC1" s="292"/>
      <c r="IRD1" s="292"/>
      <c r="IRE1" s="292"/>
      <c r="IRF1" s="292"/>
      <c r="IRG1" s="292"/>
      <c r="IRH1" s="292"/>
      <c r="IRI1" s="292"/>
      <c r="IRJ1" s="292"/>
      <c r="IRK1" s="292"/>
      <c r="IRL1" s="292"/>
      <c r="IRM1" s="292"/>
      <c r="IRN1" s="292"/>
      <c r="IRO1" s="292"/>
      <c r="IRP1" s="292"/>
      <c r="IRQ1" s="292"/>
      <c r="IRR1" s="292"/>
      <c r="IRS1" s="292"/>
      <c r="IRT1" s="292"/>
      <c r="IRU1" s="292"/>
      <c r="IRV1" s="292"/>
      <c r="IRW1" s="292"/>
      <c r="IRX1" s="292"/>
      <c r="IRY1" s="292"/>
      <c r="IRZ1" s="292"/>
      <c r="ISA1" s="292"/>
      <c r="ISB1" s="292"/>
      <c r="ISC1" s="292"/>
      <c r="ISD1" s="292"/>
      <c r="ISE1" s="292"/>
      <c r="ISF1" s="292"/>
      <c r="ISG1" s="292"/>
      <c r="ISH1" s="292"/>
      <c r="ISI1" s="292"/>
      <c r="ISJ1" s="292"/>
      <c r="ISK1" s="292"/>
      <c r="ISL1" s="292"/>
      <c r="ISM1" s="292"/>
      <c r="ISN1" s="292"/>
      <c r="ISO1" s="292"/>
      <c r="ISP1" s="292"/>
      <c r="ISQ1" s="292"/>
      <c r="ISR1" s="292"/>
      <c r="ISS1" s="292"/>
      <c r="IST1" s="292"/>
      <c r="ISU1" s="292"/>
      <c r="ISV1" s="292"/>
      <c r="ISW1" s="292"/>
      <c r="ISX1" s="292"/>
      <c r="ISY1" s="292"/>
      <c r="ISZ1" s="292"/>
      <c r="ITA1" s="292"/>
      <c r="ITB1" s="292"/>
      <c r="ITC1" s="292"/>
      <c r="ITD1" s="292"/>
      <c r="ITE1" s="292"/>
      <c r="ITF1" s="292"/>
      <c r="ITG1" s="292"/>
      <c r="ITH1" s="292"/>
      <c r="ITI1" s="292"/>
      <c r="ITJ1" s="292"/>
      <c r="ITK1" s="292"/>
      <c r="ITL1" s="292"/>
      <c r="ITM1" s="292"/>
      <c r="ITN1" s="292"/>
      <c r="ITO1" s="292"/>
      <c r="ITP1" s="292"/>
      <c r="ITQ1" s="292"/>
      <c r="ITR1" s="292"/>
      <c r="ITS1" s="292"/>
      <c r="ITT1" s="292"/>
      <c r="ITU1" s="292"/>
      <c r="ITV1" s="292"/>
      <c r="ITW1" s="292"/>
      <c r="ITX1" s="292"/>
      <c r="ITY1" s="292"/>
      <c r="ITZ1" s="292"/>
      <c r="IUA1" s="292"/>
      <c r="IUB1" s="292"/>
      <c r="IUC1" s="292"/>
      <c r="IUD1" s="292"/>
      <c r="IUE1" s="292"/>
      <c r="IUF1" s="292"/>
      <c r="IUG1" s="292"/>
      <c r="IUH1" s="292"/>
      <c r="IUI1" s="292"/>
      <c r="IUJ1" s="292"/>
      <c r="IUK1" s="292"/>
      <c r="IUL1" s="292"/>
      <c r="IUM1" s="292"/>
      <c r="IUN1" s="292"/>
      <c r="IUO1" s="292"/>
      <c r="IUP1" s="292"/>
      <c r="IUQ1" s="292"/>
      <c r="IUR1" s="292"/>
      <c r="IUS1" s="292"/>
      <c r="IUT1" s="292"/>
      <c r="IUU1" s="292"/>
      <c r="IUV1" s="292"/>
      <c r="IUW1" s="292"/>
      <c r="IUX1" s="292"/>
      <c r="IUY1" s="292"/>
      <c r="IUZ1" s="292"/>
      <c r="IVA1" s="292"/>
      <c r="IVB1" s="292"/>
      <c r="IVC1" s="292"/>
      <c r="IVD1" s="292"/>
      <c r="IVE1" s="292"/>
      <c r="IVF1" s="292"/>
      <c r="IVG1" s="292"/>
      <c r="IVH1" s="292"/>
      <c r="IVI1" s="292"/>
      <c r="IVJ1" s="292"/>
      <c r="IVK1" s="292"/>
      <c r="IVL1" s="292"/>
      <c r="IVM1" s="292"/>
      <c r="IVN1" s="292"/>
      <c r="IVO1" s="292"/>
      <c r="IVP1" s="292"/>
      <c r="IVQ1" s="292"/>
      <c r="IVR1" s="292"/>
      <c r="IVS1" s="292"/>
      <c r="IVT1" s="292"/>
      <c r="IVU1" s="292"/>
      <c r="IVV1" s="292"/>
      <c r="IVW1" s="292"/>
      <c r="IVX1" s="292"/>
      <c r="IVY1" s="292"/>
      <c r="IVZ1" s="292"/>
      <c r="IWA1" s="292"/>
      <c r="IWB1" s="292"/>
      <c r="IWC1" s="292"/>
      <c r="IWD1" s="292"/>
      <c r="IWE1" s="292"/>
      <c r="IWF1" s="292"/>
      <c r="IWG1" s="292"/>
      <c r="IWH1" s="292"/>
      <c r="IWI1" s="292"/>
      <c r="IWJ1" s="292"/>
      <c r="IWK1" s="292"/>
      <c r="IWL1" s="292"/>
      <c r="IWM1" s="292"/>
      <c r="IWN1" s="292"/>
      <c r="IWO1" s="292"/>
      <c r="IWP1" s="292"/>
      <c r="IWQ1" s="292"/>
      <c r="IWR1" s="292"/>
      <c r="IWS1" s="292"/>
      <c r="IWT1" s="292"/>
      <c r="IWU1" s="292"/>
      <c r="IWV1" s="292"/>
      <c r="IWW1" s="292"/>
      <c r="IWX1" s="292"/>
      <c r="IWY1" s="292"/>
      <c r="IWZ1" s="292"/>
      <c r="IXA1" s="292"/>
      <c r="IXB1" s="292"/>
      <c r="IXC1" s="292"/>
      <c r="IXD1" s="292"/>
      <c r="IXE1" s="292"/>
      <c r="IXF1" s="292"/>
      <c r="IXG1" s="292"/>
      <c r="IXH1" s="292"/>
      <c r="IXI1" s="292"/>
      <c r="IXJ1" s="292"/>
      <c r="IXK1" s="292"/>
      <c r="IXL1" s="292"/>
      <c r="IXM1" s="292"/>
      <c r="IXN1" s="292"/>
      <c r="IXO1" s="292"/>
      <c r="IXP1" s="292"/>
      <c r="IXQ1" s="292"/>
      <c r="IXR1" s="292"/>
      <c r="IXS1" s="292"/>
      <c r="IXT1" s="292"/>
      <c r="IXU1" s="292"/>
      <c r="IXV1" s="292"/>
      <c r="IXW1" s="292"/>
      <c r="IXX1" s="292"/>
      <c r="IXY1" s="292"/>
      <c r="IXZ1" s="292"/>
      <c r="IYA1" s="292"/>
      <c r="IYB1" s="292"/>
      <c r="IYC1" s="292"/>
      <c r="IYD1" s="292"/>
      <c r="IYE1" s="292"/>
      <c r="IYF1" s="292"/>
      <c r="IYG1" s="292"/>
      <c r="IYH1" s="292"/>
      <c r="IYI1" s="292"/>
      <c r="IYJ1" s="292"/>
      <c r="IYK1" s="292"/>
      <c r="IYL1" s="292"/>
      <c r="IYM1" s="292"/>
      <c r="IYN1" s="292"/>
      <c r="IYO1" s="292"/>
      <c r="IYP1" s="292"/>
      <c r="IYQ1" s="292"/>
      <c r="IYR1" s="292"/>
      <c r="IYS1" s="292"/>
      <c r="IYT1" s="292"/>
      <c r="IYU1" s="292"/>
      <c r="IYV1" s="292"/>
      <c r="IYW1" s="292"/>
      <c r="IYX1" s="292"/>
      <c r="IYY1" s="292"/>
      <c r="IYZ1" s="292"/>
      <c r="IZA1" s="292"/>
      <c r="IZB1" s="292"/>
      <c r="IZC1" s="292"/>
      <c r="IZD1" s="292"/>
      <c r="IZE1" s="292"/>
      <c r="IZF1" s="292"/>
      <c r="IZG1" s="292"/>
      <c r="IZH1" s="292"/>
      <c r="IZI1" s="292"/>
      <c r="IZJ1" s="292"/>
      <c r="IZK1" s="292"/>
      <c r="IZL1" s="292"/>
      <c r="IZM1" s="292"/>
      <c r="IZN1" s="292"/>
      <c r="IZO1" s="292"/>
      <c r="IZP1" s="292"/>
      <c r="IZQ1" s="292"/>
      <c r="IZR1" s="292"/>
      <c r="IZS1" s="292"/>
      <c r="IZT1" s="292"/>
      <c r="IZU1" s="292"/>
      <c r="IZV1" s="292"/>
      <c r="IZW1" s="292"/>
      <c r="IZX1" s="292"/>
      <c r="IZY1" s="292"/>
      <c r="IZZ1" s="292"/>
      <c r="JAA1" s="292"/>
      <c r="JAB1" s="292"/>
      <c r="JAC1" s="292"/>
      <c r="JAD1" s="292"/>
      <c r="JAE1" s="292"/>
      <c r="JAF1" s="292"/>
      <c r="JAG1" s="292"/>
      <c r="JAH1" s="292"/>
      <c r="JAI1" s="292"/>
      <c r="JAJ1" s="292"/>
      <c r="JAK1" s="292"/>
      <c r="JAL1" s="292"/>
      <c r="JAM1" s="292"/>
      <c r="JAN1" s="292"/>
      <c r="JAO1" s="292"/>
      <c r="JAP1" s="292"/>
      <c r="JAQ1" s="292"/>
      <c r="JAR1" s="292"/>
      <c r="JAS1" s="292"/>
      <c r="JAT1" s="292"/>
      <c r="JAU1" s="292"/>
      <c r="JAV1" s="292"/>
      <c r="JAW1" s="292"/>
      <c r="JAX1" s="292"/>
      <c r="JAY1" s="292"/>
      <c r="JAZ1" s="292"/>
      <c r="JBA1" s="292"/>
      <c r="JBB1" s="292"/>
      <c r="JBC1" s="292"/>
      <c r="JBD1" s="292"/>
      <c r="JBE1" s="292"/>
      <c r="JBF1" s="292"/>
      <c r="JBG1" s="292"/>
      <c r="JBH1" s="292"/>
      <c r="JBI1" s="292"/>
      <c r="JBJ1" s="292"/>
      <c r="JBK1" s="292"/>
      <c r="JBL1" s="292"/>
      <c r="JBM1" s="292"/>
      <c r="JBN1" s="292"/>
      <c r="JBO1" s="292"/>
      <c r="JBP1" s="292"/>
      <c r="JBQ1" s="292"/>
      <c r="JBR1" s="292"/>
      <c r="JBS1" s="292"/>
      <c r="JBT1" s="292"/>
      <c r="JBU1" s="292"/>
      <c r="JBV1" s="292"/>
      <c r="JBW1" s="292"/>
      <c r="JBX1" s="292"/>
      <c r="JBY1" s="292"/>
      <c r="JBZ1" s="292"/>
      <c r="JCA1" s="292"/>
      <c r="JCB1" s="292"/>
      <c r="JCC1" s="292"/>
      <c r="JCD1" s="292"/>
      <c r="JCE1" s="292"/>
      <c r="JCF1" s="292"/>
      <c r="JCG1" s="292"/>
      <c r="JCH1" s="292"/>
      <c r="JCI1" s="292"/>
      <c r="JCJ1" s="292"/>
      <c r="JCK1" s="292"/>
      <c r="JCL1" s="292"/>
      <c r="JCM1" s="292"/>
      <c r="JCN1" s="292"/>
      <c r="JCO1" s="292"/>
      <c r="JCP1" s="292"/>
      <c r="JCQ1" s="292"/>
      <c r="JCR1" s="292"/>
      <c r="JCS1" s="292"/>
      <c r="JCT1" s="292"/>
      <c r="JCU1" s="292"/>
      <c r="JCV1" s="292"/>
      <c r="JCW1" s="292"/>
      <c r="JCX1" s="292"/>
      <c r="JCY1" s="292"/>
      <c r="JCZ1" s="292"/>
      <c r="JDA1" s="292"/>
      <c r="JDB1" s="292"/>
      <c r="JDC1" s="292"/>
      <c r="JDD1" s="292"/>
      <c r="JDE1" s="292"/>
      <c r="JDF1" s="292"/>
      <c r="JDG1" s="292"/>
      <c r="JDH1" s="292"/>
      <c r="JDI1" s="292"/>
      <c r="JDJ1" s="292"/>
      <c r="JDK1" s="292"/>
      <c r="JDL1" s="292"/>
      <c r="JDM1" s="292"/>
      <c r="JDN1" s="292"/>
      <c r="JDO1" s="292"/>
      <c r="JDP1" s="292"/>
      <c r="JDQ1" s="292"/>
      <c r="JDR1" s="292"/>
      <c r="JDS1" s="292"/>
      <c r="JDT1" s="292"/>
      <c r="JDU1" s="292"/>
      <c r="JDV1" s="292"/>
      <c r="JDW1" s="292"/>
      <c r="JDX1" s="292"/>
      <c r="JDY1" s="292"/>
      <c r="JDZ1" s="292"/>
      <c r="JEA1" s="292"/>
      <c r="JEB1" s="292"/>
      <c r="JEC1" s="292"/>
      <c r="JED1" s="292"/>
      <c r="JEE1" s="292"/>
      <c r="JEF1" s="292"/>
      <c r="JEG1" s="292"/>
      <c r="JEH1" s="292"/>
      <c r="JEI1" s="292"/>
      <c r="JEJ1" s="292"/>
      <c r="JEK1" s="292"/>
      <c r="JEL1" s="292"/>
      <c r="JEM1" s="292"/>
      <c r="JEN1" s="292"/>
      <c r="JEO1" s="292"/>
      <c r="JEP1" s="292"/>
      <c r="JEQ1" s="292"/>
      <c r="JER1" s="292"/>
      <c r="JES1" s="292"/>
      <c r="JET1" s="292"/>
      <c r="JEU1" s="292"/>
      <c r="JEV1" s="292"/>
      <c r="JEW1" s="292"/>
      <c r="JEX1" s="292"/>
      <c r="JEY1" s="292"/>
      <c r="JEZ1" s="292"/>
      <c r="JFA1" s="292"/>
      <c r="JFB1" s="292"/>
      <c r="JFC1" s="292"/>
      <c r="JFD1" s="292"/>
      <c r="JFE1" s="292"/>
      <c r="JFF1" s="292"/>
      <c r="JFG1" s="292"/>
      <c r="JFH1" s="292"/>
      <c r="JFI1" s="292"/>
      <c r="JFJ1" s="292"/>
      <c r="JFK1" s="292"/>
      <c r="JFL1" s="292"/>
      <c r="JFM1" s="292"/>
      <c r="JFN1" s="292"/>
      <c r="JFO1" s="292"/>
      <c r="JFP1" s="292"/>
      <c r="JFQ1" s="292"/>
      <c r="JFR1" s="292"/>
      <c r="JFS1" s="292"/>
      <c r="JFT1" s="292"/>
      <c r="JFU1" s="292"/>
      <c r="JFV1" s="292"/>
      <c r="JFW1" s="292"/>
      <c r="JFX1" s="292"/>
      <c r="JFY1" s="292"/>
      <c r="JFZ1" s="292"/>
      <c r="JGA1" s="292"/>
      <c r="JGB1" s="292"/>
      <c r="JGC1" s="292"/>
      <c r="JGD1" s="292"/>
      <c r="JGE1" s="292"/>
      <c r="JGF1" s="292"/>
      <c r="JGG1" s="292"/>
      <c r="JGH1" s="292"/>
      <c r="JGI1" s="292"/>
      <c r="JGJ1" s="292"/>
      <c r="JGK1" s="292"/>
      <c r="JGL1" s="292"/>
      <c r="JGM1" s="292"/>
      <c r="JGN1" s="292"/>
      <c r="JGO1" s="292"/>
      <c r="JGP1" s="292"/>
      <c r="JGQ1" s="292"/>
      <c r="JGR1" s="292"/>
      <c r="JGS1" s="292"/>
      <c r="JGT1" s="292"/>
      <c r="JGU1" s="292"/>
      <c r="JGV1" s="292"/>
      <c r="JGW1" s="292"/>
      <c r="JGX1" s="292"/>
      <c r="JGY1" s="292"/>
      <c r="JGZ1" s="292"/>
      <c r="JHA1" s="292"/>
      <c r="JHB1" s="292"/>
      <c r="JHC1" s="292"/>
      <c r="JHD1" s="292"/>
      <c r="JHE1" s="292"/>
      <c r="JHF1" s="292"/>
      <c r="JHG1" s="292"/>
      <c r="JHH1" s="292"/>
      <c r="JHI1" s="292"/>
      <c r="JHJ1" s="292"/>
      <c r="JHK1" s="292"/>
      <c r="JHL1" s="292"/>
      <c r="JHM1" s="292"/>
      <c r="JHN1" s="292"/>
      <c r="JHO1" s="292"/>
      <c r="JHP1" s="292"/>
      <c r="JHQ1" s="292"/>
      <c r="JHR1" s="292"/>
      <c r="JHS1" s="292"/>
      <c r="JHT1" s="292"/>
      <c r="JHU1" s="292"/>
      <c r="JHV1" s="292"/>
      <c r="JHW1" s="292"/>
      <c r="JHX1" s="292"/>
      <c r="JHY1" s="292"/>
      <c r="JHZ1" s="292"/>
      <c r="JIA1" s="292"/>
      <c r="JIB1" s="292"/>
      <c r="JIC1" s="292"/>
      <c r="JID1" s="292"/>
      <c r="JIE1" s="292"/>
      <c r="JIF1" s="292"/>
      <c r="JIG1" s="292"/>
      <c r="JIH1" s="292"/>
      <c r="JII1" s="292"/>
      <c r="JIJ1" s="292"/>
      <c r="JIK1" s="292"/>
      <c r="JIL1" s="292"/>
      <c r="JIM1" s="292"/>
      <c r="JIN1" s="292"/>
      <c r="JIO1" s="292"/>
      <c r="JIP1" s="292"/>
      <c r="JIQ1" s="292"/>
      <c r="JIR1" s="292"/>
      <c r="JIS1" s="292"/>
      <c r="JIT1" s="292"/>
      <c r="JIU1" s="292"/>
      <c r="JIV1" s="292"/>
      <c r="JIW1" s="292"/>
      <c r="JIX1" s="292"/>
      <c r="JIY1" s="292"/>
      <c r="JIZ1" s="292"/>
      <c r="JJA1" s="292"/>
      <c r="JJB1" s="292"/>
      <c r="JJC1" s="292"/>
      <c r="JJD1" s="292"/>
      <c r="JJE1" s="292"/>
      <c r="JJF1" s="292"/>
      <c r="JJG1" s="292"/>
      <c r="JJH1" s="292"/>
      <c r="JJI1" s="292"/>
      <c r="JJJ1" s="292"/>
      <c r="JJK1" s="292"/>
      <c r="JJL1" s="292"/>
      <c r="JJM1" s="292"/>
      <c r="JJN1" s="292"/>
      <c r="JJO1" s="292"/>
      <c r="JJP1" s="292"/>
      <c r="JJQ1" s="292"/>
      <c r="JJR1" s="292"/>
      <c r="JJS1" s="292"/>
      <c r="JJT1" s="292"/>
      <c r="JJU1" s="292"/>
      <c r="JJV1" s="292"/>
      <c r="JJW1" s="292"/>
      <c r="JJX1" s="292"/>
      <c r="JJY1" s="292"/>
      <c r="JJZ1" s="292"/>
      <c r="JKA1" s="292"/>
      <c r="JKB1" s="292"/>
      <c r="JKC1" s="292"/>
      <c r="JKD1" s="292"/>
      <c r="JKE1" s="292"/>
      <c r="JKF1" s="292"/>
      <c r="JKG1" s="292"/>
      <c r="JKH1" s="292"/>
      <c r="JKI1" s="292"/>
      <c r="JKJ1" s="292"/>
      <c r="JKK1" s="292"/>
      <c r="JKL1" s="292"/>
      <c r="JKM1" s="292"/>
      <c r="JKN1" s="292"/>
      <c r="JKO1" s="292"/>
      <c r="JKP1" s="292"/>
      <c r="JKQ1" s="292"/>
      <c r="JKR1" s="292"/>
      <c r="JKS1" s="292"/>
      <c r="JKT1" s="292"/>
      <c r="JKU1" s="292"/>
      <c r="JKV1" s="292"/>
      <c r="JKW1" s="292"/>
      <c r="JKX1" s="292"/>
      <c r="JKY1" s="292"/>
      <c r="JKZ1" s="292"/>
      <c r="JLA1" s="292"/>
      <c r="JLB1" s="292"/>
      <c r="JLC1" s="292"/>
      <c r="JLD1" s="292"/>
      <c r="JLE1" s="292"/>
      <c r="JLF1" s="292"/>
      <c r="JLG1" s="292"/>
      <c r="JLH1" s="292"/>
      <c r="JLI1" s="292"/>
      <c r="JLJ1" s="292"/>
      <c r="JLK1" s="292"/>
      <c r="JLL1" s="292"/>
      <c r="JLM1" s="292"/>
      <c r="JLN1" s="292"/>
      <c r="JLO1" s="292"/>
      <c r="JLP1" s="292"/>
      <c r="JLQ1" s="292"/>
      <c r="JLR1" s="292"/>
      <c r="JLS1" s="292"/>
      <c r="JLT1" s="292"/>
      <c r="JLU1" s="292"/>
      <c r="JLV1" s="292"/>
      <c r="JLW1" s="292"/>
      <c r="JLX1" s="292"/>
      <c r="JLY1" s="292"/>
      <c r="JLZ1" s="292"/>
      <c r="JMA1" s="292"/>
      <c r="JMB1" s="292"/>
      <c r="JMC1" s="292"/>
      <c r="JMD1" s="292"/>
      <c r="JME1" s="292"/>
      <c r="JMF1" s="292"/>
      <c r="JMG1" s="292"/>
      <c r="JMH1" s="292"/>
      <c r="JMI1" s="292"/>
      <c r="JMJ1" s="292"/>
      <c r="JMK1" s="292"/>
      <c r="JML1" s="292"/>
      <c r="JMM1" s="292"/>
      <c r="JMN1" s="292"/>
      <c r="JMO1" s="292"/>
      <c r="JMP1" s="292"/>
      <c r="JMQ1" s="292"/>
      <c r="JMR1" s="292"/>
      <c r="JMS1" s="292"/>
      <c r="JMT1" s="292"/>
      <c r="JMU1" s="292"/>
      <c r="JMV1" s="292"/>
      <c r="JMW1" s="292"/>
      <c r="JMX1" s="292"/>
      <c r="JMY1" s="292"/>
      <c r="JMZ1" s="292"/>
      <c r="JNA1" s="292"/>
      <c r="JNB1" s="292"/>
      <c r="JNC1" s="292"/>
      <c r="JND1" s="292"/>
      <c r="JNE1" s="292"/>
      <c r="JNF1" s="292"/>
      <c r="JNG1" s="292"/>
      <c r="JNH1" s="292"/>
      <c r="JNI1" s="292"/>
      <c r="JNJ1" s="292"/>
      <c r="JNK1" s="292"/>
      <c r="JNL1" s="292"/>
      <c r="JNM1" s="292"/>
      <c r="JNN1" s="292"/>
      <c r="JNO1" s="292"/>
      <c r="JNP1" s="292"/>
      <c r="JNQ1" s="292"/>
      <c r="JNR1" s="292"/>
      <c r="JNS1" s="292"/>
      <c r="JNT1" s="292"/>
      <c r="JNU1" s="292"/>
      <c r="JNV1" s="292"/>
      <c r="JNW1" s="292"/>
      <c r="JNX1" s="292"/>
      <c r="JNY1" s="292"/>
      <c r="JNZ1" s="292"/>
      <c r="JOA1" s="292"/>
      <c r="JOB1" s="292"/>
      <c r="JOC1" s="292"/>
      <c r="JOD1" s="292"/>
      <c r="JOE1" s="292"/>
      <c r="JOF1" s="292"/>
      <c r="JOG1" s="292"/>
      <c r="JOH1" s="292"/>
      <c r="JOI1" s="292"/>
      <c r="JOJ1" s="292"/>
      <c r="JOK1" s="292"/>
      <c r="JOL1" s="292"/>
      <c r="JOM1" s="292"/>
      <c r="JON1" s="292"/>
      <c r="JOO1" s="292"/>
      <c r="JOP1" s="292"/>
      <c r="JOQ1" s="292"/>
      <c r="JOR1" s="292"/>
      <c r="JOS1" s="292"/>
      <c r="JOT1" s="292"/>
      <c r="JOU1" s="292"/>
      <c r="JOV1" s="292"/>
      <c r="JOW1" s="292"/>
      <c r="JOX1" s="292"/>
      <c r="JOY1" s="292"/>
      <c r="JOZ1" s="292"/>
      <c r="JPA1" s="292"/>
      <c r="JPB1" s="292"/>
      <c r="JPC1" s="292"/>
      <c r="JPD1" s="292"/>
      <c r="JPE1" s="292"/>
      <c r="JPF1" s="292"/>
      <c r="JPG1" s="292"/>
      <c r="JPH1" s="292"/>
      <c r="JPI1" s="292"/>
      <c r="JPJ1" s="292"/>
      <c r="JPK1" s="292"/>
      <c r="JPL1" s="292"/>
      <c r="JPM1" s="292"/>
      <c r="JPN1" s="292"/>
      <c r="JPO1" s="292"/>
      <c r="JPP1" s="292"/>
      <c r="JPQ1" s="292"/>
      <c r="JPR1" s="292"/>
      <c r="JPS1" s="292"/>
      <c r="JPT1" s="292"/>
      <c r="JPU1" s="292"/>
      <c r="JPV1" s="292"/>
      <c r="JPW1" s="292"/>
      <c r="JPX1" s="292"/>
      <c r="JPY1" s="292"/>
      <c r="JPZ1" s="292"/>
      <c r="JQA1" s="292"/>
      <c r="JQB1" s="292"/>
      <c r="JQC1" s="292"/>
      <c r="JQD1" s="292"/>
      <c r="JQE1" s="292"/>
      <c r="JQF1" s="292"/>
      <c r="JQG1" s="292"/>
      <c r="JQH1" s="292"/>
      <c r="JQI1" s="292"/>
      <c r="JQJ1" s="292"/>
      <c r="JQK1" s="292"/>
      <c r="JQL1" s="292"/>
      <c r="JQM1" s="292"/>
      <c r="JQN1" s="292"/>
      <c r="JQO1" s="292"/>
      <c r="JQP1" s="292"/>
      <c r="JQQ1" s="292"/>
      <c r="JQR1" s="292"/>
      <c r="JQS1" s="292"/>
      <c r="JQT1" s="292"/>
      <c r="JQU1" s="292"/>
      <c r="JQV1" s="292"/>
      <c r="JQW1" s="292"/>
      <c r="JQX1" s="292"/>
      <c r="JQY1" s="292"/>
      <c r="JQZ1" s="292"/>
      <c r="JRA1" s="292"/>
      <c r="JRB1" s="292"/>
      <c r="JRC1" s="292"/>
      <c r="JRD1" s="292"/>
      <c r="JRE1" s="292"/>
      <c r="JRF1" s="292"/>
      <c r="JRG1" s="292"/>
      <c r="JRH1" s="292"/>
      <c r="JRI1" s="292"/>
      <c r="JRJ1" s="292"/>
      <c r="JRK1" s="292"/>
      <c r="JRL1" s="292"/>
      <c r="JRM1" s="292"/>
      <c r="JRN1" s="292"/>
      <c r="JRO1" s="292"/>
      <c r="JRP1" s="292"/>
      <c r="JRQ1" s="292"/>
      <c r="JRR1" s="292"/>
      <c r="JRS1" s="292"/>
      <c r="JRT1" s="292"/>
      <c r="JRU1" s="292"/>
      <c r="JRV1" s="292"/>
      <c r="JRW1" s="292"/>
      <c r="JRX1" s="292"/>
      <c r="JRY1" s="292"/>
      <c r="JRZ1" s="292"/>
      <c r="JSA1" s="292"/>
      <c r="JSB1" s="292"/>
      <c r="JSC1" s="292"/>
      <c r="JSD1" s="292"/>
      <c r="JSE1" s="292"/>
      <c r="JSF1" s="292"/>
      <c r="JSG1" s="292"/>
      <c r="JSH1" s="292"/>
      <c r="JSI1" s="292"/>
      <c r="JSJ1" s="292"/>
      <c r="JSK1" s="292"/>
      <c r="JSL1" s="292"/>
      <c r="JSM1" s="292"/>
      <c r="JSN1" s="292"/>
      <c r="JSO1" s="292"/>
      <c r="JSP1" s="292"/>
      <c r="JSQ1" s="292"/>
      <c r="JSR1" s="292"/>
      <c r="JSS1" s="292"/>
      <c r="JST1" s="292"/>
      <c r="JSU1" s="292"/>
      <c r="JSV1" s="292"/>
      <c r="JSW1" s="292"/>
      <c r="JSX1" s="292"/>
      <c r="JSY1" s="292"/>
      <c r="JSZ1" s="292"/>
      <c r="JTA1" s="292"/>
      <c r="JTB1" s="292"/>
      <c r="JTC1" s="292"/>
      <c r="JTD1" s="292"/>
      <c r="JTE1" s="292"/>
      <c r="JTF1" s="292"/>
      <c r="JTG1" s="292"/>
      <c r="JTH1" s="292"/>
      <c r="JTI1" s="292"/>
      <c r="JTJ1" s="292"/>
      <c r="JTK1" s="292"/>
      <c r="JTL1" s="292"/>
      <c r="JTM1" s="292"/>
      <c r="JTN1" s="292"/>
      <c r="JTO1" s="292"/>
      <c r="JTP1" s="292"/>
      <c r="JTQ1" s="292"/>
      <c r="JTR1" s="292"/>
      <c r="JTS1" s="292"/>
      <c r="JTT1" s="292"/>
      <c r="JTU1" s="292"/>
      <c r="JTV1" s="292"/>
      <c r="JTW1" s="292"/>
      <c r="JTX1" s="292"/>
      <c r="JTY1" s="292"/>
      <c r="JTZ1" s="292"/>
      <c r="JUA1" s="292"/>
      <c r="JUB1" s="292"/>
      <c r="JUC1" s="292"/>
      <c r="JUD1" s="292"/>
      <c r="JUE1" s="292"/>
      <c r="JUF1" s="292"/>
      <c r="JUG1" s="292"/>
      <c r="JUH1" s="292"/>
      <c r="JUI1" s="292"/>
      <c r="JUJ1" s="292"/>
      <c r="JUK1" s="292"/>
      <c r="JUL1" s="292"/>
      <c r="JUM1" s="292"/>
      <c r="JUN1" s="292"/>
      <c r="JUO1" s="292"/>
      <c r="JUP1" s="292"/>
      <c r="JUQ1" s="292"/>
      <c r="JUR1" s="292"/>
      <c r="JUS1" s="292"/>
      <c r="JUT1" s="292"/>
      <c r="JUU1" s="292"/>
      <c r="JUV1" s="292"/>
      <c r="JUW1" s="292"/>
      <c r="JUX1" s="292"/>
      <c r="JUY1" s="292"/>
      <c r="JUZ1" s="292"/>
      <c r="JVA1" s="292"/>
      <c r="JVB1" s="292"/>
      <c r="JVC1" s="292"/>
      <c r="JVD1" s="292"/>
      <c r="JVE1" s="292"/>
      <c r="JVF1" s="292"/>
      <c r="JVG1" s="292"/>
      <c r="JVH1" s="292"/>
      <c r="JVI1" s="292"/>
      <c r="JVJ1" s="292"/>
      <c r="JVK1" s="292"/>
      <c r="JVL1" s="292"/>
      <c r="JVM1" s="292"/>
      <c r="JVN1" s="292"/>
      <c r="JVO1" s="292"/>
      <c r="JVP1" s="292"/>
      <c r="JVQ1" s="292"/>
      <c r="JVR1" s="292"/>
      <c r="JVS1" s="292"/>
      <c r="JVT1" s="292"/>
      <c r="JVU1" s="292"/>
      <c r="JVV1" s="292"/>
      <c r="JVW1" s="292"/>
      <c r="JVX1" s="292"/>
      <c r="JVY1" s="292"/>
      <c r="JVZ1" s="292"/>
      <c r="JWA1" s="292"/>
      <c r="JWB1" s="292"/>
      <c r="JWC1" s="292"/>
      <c r="JWD1" s="292"/>
      <c r="JWE1" s="292"/>
      <c r="JWF1" s="292"/>
      <c r="JWG1" s="292"/>
      <c r="JWH1" s="292"/>
      <c r="JWI1" s="292"/>
      <c r="JWJ1" s="292"/>
      <c r="JWK1" s="292"/>
      <c r="JWL1" s="292"/>
      <c r="JWM1" s="292"/>
      <c r="JWN1" s="292"/>
      <c r="JWO1" s="292"/>
      <c r="JWP1" s="292"/>
      <c r="JWQ1" s="292"/>
      <c r="JWR1" s="292"/>
      <c r="JWS1" s="292"/>
      <c r="JWT1" s="292"/>
      <c r="JWU1" s="292"/>
      <c r="JWV1" s="292"/>
      <c r="JWW1" s="292"/>
      <c r="JWX1" s="292"/>
      <c r="JWY1" s="292"/>
      <c r="JWZ1" s="292"/>
      <c r="JXA1" s="292"/>
      <c r="JXB1" s="292"/>
      <c r="JXC1" s="292"/>
      <c r="JXD1" s="292"/>
      <c r="JXE1" s="292"/>
      <c r="JXF1" s="292"/>
      <c r="JXG1" s="292"/>
      <c r="JXH1" s="292"/>
      <c r="JXI1" s="292"/>
      <c r="JXJ1" s="292"/>
      <c r="JXK1" s="292"/>
      <c r="JXL1" s="292"/>
      <c r="JXM1" s="292"/>
      <c r="JXN1" s="292"/>
      <c r="JXO1" s="292"/>
      <c r="JXP1" s="292"/>
      <c r="JXQ1" s="292"/>
      <c r="JXR1" s="292"/>
      <c r="JXS1" s="292"/>
      <c r="JXT1" s="292"/>
      <c r="JXU1" s="292"/>
      <c r="JXV1" s="292"/>
      <c r="JXW1" s="292"/>
      <c r="JXX1" s="292"/>
      <c r="JXY1" s="292"/>
      <c r="JXZ1" s="292"/>
      <c r="JYA1" s="292"/>
      <c r="JYB1" s="292"/>
      <c r="JYC1" s="292"/>
      <c r="JYD1" s="292"/>
      <c r="JYE1" s="292"/>
      <c r="JYF1" s="292"/>
      <c r="JYG1" s="292"/>
      <c r="JYH1" s="292"/>
      <c r="JYI1" s="292"/>
      <c r="JYJ1" s="292"/>
      <c r="JYK1" s="292"/>
      <c r="JYL1" s="292"/>
      <c r="JYM1" s="292"/>
      <c r="JYN1" s="292"/>
      <c r="JYO1" s="292"/>
      <c r="JYP1" s="292"/>
      <c r="JYQ1" s="292"/>
      <c r="JYR1" s="292"/>
      <c r="JYS1" s="292"/>
      <c r="JYT1" s="292"/>
      <c r="JYU1" s="292"/>
      <c r="JYV1" s="292"/>
      <c r="JYW1" s="292"/>
      <c r="JYX1" s="292"/>
      <c r="JYY1" s="292"/>
      <c r="JYZ1" s="292"/>
      <c r="JZA1" s="292"/>
      <c r="JZB1" s="292"/>
      <c r="JZC1" s="292"/>
      <c r="JZD1" s="292"/>
      <c r="JZE1" s="292"/>
      <c r="JZF1" s="292"/>
      <c r="JZG1" s="292"/>
      <c r="JZH1" s="292"/>
      <c r="JZI1" s="292"/>
      <c r="JZJ1" s="292"/>
      <c r="JZK1" s="292"/>
      <c r="JZL1" s="292"/>
      <c r="JZM1" s="292"/>
      <c r="JZN1" s="292"/>
      <c r="JZO1" s="292"/>
      <c r="JZP1" s="292"/>
      <c r="JZQ1" s="292"/>
      <c r="JZR1" s="292"/>
      <c r="JZS1" s="292"/>
      <c r="JZT1" s="292"/>
      <c r="JZU1" s="292"/>
      <c r="JZV1" s="292"/>
      <c r="JZW1" s="292"/>
      <c r="JZX1" s="292"/>
      <c r="JZY1" s="292"/>
      <c r="JZZ1" s="292"/>
      <c r="KAA1" s="292"/>
      <c r="KAB1" s="292"/>
      <c r="KAC1" s="292"/>
      <c r="KAD1" s="292"/>
      <c r="KAE1" s="292"/>
      <c r="KAF1" s="292"/>
      <c r="KAG1" s="292"/>
      <c r="KAH1" s="292"/>
      <c r="KAI1" s="292"/>
      <c r="KAJ1" s="292"/>
      <c r="KAK1" s="292"/>
      <c r="KAL1" s="292"/>
      <c r="KAM1" s="292"/>
      <c r="KAN1" s="292"/>
      <c r="KAO1" s="292"/>
      <c r="KAP1" s="292"/>
      <c r="KAQ1" s="292"/>
      <c r="KAR1" s="292"/>
      <c r="KAS1" s="292"/>
      <c r="KAT1" s="292"/>
      <c r="KAU1" s="292"/>
      <c r="KAV1" s="292"/>
      <c r="KAW1" s="292"/>
      <c r="KAX1" s="292"/>
      <c r="KAY1" s="292"/>
      <c r="KAZ1" s="292"/>
      <c r="KBA1" s="292"/>
      <c r="KBB1" s="292"/>
      <c r="KBC1" s="292"/>
      <c r="KBD1" s="292"/>
      <c r="KBE1" s="292"/>
      <c r="KBF1" s="292"/>
      <c r="KBG1" s="292"/>
      <c r="KBH1" s="292"/>
      <c r="KBI1" s="292"/>
      <c r="KBJ1" s="292"/>
      <c r="KBK1" s="292"/>
      <c r="KBL1" s="292"/>
      <c r="KBM1" s="292"/>
      <c r="KBN1" s="292"/>
      <c r="KBO1" s="292"/>
      <c r="KBP1" s="292"/>
      <c r="KBQ1" s="292"/>
      <c r="KBR1" s="292"/>
      <c r="KBS1" s="292"/>
      <c r="KBT1" s="292"/>
      <c r="KBU1" s="292"/>
      <c r="KBV1" s="292"/>
      <c r="KBW1" s="292"/>
      <c r="KBX1" s="292"/>
      <c r="KBY1" s="292"/>
      <c r="KBZ1" s="292"/>
      <c r="KCA1" s="292"/>
      <c r="KCB1" s="292"/>
      <c r="KCC1" s="292"/>
      <c r="KCD1" s="292"/>
      <c r="KCE1" s="292"/>
      <c r="KCF1" s="292"/>
      <c r="KCG1" s="292"/>
      <c r="KCH1" s="292"/>
      <c r="KCI1" s="292"/>
      <c r="KCJ1" s="292"/>
      <c r="KCK1" s="292"/>
      <c r="KCL1" s="292"/>
      <c r="KCM1" s="292"/>
      <c r="KCN1" s="292"/>
      <c r="KCO1" s="292"/>
      <c r="KCP1" s="292"/>
      <c r="KCQ1" s="292"/>
      <c r="KCR1" s="292"/>
      <c r="KCS1" s="292"/>
      <c r="KCT1" s="292"/>
      <c r="KCU1" s="292"/>
      <c r="KCV1" s="292"/>
      <c r="KCW1" s="292"/>
      <c r="KCX1" s="292"/>
      <c r="KCY1" s="292"/>
      <c r="KCZ1" s="292"/>
      <c r="KDA1" s="292"/>
      <c r="KDB1" s="292"/>
      <c r="KDC1" s="292"/>
      <c r="KDD1" s="292"/>
      <c r="KDE1" s="292"/>
      <c r="KDF1" s="292"/>
      <c r="KDG1" s="292"/>
      <c r="KDH1" s="292"/>
      <c r="KDI1" s="292"/>
      <c r="KDJ1" s="292"/>
      <c r="KDK1" s="292"/>
      <c r="KDL1" s="292"/>
      <c r="KDM1" s="292"/>
      <c r="KDN1" s="292"/>
      <c r="KDO1" s="292"/>
      <c r="KDP1" s="292"/>
      <c r="KDQ1" s="292"/>
      <c r="KDR1" s="292"/>
      <c r="KDS1" s="292"/>
      <c r="KDT1" s="292"/>
      <c r="KDU1" s="292"/>
      <c r="KDV1" s="292"/>
      <c r="KDW1" s="292"/>
      <c r="KDX1" s="292"/>
      <c r="KDY1" s="292"/>
      <c r="KDZ1" s="292"/>
      <c r="KEA1" s="292"/>
      <c r="KEB1" s="292"/>
      <c r="KEC1" s="292"/>
      <c r="KED1" s="292"/>
      <c r="KEE1" s="292"/>
      <c r="KEF1" s="292"/>
      <c r="KEG1" s="292"/>
      <c r="KEH1" s="292"/>
      <c r="KEI1" s="292"/>
      <c r="KEJ1" s="292"/>
      <c r="KEK1" s="292"/>
      <c r="KEL1" s="292"/>
      <c r="KEM1" s="292"/>
      <c r="KEN1" s="292"/>
      <c r="KEO1" s="292"/>
      <c r="KEP1" s="292"/>
      <c r="KEQ1" s="292"/>
      <c r="KER1" s="292"/>
      <c r="KES1" s="292"/>
      <c r="KET1" s="292"/>
      <c r="KEU1" s="292"/>
      <c r="KEV1" s="292"/>
      <c r="KEW1" s="292"/>
      <c r="KEX1" s="292"/>
      <c r="KEY1" s="292"/>
      <c r="KEZ1" s="292"/>
      <c r="KFA1" s="292"/>
      <c r="KFB1" s="292"/>
      <c r="KFC1" s="292"/>
      <c r="KFD1" s="292"/>
      <c r="KFE1" s="292"/>
      <c r="KFF1" s="292"/>
      <c r="KFG1" s="292"/>
      <c r="KFH1" s="292"/>
      <c r="KFI1" s="292"/>
      <c r="KFJ1" s="292"/>
      <c r="KFK1" s="292"/>
      <c r="KFL1" s="292"/>
      <c r="KFM1" s="292"/>
      <c r="KFN1" s="292"/>
      <c r="KFO1" s="292"/>
      <c r="KFP1" s="292"/>
      <c r="KFQ1" s="292"/>
      <c r="KFR1" s="292"/>
      <c r="KFS1" s="292"/>
      <c r="KFT1" s="292"/>
      <c r="KFU1" s="292"/>
      <c r="KFV1" s="292"/>
      <c r="KFW1" s="292"/>
      <c r="KFX1" s="292"/>
      <c r="KFY1" s="292"/>
      <c r="KFZ1" s="292"/>
      <c r="KGA1" s="292"/>
      <c r="KGB1" s="292"/>
      <c r="KGC1" s="292"/>
      <c r="KGD1" s="292"/>
      <c r="KGE1" s="292"/>
      <c r="KGF1" s="292"/>
      <c r="KGG1" s="292"/>
      <c r="KGH1" s="292"/>
      <c r="KGI1" s="292"/>
      <c r="KGJ1" s="292"/>
      <c r="KGK1" s="292"/>
      <c r="KGL1" s="292"/>
      <c r="KGM1" s="292"/>
      <c r="KGN1" s="292"/>
      <c r="KGO1" s="292"/>
      <c r="KGP1" s="292"/>
      <c r="KGQ1" s="292"/>
      <c r="KGR1" s="292"/>
      <c r="KGS1" s="292"/>
      <c r="KGT1" s="292"/>
      <c r="KGU1" s="292"/>
      <c r="KGV1" s="292"/>
      <c r="KGW1" s="292"/>
      <c r="KGX1" s="292"/>
      <c r="KGY1" s="292"/>
      <c r="KGZ1" s="292"/>
      <c r="KHA1" s="292"/>
      <c r="KHB1" s="292"/>
      <c r="KHC1" s="292"/>
      <c r="KHD1" s="292"/>
      <c r="KHE1" s="292"/>
      <c r="KHF1" s="292"/>
      <c r="KHG1" s="292"/>
      <c r="KHH1" s="292"/>
      <c r="KHI1" s="292"/>
      <c r="KHJ1" s="292"/>
      <c r="KHK1" s="292"/>
      <c r="KHL1" s="292"/>
      <c r="KHM1" s="292"/>
      <c r="KHN1" s="292"/>
      <c r="KHO1" s="292"/>
      <c r="KHP1" s="292"/>
      <c r="KHQ1" s="292"/>
      <c r="KHR1" s="292"/>
      <c r="KHS1" s="292"/>
      <c r="KHT1" s="292"/>
      <c r="KHU1" s="292"/>
      <c r="KHV1" s="292"/>
      <c r="KHW1" s="292"/>
      <c r="KHX1" s="292"/>
      <c r="KHY1" s="292"/>
      <c r="KHZ1" s="292"/>
      <c r="KIA1" s="292"/>
      <c r="KIB1" s="292"/>
      <c r="KIC1" s="292"/>
      <c r="KID1" s="292"/>
      <c r="KIE1" s="292"/>
      <c r="KIF1" s="292"/>
      <c r="KIG1" s="292"/>
      <c r="KIH1" s="292"/>
      <c r="KII1" s="292"/>
      <c r="KIJ1" s="292"/>
      <c r="KIK1" s="292"/>
      <c r="KIL1" s="292"/>
      <c r="KIM1" s="292"/>
      <c r="KIN1" s="292"/>
      <c r="KIO1" s="292"/>
      <c r="KIP1" s="292"/>
      <c r="KIQ1" s="292"/>
      <c r="KIR1" s="292"/>
      <c r="KIS1" s="292"/>
      <c r="KIT1" s="292"/>
      <c r="KIU1" s="292"/>
      <c r="KIV1" s="292"/>
      <c r="KIW1" s="292"/>
      <c r="KIX1" s="292"/>
      <c r="KIY1" s="292"/>
      <c r="KIZ1" s="292"/>
      <c r="KJA1" s="292"/>
      <c r="KJB1" s="292"/>
      <c r="KJC1" s="292"/>
      <c r="KJD1" s="292"/>
      <c r="KJE1" s="292"/>
      <c r="KJF1" s="292"/>
      <c r="KJG1" s="292"/>
      <c r="KJH1" s="292"/>
      <c r="KJI1" s="292"/>
      <c r="KJJ1" s="292"/>
      <c r="KJK1" s="292"/>
      <c r="KJL1" s="292"/>
      <c r="KJM1" s="292"/>
      <c r="KJN1" s="292"/>
      <c r="KJO1" s="292"/>
      <c r="KJP1" s="292"/>
      <c r="KJQ1" s="292"/>
      <c r="KJR1" s="292"/>
      <c r="KJS1" s="292"/>
      <c r="KJT1" s="292"/>
      <c r="KJU1" s="292"/>
      <c r="KJV1" s="292"/>
      <c r="KJW1" s="292"/>
      <c r="KJX1" s="292"/>
      <c r="KJY1" s="292"/>
      <c r="KJZ1" s="292"/>
      <c r="KKA1" s="292"/>
      <c r="KKB1" s="292"/>
      <c r="KKC1" s="292"/>
      <c r="KKD1" s="292"/>
      <c r="KKE1" s="292"/>
      <c r="KKF1" s="292"/>
      <c r="KKG1" s="292"/>
      <c r="KKH1" s="292"/>
      <c r="KKI1" s="292"/>
      <c r="KKJ1" s="292"/>
      <c r="KKK1" s="292"/>
      <c r="KKL1" s="292"/>
      <c r="KKM1" s="292"/>
      <c r="KKN1" s="292"/>
      <c r="KKO1" s="292"/>
      <c r="KKP1" s="292"/>
      <c r="KKQ1" s="292"/>
      <c r="KKR1" s="292"/>
      <c r="KKS1" s="292"/>
      <c r="KKT1" s="292"/>
      <c r="KKU1" s="292"/>
      <c r="KKV1" s="292"/>
      <c r="KKW1" s="292"/>
      <c r="KKX1" s="292"/>
      <c r="KKY1" s="292"/>
      <c r="KKZ1" s="292"/>
      <c r="KLA1" s="292"/>
      <c r="KLB1" s="292"/>
      <c r="KLC1" s="292"/>
      <c r="KLD1" s="292"/>
      <c r="KLE1" s="292"/>
      <c r="KLF1" s="292"/>
      <c r="KLG1" s="292"/>
      <c r="KLH1" s="292"/>
      <c r="KLI1" s="292"/>
      <c r="KLJ1" s="292"/>
      <c r="KLK1" s="292"/>
      <c r="KLL1" s="292"/>
      <c r="KLM1" s="292"/>
      <c r="KLN1" s="292"/>
      <c r="KLO1" s="292"/>
      <c r="KLP1" s="292"/>
      <c r="KLQ1" s="292"/>
      <c r="KLR1" s="292"/>
      <c r="KLS1" s="292"/>
      <c r="KLT1" s="292"/>
      <c r="KLU1" s="292"/>
      <c r="KLV1" s="292"/>
      <c r="KLW1" s="292"/>
      <c r="KLX1" s="292"/>
      <c r="KLY1" s="292"/>
      <c r="KLZ1" s="292"/>
      <c r="KMA1" s="292"/>
      <c r="KMB1" s="292"/>
      <c r="KMC1" s="292"/>
      <c r="KMD1" s="292"/>
      <c r="KME1" s="292"/>
      <c r="KMF1" s="292"/>
      <c r="KMG1" s="292"/>
      <c r="KMH1" s="292"/>
      <c r="KMI1" s="292"/>
      <c r="KMJ1" s="292"/>
      <c r="KMK1" s="292"/>
      <c r="KML1" s="292"/>
      <c r="KMM1" s="292"/>
      <c r="KMN1" s="292"/>
      <c r="KMO1" s="292"/>
      <c r="KMP1" s="292"/>
      <c r="KMQ1" s="292"/>
      <c r="KMR1" s="292"/>
      <c r="KMS1" s="292"/>
      <c r="KMT1" s="292"/>
      <c r="KMU1" s="292"/>
      <c r="KMV1" s="292"/>
      <c r="KMW1" s="292"/>
      <c r="KMX1" s="292"/>
      <c r="KMY1" s="292"/>
      <c r="KMZ1" s="292"/>
      <c r="KNA1" s="292"/>
      <c r="KNB1" s="292"/>
      <c r="KNC1" s="292"/>
      <c r="KND1" s="292"/>
      <c r="KNE1" s="292"/>
      <c r="KNF1" s="292"/>
      <c r="KNG1" s="292"/>
      <c r="KNH1" s="292"/>
      <c r="KNI1" s="292"/>
      <c r="KNJ1" s="292"/>
      <c r="KNK1" s="292"/>
      <c r="KNL1" s="292"/>
      <c r="KNM1" s="292"/>
      <c r="KNN1" s="292"/>
      <c r="KNO1" s="292"/>
      <c r="KNP1" s="292"/>
      <c r="KNQ1" s="292"/>
      <c r="KNR1" s="292"/>
      <c r="KNS1" s="292"/>
      <c r="KNT1" s="292"/>
      <c r="KNU1" s="292"/>
      <c r="KNV1" s="292"/>
      <c r="KNW1" s="292"/>
      <c r="KNX1" s="292"/>
      <c r="KNY1" s="292"/>
      <c r="KNZ1" s="292"/>
      <c r="KOA1" s="292"/>
      <c r="KOB1" s="292"/>
      <c r="KOC1" s="292"/>
      <c r="KOD1" s="292"/>
      <c r="KOE1" s="292"/>
      <c r="KOF1" s="292"/>
      <c r="KOG1" s="292"/>
      <c r="KOH1" s="292"/>
      <c r="KOI1" s="292"/>
      <c r="KOJ1" s="292"/>
      <c r="KOK1" s="292"/>
      <c r="KOL1" s="292"/>
      <c r="KOM1" s="292"/>
      <c r="KON1" s="292"/>
      <c r="KOO1" s="292"/>
      <c r="KOP1" s="292"/>
      <c r="KOQ1" s="292"/>
      <c r="KOR1" s="292"/>
      <c r="KOS1" s="292"/>
      <c r="KOT1" s="292"/>
      <c r="KOU1" s="292"/>
      <c r="KOV1" s="292"/>
      <c r="KOW1" s="292"/>
      <c r="KOX1" s="292"/>
      <c r="KOY1" s="292"/>
      <c r="KOZ1" s="292"/>
      <c r="KPA1" s="292"/>
      <c r="KPB1" s="292"/>
      <c r="KPC1" s="292"/>
      <c r="KPD1" s="292"/>
      <c r="KPE1" s="292"/>
      <c r="KPF1" s="292"/>
      <c r="KPG1" s="292"/>
      <c r="KPH1" s="292"/>
      <c r="KPI1" s="292"/>
      <c r="KPJ1" s="292"/>
      <c r="KPK1" s="292"/>
      <c r="KPL1" s="292"/>
      <c r="KPM1" s="292"/>
      <c r="KPN1" s="292"/>
      <c r="KPO1" s="292"/>
      <c r="KPP1" s="292"/>
      <c r="KPQ1" s="292"/>
      <c r="KPR1" s="292"/>
      <c r="KPS1" s="292"/>
      <c r="KPT1" s="292"/>
      <c r="KPU1" s="292"/>
      <c r="KPV1" s="292"/>
      <c r="KPW1" s="292"/>
      <c r="KPX1" s="292"/>
      <c r="KPY1" s="292"/>
      <c r="KPZ1" s="292"/>
      <c r="KQA1" s="292"/>
      <c r="KQB1" s="292"/>
      <c r="KQC1" s="292"/>
      <c r="KQD1" s="292"/>
      <c r="KQE1" s="292"/>
      <c r="KQF1" s="292"/>
      <c r="KQG1" s="292"/>
      <c r="KQH1" s="292"/>
      <c r="KQI1" s="292"/>
      <c r="KQJ1" s="292"/>
      <c r="KQK1" s="292"/>
      <c r="KQL1" s="292"/>
      <c r="KQM1" s="292"/>
      <c r="KQN1" s="292"/>
      <c r="KQO1" s="292"/>
      <c r="KQP1" s="292"/>
      <c r="KQQ1" s="292"/>
      <c r="KQR1" s="292"/>
      <c r="KQS1" s="292"/>
      <c r="KQT1" s="292"/>
      <c r="KQU1" s="292"/>
      <c r="KQV1" s="292"/>
      <c r="KQW1" s="292"/>
      <c r="KQX1" s="292"/>
      <c r="KQY1" s="292"/>
      <c r="KQZ1" s="292"/>
      <c r="KRA1" s="292"/>
      <c r="KRB1" s="292"/>
      <c r="KRC1" s="292"/>
      <c r="KRD1" s="292"/>
      <c r="KRE1" s="292"/>
      <c r="KRF1" s="292"/>
      <c r="KRG1" s="292"/>
      <c r="KRH1" s="292"/>
      <c r="KRI1" s="292"/>
      <c r="KRJ1" s="292"/>
      <c r="KRK1" s="292"/>
      <c r="KRL1" s="292"/>
      <c r="KRM1" s="292"/>
      <c r="KRN1" s="292"/>
      <c r="KRO1" s="292"/>
      <c r="KRP1" s="292"/>
      <c r="KRQ1" s="292"/>
      <c r="KRR1" s="292"/>
      <c r="KRS1" s="292"/>
      <c r="KRT1" s="292"/>
      <c r="KRU1" s="292"/>
      <c r="KRV1" s="292"/>
      <c r="KRW1" s="292"/>
      <c r="KRX1" s="292"/>
      <c r="KRY1" s="292"/>
      <c r="KRZ1" s="292"/>
      <c r="KSA1" s="292"/>
      <c r="KSB1" s="292"/>
      <c r="KSC1" s="292"/>
      <c r="KSD1" s="292"/>
      <c r="KSE1" s="292"/>
      <c r="KSF1" s="292"/>
      <c r="KSG1" s="292"/>
      <c r="KSH1" s="292"/>
      <c r="KSI1" s="292"/>
      <c r="KSJ1" s="292"/>
      <c r="KSK1" s="292"/>
      <c r="KSL1" s="292"/>
      <c r="KSM1" s="292"/>
      <c r="KSN1" s="292"/>
      <c r="KSO1" s="292"/>
      <c r="KSP1" s="292"/>
      <c r="KSQ1" s="292"/>
      <c r="KSR1" s="292"/>
      <c r="KSS1" s="292"/>
      <c r="KST1" s="292"/>
      <c r="KSU1" s="292"/>
      <c r="KSV1" s="292"/>
      <c r="KSW1" s="292"/>
      <c r="KSX1" s="292"/>
      <c r="KSY1" s="292"/>
      <c r="KSZ1" s="292"/>
      <c r="KTA1" s="292"/>
      <c r="KTB1" s="292"/>
      <c r="KTC1" s="292"/>
      <c r="KTD1" s="292"/>
      <c r="KTE1" s="292"/>
      <c r="KTF1" s="292"/>
      <c r="KTG1" s="292"/>
      <c r="KTH1" s="292"/>
      <c r="KTI1" s="292"/>
      <c r="KTJ1" s="292"/>
      <c r="KTK1" s="292"/>
      <c r="KTL1" s="292"/>
      <c r="KTM1" s="292"/>
      <c r="KTN1" s="292"/>
      <c r="KTO1" s="292"/>
      <c r="KTP1" s="292"/>
      <c r="KTQ1" s="292"/>
      <c r="KTR1" s="292"/>
      <c r="KTS1" s="292"/>
      <c r="KTT1" s="292"/>
      <c r="KTU1" s="292"/>
      <c r="KTV1" s="292"/>
      <c r="KTW1" s="292"/>
      <c r="KTX1" s="292"/>
      <c r="KTY1" s="292"/>
      <c r="KTZ1" s="292"/>
      <c r="KUA1" s="292"/>
      <c r="KUB1" s="292"/>
      <c r="KUC1" s="292"/>
      <c r="KUD1" s="292"/>
      <c r="KUE1" s="292"/>
      <c r="KUF1" s="292"/>
      <c r="KUG1" s="292"/>
      <c r="KUH1" s="292"/>
      <c r="KUI1" s="292"/>
      <c r="KUJ1" s="292"/>
      <c r="KUK1" s="292"/>
      <c r="KUL1" s="292"/>
      <c r="KUM1" s="292"/>
      <c r="KUN1" s="292"/>
      <c r="KUO1" s="292"/>
      <c r="KUP1" s="292"/>
      <c r="KUQ1" s="292"/>
      <c r="KUR1" s="292"/>
      <c r="KUS1" s="292"/>
      <c r="KUT1" s="292"/>
      <c r="KUU1" s="292"/>
      <c r="KUV1" s="292"/>
      <c r="KUW1" s="292"/>
      <c r="KUX1" s="292"/>
      <c r="KUY1" s="292"/>
      <c r="KUZ1" s="292"/>
      <c r="KVA1" s="292"/>
      <c r="KVB1" s="292"/>
      <c r="KVC1" s="292"/>
      <c r="KVD1" s="292"/>
      <c r="KVE1" s="292"/>
      <c r="KVF1" s="292"/>
      <c r="KVG1" s="292"/>
      <c r="KVH1" s="292"/>
      <c r="KVI1" s="292"/>
      <c r="KVJ1" s="292"/>
      <c r="KVK1" s="292"/>
      <c r="KVL1" s="292"/>
      <c r="KVM1" s="292"/>
      <c r="KVN1" s="292"/>
      <c r="KVO1" s="292"/>
      <c r="KVP1" s="292"/>
      <c r="KVQ1" s="292"/>
      <c r="KVR1" s="292"/>
      <c r="KVS1" s="292"/>
      <c r="KVT1" s="292"/>
      <c r="KVU1" s="292"/>
      <c r="KVV1" s="292"/>
      <c r="KVW1" s="292"/>
      <c r="KVX1" s="292"/>
      <c r="KVY1" s="292"/>
      <c r="KVZ1" s="292"/>
      <c r="KWA1" s="292"/>
      <c r="KWB1" s="292"/>
      <c r="KWC1" s="292"/>
      <c r="KWD1" s="292"/>
      <c r="KWE1" s="292"/>
      <c r="KWF1" s="292"/>
      <c r="KWG1" s="292"/>
      <c r="KWH1" s="292"/>
      <c r="KWI1" s="292"/>
      <c r="KWJ1" s="292"/>
      <c r="KWK1" s="292"/>
      <c r="KWL1" s="292"/>
      <c r="KWM1" s="292"/>
      <c r="KWN1" s="292"/>
      <c r="KWO1" s="292"/>
      <c r="KWP1" s="292"/>
      <c r="KWQ1" s="292"/>
      <c r="KWR1" s="292"/>
      <c r="KWS1" s="292"/>
      <c r="KWT1" s="292"/>
      <c r="KWU1" s="292"/>
      <c r="KWV1" s="292"/>
      <c r="KWW1" s="292"/>
      <c r="KWX1" s="292"/>
      <c r="KWY1" s="292"/>
      <c r="KWZ1" s="292"/>
      <c r="KXA1" s="292"/>
      <c r="KXB1" s="292"/>
      <c r="KXC1" s="292"/>
      <c r="KXD1" s="292"/>
      <c r="KXE1" s="292"/>
      <c r="KXF1" s="292"/>
      <c r="KXG1" s="292"/>
      <c r="KXH1" s="292"/>
      <c r="KXI1" s="292"/>
      <c r="KXJ1" s="292"/>
      <c r="KXK1" s="292"/>
      <c r="KXL1" s="292"/>
      <c r="KXM1" s="292"/>
      <c r="KXN1" s="292"/>
      <c r="KXO1" s="292"/>
      <c r="KXP1" s="292"/>
      <c r="KXQ1" s="292"/>
      <c r="KXR1" s="292"/>
      <c r="KXS1" s="292"/>
      <c r="KXT1" s="292"/>
      <c r="KXU1" s="292"/>
      <c r="KXV1" s="292"/>
      <c r="KXW1" s="292"/>
      <c r="KXX1" s="292"/>
      <c r="KXY1" s="292"/>
      <c r="KXZ1" s="292"/>
      <c r="KYA1" s="292"/>
      <c r="KYB1" s="292"/>
      <c r="KYC1" s="292"/>
      <c r="KYD1" s="292"/>
      <c r="KYE1" s="292"/>
      <c r="KYF1" s="292"/>
      <c r="KYG1" s="292"/>
      <c r="KYH1" s="292"/>
      <c r="KYI1" s="292"/>
      <c r="KYJ1" s="292"/>
      <c r="KYK1" s="292"/>
      <c r="KYL1" s="292"/>
      <c r="KYM1" s="292"/>
      <c r="KYN1" s="292"/>
      <c r="KYO1" s="292"/>
      <c r="KYP1" s="292"/>
      <c r="KYQ1" s="292"/>
      <c r="KYR1" s="292"/>
      <c r="KYS1" s="292"/>
      <c r="KYT1" s="292"/>
      <c r="KYU1" s="292"/>
      <c r="KYV1" s="292"/>
      <c r="KYW1" s="292"/>
      <c r="KYX1" s="292"/>
      <c r="KYY1" s="292"/>
      <c r="KYZ1" s="292"/>
      <c r="KZA1" s="292"/>
      <c r="KZB1" s="292"/>
      <c r="KZC1" s="292"/>
      <c r="KZD1" s="292"/>
      <c r="KZE1" s="292"/>
      <c r="KZF1" s="292"/>
      <c r="KZG1" s="292"/>
      <c r="KZH1" s="292"/>
      <c r="KZI1" s="292"/>
      <c r="KZJ1" s="292"/>
      <c r="KZK1" s="292"/>
      <c r="KZL1" s="292"/>
      <c r="KZM1" s="292"/>
      <c r="KZN1" s="292"/>
      <c r="KZO1" s="292"/>
      <c r="KZP1" s="292"/>
      <c r="KZQ1" s="292"/>
      <c r="KZR1" s="292"/>
      <c r="KZS1" s="292"/>
      <c r="KZT1" s="292"/>
      <c r="KZU1" s="292"/>
      <c r="KZV1" s="292"/>
      <c r="KZW1" s="292"/>
      <c r="KZX1" s="292"/>
      <c r="KZY1" s="292"/>
      <c r="KZZ1" s="292"/>
      <c r="LAA1" s="292"/>
      <c r="LAB1" s="292"/>
      <c r="LAC1" s="292"/>
      <c r="LAD1" s="292"/>
      <c r="LAE1" s="292"/>
      <c r="LAF1" s="292"/>
      <c r="LAG1" s="292"/>
      <c r="LAH1" s="292"/>
      <c r="LAI1" s="292"/>
      <c r="LAJ1" s="292"/>
      <c r="LAK1" s="292"/>
      <c r="LAL1" s="292"/>
      <c r="LAM1" s="292"/>
      <c r="LAN1" s="292"/>
      <c r="LAO1" s="292"/>
      <c r="LAP1" s="292"/>
      <c r="LAQ1" s="292"/>
      <c r="LAR1" s="292"/>
      <c r="LAS1" s="292"/>
      <c r="LAT1" s="292"/>
      <c r="LAU1" s="292"/>
      <c r="LAV1" s="292"/>
      <c r="LAW1" s="292"/>
      <c r="LAX1" s="292"/>
      <c r="LAY1" s="292"/>
      <c r="LAZ1" s="292"/>
      <c r="LBA1" s="292"/>
      <c r="LBB1" s="292"/>
      <c r="LBC1" s="292"/>
      <c r="LBD1" s="292"/>
      <c r="LBE1" s="292"/>
      <c r="LBF1" s="292"/>
      <c r="LBG1" s="292"/>
      <c r="LBH1" s="292"/>
      <c r="LBI1" s="292"/>
      <c r="LBJ1" s="292"/>
      <c r="LBK1" s="292"/>
      <c r="LBL1" s="292"/>
      <c r="LBM1" s="292"/>
      <c r="LBN1" s="292"/>
      <c r="LBO1" s="292"/>
      <c r="LBP1" s="292"/>
      <c r="LBQ1" s="292"/>
      <c r="LBR1" s="292"/>
      <c r="LBS1" s="292"/>
      <c r="LBT1" s="292"/>
      <c r="LBU1" s="292"/>
      <c r="LBV1" s="292"/>
      <c r="LBW1" s="292"/>
      <c r="LBX1" s="292"/>
      <c r="LBY1" s="292"/>
      <c r="LBZ1" s="292"/>
      <c r="LCA1" s="292"/>
      <c r="LCB1" s="292"/>
      <c r="LCC1" s="292"/>
      <c r="LCD1" s="292"/>
      <c r="LCE1" s="292"/>
      <c r="LCF1" s="292"/>
      <c r="LCG1" s="292"/>
      <c r="LCH1" s="292"/>
      <c r="LCI1" s="292"/>
      <c r="LCJ1" s="292"/>
      <c r="LCK1" s="292"/>
      <c r="LCL1" s="292"/>
      <c r="LCM1" s="292"/>
      <c r="LCN1" s="292"/>
      <c r="LCO1" s="292"/>
      <c r="LCP1" s="292"/>
      <c r="LCQ1" s="292"/>
      <c r="LCR1" s="292"/>
      <c r="LCS1" s="292"/>
      <c r="LCT1" s="292"/>
      <c r="LCU1" s="292"/>
      <c r="LCV1" s="292"/>
      <c r="LCW1" s="292"/>
      <c r="LCX1" s="292"/>
      <c r="LCY1" s="292"/>
      <c r="LCZ1" s="292"/>
      <c r="LDA1" s="292"/>
      <c r="LDB1" s="292"/>
      <c r="LDC1" s="292"/>
      <c r="LDD1" s="292"/>
      <c r="LDE1" s="292"/>
      <c r="LDF1" s="292"/>
      <c r="LDG1" s="292"/>
      <c r="LDH1" s="292"/>
      <c r="LDI1" s="292"/>
      <c r="LDJ1" s="292"/>
      <c r="LDK1" s="292"/>
      <c r="LDL1" s="292"/>
      <c r="LDM1" s="292"/>
      <c r="LDN1" s="292"/>
      <c r="LDO1" s="292"/>
      <c r="LDP1" s="292"/>
      <c r="LDQ1" s="292"/>
      <c r="LDR1" s="292"/>
      <c r="LDS1" s="292"/>
      <c r="LDT1" s="292"/>
      <c r="LDU1" s="292"/>
      <c r="LDV1" s="292"/>
      <c r="LDW1" s="292"/>
      <c r="LDX1" s="292"/>
      <c r="LDY1" s="292"/>
      <c r="LDZ1" s="292"/>
      <c r="LEA1" s="292"/>
      <c r="LEB1" s="292"/>
      <c r="LEC1" s="292"/>
      <c r="LED1" s="292"/>
      <c r="LEE1" s="292"/>
      <c r="LEF1" s="292"/>
      <c r="LEG1" s="292"/>
      <c r="LEH1" s="292"/>
      <c r="LEI1" s="292"/>
      <c r="LEJ1" s="292"/>
      <c r="LEK1" s="292"/>
      <c r="LEL1" s="292"/>
      <c r="LEM1" s="292"/>
      <c r="LEN1" s="292"/>
      <c r="LEO1" s="292"/>
      <c r="LEP1" s="292"/>
      <c r="LEQ1" s="292"/>
      <c r="LER1" s="292"/>
      <c r="LES1" s="292"/>
      <c r="LET1" s="292"/>
      <c r="LEU1" s="292"/>
      <c r="LEV1" s="292"/>
      <c r="LEW1" s="292"/>
      <c r="LEX1" s="292"/>
      <c r="LEY1" s="292"/>
      <c r="LEZ1" s="292"/>
      <c r="LFA1" s="292"/>
      <c r="LFB1" s="292"/>
      <c r="LFC1" s="292"/>
      <c r="LFD1" s="292"/>
      <c r="LFE1" s="292"/>
      <c r="LFF1" s="292"/>
      <c r="LFG1" s="292"/>
      <c r="LFH1" s="292"/>
      <c r="LFI1" s="292"/>
      <c r="LFJ1" s="292"/>
      <c r="LFK1" s="292"/>
      <c r="LFL1" s="292"/>
      <c r="LFM1" s="292"/>
      <c r="LFN1" s="292"/>
      <c r="LFO1" s="292"/>
      <c r="LFP1" s="292"/>
      <c r="LFQ1" s="292"/>
      <c r="LFR1" s="292"/>
      <c r="LFS1" s="292"/>
      <c r="LFT1" s="292"/>
      <c r="LFU1" s="292"/>
      <c r="LFV1" s="292"/>
      <c r="LFW1" s="292"/>
      <c r="LFX1" s="292"/>
      <c r="LFY1" s="292"/>
      <c r="LFZ1" s="292"/>
      <c r="LGA1" s="292"/>
      <c r="LGB1" s="292"/>
      <c r="LGC1" s="292"/>
      <c r="LGD1" s="292"/>
      <c r="LGE1" s="292"/>
      <c r="LGF1" s="292"/>
      <c r="LGG1" s="292"/>
      <c r="LGH1" s="292"/>
      <c r="LGI1" s="292"/>
      <c r="LGJ1" s="292"/>
      <c r="LGK1" s="292"/>
      <c r="LGL1" s="292"/>
      <c r="LGM1" s="292"/>
      <c r="LGN1" s="292"/>
      <c r="LGO1" s="292"/>
      <c r="LGP1" s="292"/>
      <c r="LGQ1" s="292"/>
      <c r="LGR1" s="292"/>
      <c r="LGS1" s="292"/>
      <c r="LGT1" s="292"/>
      <c r="LGU1" s="292"/>
      <c r="LGV1" s="292"/>
      <c r="LGW1" s="292"/>
      <c r="LGX1" s="292"/>
      <c r="LGY1" s="292"/>
      <c r="LGZ1" s="292"/>
      <c r="LHA1" s="292"/>
      <c r="LHB1" s="292"/>
      <c r="LHC1" s="292"/>
      <c r="LHD1" s="292"/>
      <c r="LHE1" s="292"/>
      <c r="LHF1" s="292"/>
      <c r="LHG1" s="292"/>
      <c r="LHH1" s="292"/>
      <c r="LHI1" s="292"/>
      <c r="LHJ1" s="292"/>
      <c r="LHK1" s="292"/>
      <c r="LHL1" s="292"/>
      <c r="LHM1" s="292"/>
      <c r="LHN1" s="292"/>
      <c r="LHO1" s="292"/>
      <c r="LHP1" s="292"/>
      <c r="LHQ1" s="292"/>
      <c r="LHR1" s="292"/>
      <c r="LHS1" s="292"/>
      <c r="LHT1" s="292"/>
      <c r="LHU1" s="292"/>
      <c r="LHV1" s="292"/>
      <c r="LHW1" s="292"/>
      <c r="LHX1" s="292"/>
      <c r="LHY1" s="292"/>
      <c r="LHZ1" s="292"/>
      <c r="LIA1" s="292"/>
      <c r="LIB1" s="292"/>
      <c r="LIC1" s="292"/>
      <c r="LID1" s="292"/>
      <c r="LIE1" s="292"/>
      <c r="LIF1" s="292"/>
      <c r="LIG1" s="292"/>
      <c r="LIH1" s="292"/>
      <c r="LII1" s="292"/>
      <c r="LIJ1" s="292"/>
      <c r="LIK1" s="292"/>
      <c r="LIL1" s="292"/>
      <c r="LIM1" s="292"/>
      <c r="LIN1" s="292"/>
      <c r="LIO1" s="292"/>
      <c r="LIP1" s="292"/>
      <c r="LIQ1" s="292"/>
      <c r="LIR1" s="292"/>
      <c r="LIS1" s="292"/>
      <c r="LIT1" s="292"/>
      <c r="LIU1" s="292"/>
      <c r="LIV1" s="292"/>
      <c r="LIW1" s="292"/>
      <c r="LIX1" s="292"/>
      <c r="LIY1" s="292"/>
      <c r="LIZ1" s="292"/>
      <c r="LJA1" s="292"/>
      <c r="LJB1" s="292"/>
      <c r="LJC1" s="292"/>
      <c r="LJD1" s="292"/>
      <c r="LJE1" s="292"/>
      <c r="LJF1" s="292"/>
      <c r="LJG1" s="292"/>
      <c r="LJH1" s="292"/>
      <c r="LJI1" s="292"/>
      <c r="LJJ1" s="292"/>
      <c r="LJK1" s="292"/>
      <c r="LJL1" s="292"/>
      <c r="LJM1" s="292"/>
      <c r="LJN1" s="292"/>
      <c r="LJO1" s="292"/>
      <c r="LJP1" s="292"/>
      <c r="LJQ1" s="292"/>
      <c r="LJR1" s="292"/>
      <c r="LJS1" s="292"/>
      <c r="LJT1" s="292"/>
      <c r="LJU1" s="292"/>
      <c r="LJV1" s="292"/>
      <c r="LJW1" s="292"/>
      <c r="LJX1" s="292"/>
      <c r="LJY1" s="292"/>
      <c r="LJZ1" s="292"/>
      <c r="LKA1" s="292"/>
      <c r="LKB1" s="292"/>
      <c r="LKC1" s="292"/>
      <c r="LKD1" s="292"/>
      <c r="LKE1" s="292"/>
      <c r="LKF1" s="292"/>
      <c r="LKG1" s="292"/>
      <c r="LKH1" s="292"/>
      <c r="LKI1" s="292"/>
      <c r="LKJ1" s="292"/>
      <c r="LKK1" s="292"/>
      <c r="LKL1" s="292"/>
      <c r="LKM1" s="292"/>
      <c r="LKN1" s="292"/>
      <c r="LKO1" s="292"/>
      <c r="LKP1" s="292"/>
      <c r="LKQ1" s="292"/>
      <c r="LKR1" s="292"/>
      <c r="LKS1" s="292"/>
      <c r="LKT1" s="292"/>
      <c r="LKU1" s="292"/>
      <c r="LKV1" s="292"/>
      <c r="LKW1" s="292"/>
      <c r="LKX1" s="292"/>
      <c r="LKY1" s="292"/>
      <c r="LKZ1" s="292"/>
      <c r="LLA1" s="292"/>
      <c r="LLB1" s="292"/>
      <c r="LLC1" s="292"/>
      <c r="LLD1" s="292"/>
      <c r="LLE1" s="292"/>
      <c r="LLF1" s="292"/>
      <c r="LLG1" s="292"/>
      <c r="LLH1" s="292"/>
      <c r="LLI1" s="292"/>
      <c r="LLJ1" s="292"/>
      <c r="LLK1" s="292"/>
      <c r="LLL1" s="292"/>
      <c r="LLM1" s="292"/>
      <c r="LLN1" s="292"/>
      <c r="LLO1" s="292"/>
      <c r="LLP1" s="292"/>
      <c r="LLQ1" s="292"/>
      <c r="LLR1" s="292"/>
      <c r="LLS1" s="292"/>
      <c r="LLT1" s="292"/>
      <c r="LLU1" s="292"/>
      <c r="LLV1" s="292"/>
      <c r="LLW1" s="292"/>
      <c r="LLX1" s="292"/>
      <c r="LLY1" s="292"/>
      <c r="LLZ1" s="292"/>
      <c r="LMA1" s="292"/>
      <c r="LMB1" s="292"/>
      <c r="LMC1" s="292"/>
      <c r="LMD1" s="292"/>
      <c r="LME1" s="292"/>
      <c r="LMF1" s="292"/>
      <c r="LMG1" s="292"/>
      <c r="LMH1" s="292"/>
      <c r="LMI1" s="292"/>
      <c r="LMJ1" s="292"/>
      <c r="LMK1" s="292"/>
      <c r="LML1" s="292"/>
      <c r="LMM1" s="292"/>
      <c r="LMN1" s="292"/>
      <c r="LMO1" s="292"/>
      <c r="LMP1" s="292"/>
      <c r="LMQ1" s="292"/>
      <c r="LMR1" s="292"/>
      <c r="LMS1" s="292"/>
      <c r="LMT1" s="292"/>
      <c r="LMU1" s="292"/>
      <c r="LMV1" s="292"/>
      <c r="LMW1" s="292"/>
      <c r="LMX1" s="292"/>
      <c r="LMY1" s="292"/>
      <c r="LMZ1" s="292"/>
      <c r="LNA1" s="292"/>
      <c r="LNB1" s="292"/>
      <c r="LNC1" s="292"/>
      <c r="LND1" s="292"/>
      <c r="LNE1" s="292"/>
      <c r="LNF1" s="292"/>
      <c r="LNG1" s="292"/>
      <c r="LNH1" s="292"/>
      <c r="LNI1" s="292"/>
      <c r="LNJ1" s="292"/>
      <c r="LNK1" s="292"/>
      <c r="LNL1" s="292"/>
      <c r="LNM1" s="292"/>
      <c r="LNN1" s="292"/>
      <c r="LNO1" s="292"/>
      <c r="LNP1" s="292"/>
      <c r="LNQ1" s="292"/>
      <c r="LNR1" s="292"/>
      <c r="LNS1" s="292"/>
      <c r="LNT1" s="292"/>
      <c r="LNU1" s="292"/>
      <c r="LNV1" s="292"/>
      <c r="LNW1" s="292"/>
      <c r="LNX1" s="292"/>
      <c r="LNY1" s="292"/>
      <c r="LNZ1" s="292"/>
      <c r="LOA1" s="292"/>
      <c r="LOB1" s="292"/>
      <c r="LOC1" s="292"/>
      <c r="LOD1" s="292"/>
      <c r="LOE1" s="292"/>
      <c r="LOF1" s="292"/>
      <c r="LOG1" s="292"/>
      <c r="LOH1" s="292"/>
      <c r="LOI1" s="292"/>
      <c r="LOJ1" s="292"/>
      <c r="LOK1" s="292"/>
      <c r="LOL1" s="292"/>
      <c r="LOM1" s="292"/>
      <c r="LON1" s="292"/>
      <c r="LOO1" s="292"/>
      <c r="LOP1" s="292"/>
      <c r="LOQ1" s="292"/>
      <c r="LOR1" s="292"/>
      <c r="LOS1" s="292"/>
      <c r="LOT1" s="292"/>
      <c r="LOU1" s="292"/>
      <c r="LOV1" s="292"/>
      <c r="LOW1" s="292"/>
      <c r="LOX1" s="292"/>
      <c r="LOY1" s="292"/>
      <c r="LOZ1" s="292"/>
      <c r="LPA1" s="292"/>
      <c r="LPB1" s="292"/>
      <c r="LPC1" s="292"/>
      <c r="LPD1" s="292"/>
      <c r="LPE1" s="292"/>
      <c r="LPF1" s="292"/>
      <c r="LPG1" s="292"/>
      <c r="LPH1" s="292"/>
      <c r="LPI1" s="292"/>
      <c r="LPJ1" s="292"/>
      <c r="LPK1" s="292"/>
      <c r="LPL1" s="292"/>
      <c r="LPM1" s="292"/>
      <c r="LPN1" s="292"/>
      <c r="LPO1" s="292"/>
      <c r="LPP1" s="292"/>
      <c r="LPQ1" s="292"/>
      <c r="LPR1" s="292"/>
      <c r="LPS1" s="292"/>
      <c r="LPT1" s="292"/>
      <c r="LPU1" s="292"/>
      <c r="LPV1" s="292"/>
      <c r="LPW1" s="292"/>
      <c r="LPX1" s="292"/>
      <c r="LPY1" s="292"/>
      <c r="LPZ1" s="292"/>
      <c r="LQA1" s="292"/>
      <c r="LQB1" s="292"/>
      <c r="LQC1" s="292"/>
      <c r="LQD1" s="292"/>
      <c r="LQE1" s="292"/>
      <c r="LQF1" s="292"/>
      <c r="LQG1" s="292"/>
      <c r="LQH1" s="292"/>
      <c r="LQI1" s="292"/>
      <c r="LQJ1" s="292"/>
      <c r="LQK1" s="292"/>
      <c r="LQL1" s="292"/>
      <c r="LQM1" s="292"/>
      <c r="LQN1" s="292"/>
      <c r="LQO1" s="292"/>
      <c r="LQP1" s="292"/>
      <c r="LQQ1" s="292"/>
      <c r="LQR1" s="292"/>
      <c r="LQS1" s="292"/>
      <c r="LQT1" s="292"/>
      <c r="LQU1" s="292"/>
      <c r="LQV1" s="292"/>
      <c r="LQW1" s="292"/>
      <c r="LQX1" s="292"/>
      <c r="LQY1" s="292"/>
      <c r="LQZ1" s="292"/>
      <c r="LRA1" s="292"/>
      <c r="LRB1" s="292"/>
      <c r="LRC1" s="292"/>
      <c r="LRD1" s="292"/>
      <c r="LRE1" s="292"/>
      <c r="LRF1" s="292"/>
      <c r="LRG1" s="292"/>
      <c r="LRH1" s="292"/>
      <c r="LRI1" s="292"/>
      <c r="LRJ1" s="292"/>
      <c r="LRK1" s="292"/>
      <c r="LRL1" s="292"/>
      <c r="LRM1" s="292"/>
      <c r="LRN1" s="292"/>
      <c r="LRO1" s="292"/>
      <c r="LRP1" s="292"/>
      <c r="LRQ1" s="292"/>
      <c r="LRR1" s="292"/>
      <c r="LRS1" s="292"/>
      <c r="LRT1" s="292"/>
      <c r="LRU1" s="292"/>
      <c r="LRV1" s="292"/>
      <c r="LRW1" s="292"/>
      <c r="LRX1" s="292"/>
      <c r="LRY1" s="292"/>
      <c r="LRZ1" s="292"/>
      <c r="LSA1" s="292"/>
      <c r="LSB1" s="292"/>
      <c r="LSC1" s="292"/>
      <c r="LSD1" s="292"/>
      <c r="LSE1" s="292"/>
      <c r="LSF1" s="292"/>
      <c r="LSG1" s="292"/>
      <c r="LSH1" s="292"/>
      <c r="LSI1" s="292"/>
      <c r="LSJ1" s="292"/>
      <c r="LSK1" s="292"/>
      <c r="LSL1" s="292"/>
      <c r="LSM1" s="292"/>
      <c r="LSN1" s="292"/>
      <c r="LSO1" s="292"/>
      <c r="LSP1" s="292"/>
      <c r="LSQ1" s="292"/>
      <c r="LSR1" s="292"/>
      <c r="LSS1" s="292"/>
      <c r="LST1" s="292"/>
      <c r="LSU1" s="292"/>
      <c r="LSV1" s="292"/>
      <c r="LSW1" s="292"/>
      <c r="LSX1" s="292"/>
      <c r="LSY1" s="292"/>
      <c r="LSZ1" s="292"/>
      <c r="LTA1" s="292"/>
      <c r="LTB1" s="292"/>
      <c r="LTC1" s="292"/>
      <c r="LTD1" s="292"/>
      <c r="LTE1" s="292"/>
      <c r="LTF1" s="292"/>
      <c r="LTG1" s="292"/>
      <c r="LTH1" s="292"/>
      <c r="LTI1" s="292"/>
      <c r="LTJ1" s="292"/>
      <c r="LTK1" s="292"/>
      <c r="LTL1" s="292"/>
      <c r="LTM1" s="292"/>
      <c r="LTN1" s="292"/>
      <c r="LTO1" s="292"/>
      <c r="LTP1" s="292"/>
      <c r="LTQ1" s="292"/>
      <c r="LTR1" s="292"/>
      <c r="LTS1" s="292"/>
      <c r="LTT1" s="292"/>
      <c r="LTU1" s="292"/>
      <c r="LTV1" s="292"/>
      <c r="LTW1" s="292"/>
      <c r="LTX1" s="292"/>
      <c r="LTY1" s="292"/>
      <c r="LTZ1" s="292"/>
      <c r="LUA1" s="292"/>
      <c r="LUB1" s="292"/>
      <c r="LUC1" s="292"/>
      <c r="LUD1" s="292"/>
      <c r="LUE1" s="292"/>
      <c r="LUF1" s="292"/>
      <c r="LUG1" s="292"/>
      <c r="LUH1" s="292"/>
      <c r="LUI1" s="292"/>
      <c r="LUJ1" s="292"/>
      <c r="LUK1" s="292"/>
      <c r="LUL1" s="292"/>
      <c r="LUM1" s="292"/>
      <c r="LUN1" s="292"/>
      <c r="LUO1" s="292"/>
      <c r="LUP1" s="292"/>
      <c r="LUQ1" s="292"/>
      <c r="LUR1" s="292"/>
      <c r="LUS1" s="292"/>
      <c r="LUT1" s="292"/>
      <c r="LUU1" s="292"/>
      <c r="LUV1" s="292"/>
      <c r="LUW1" s="292"/>
      <c r="LUX1" s="292"/>
      <c r="LUY1" s="292"/>
      <c r="LUZ1" s="292"/>
      <c r="LVA1" s="292"/>
      <c r="LVB1" s="292"/>
      <c r="LVC1" s="292"/>
      <c r="LVD1" s="292"/>
      <c r="LVE1" s="292"/>
      <c r="LVF1" s="292"/>
      <c r="LVG1" s="292"/>
      <c r="LVH1" s="292"/>
      <c r="LVI1" s="292"/>
      <c r="LVJ1" s="292"/>
      <c r="LVK1" s="292"/>
      <c r="LVL1" s="292"/>
      <c r="LVM1" s="292"/>
      <c r="LVN1" s="292"/>
      <c r="LVO1" s="292"/>
      <c r="LVP1" s="292"/>
      <c r="LVQ1" s="292"/>
      <c r="LVR1" s="292"/>
      <c r="LVS1" s="292"/>
      <c r="LVT1" s="292"/>
      <c r="LVU1" s="292"/>
      <c r="LVV1" s="292"/>
      <c r="LVW1" s="292"/>
      <c r="LVX1" s="292"/>
      <c r="LVY1" s="292"/>
      <c r="LVZ1" s="292"/>
      <c r="LWA1" s="292"/>
      <c r="LWB1" s="292"/>
      <c r="LWC1" s="292"/>
      <c r="LWD1" s="292"/>
      <c r="LWE1" s="292"/>
      <c r="LWF1" s="292"/>
      <c r="LWG1" s="292"/>
      <c r="LWH1" s="292"/>
      <c r="LWI1" s="292"/>
      <c r="LWJ1" s="292"/>
      <c r="LWK1" s="292"/>
      <c r="LWL1" s="292"/>
      <c r="LWM1" s="292"/>
      <c r="LWN1" s="292"/>
      <c r="LWO1" s="292"/>
      <c r="LWP1" s="292"/>
      <c r="LWQ1" s="292"/>
      <c r="LWR1" s="292"/>
      <c r="LWS1" s="292"/>
      <c r="LWT1" s="292"/>
      <c r="LWU1" s="292"/>
      <c r="LWV1" s="292"/>
      <c r="LWW1" s="292"/>
      <c r="LWX1" s="292"/>
      <c r="LWY1" s="292"/>
      <c r="LWZ1" s="292"/>
      <c r="LXA1" s="292"/>
      <c r="LXB1" s="292"/>
      <c r="LXC1" s="292"/>
      <c r="LXD1" s="292"/>
      <c r="LXE1" s="292"/>
      <c r="LXF1" s="292"/>
      <c r="LXG1" s="292"/>
      <c r="LXH1" s="292"/>
      <c r="LXI1" s="292"/>
      <c r="LXJ1" s="292"/>
      <c r="LXK1" s="292"/>
      <c r="LXL1" s="292"/>
      <c r="LXM1" s="292"/>
      <c r="LXN1" s="292"/>
      <c r="LXO1" s="292"/>
      <c r="LXP1" s="292"/>
      <c r="LXQ1" s="292"/>
      <c r="LXR1" s="292"/>
      <c r="LXS1" s="292"/>
      <c r="LXT1" s="292"/>
      <c r="LXU1" s="292"/>
      <c r="LXV1" s="292"/>
      <c r="LXW1" s="292"/>
      <c r="LXX1" s="292"/>
      <c r="LXY1" s="292"/>
      <c r="LXZ1" s="292"/>
      <c r="LYA1" s="292"/>
      <c r="LYB1" s="292"/>
      <c r="LYC1" s="292"/>
      <c r="LYD1" s="292"/>
      <c r="LYE1" s="292"/>
      <c r="LYF1" s="292"/>
      <c r="LYG1" s="292"/>
      <c r="LYH1" s="292"/>
      <c r="LYI1" s="292"/>
      <c r="LYJ1" s="292"/>
      <c r="LYK1" s="292"/>
      <c r="LYL1" s="292"/>
      <c r="LYM1" s="292"/>
      <c r="LYN1" s="292"/>
      <c r="LYO1" s="292"/>
      <c r="LYP1" s="292"/>
      <c r="LYQ1" s="292"/>
      <c r="LYR1" s="292"/>
      <c r="LYS1" s="292"/>
      <c r="LYT1" s="292"/>
      <c r="LYU1" s="292"/>
      <c r="LYV1" s="292"/>
      <c r="LYW1" s="292"/>
      <c r="LYX1" s="292"/>
      <c r="LYY1" s="292"/>
      <c r="LYZ1" s="292"/>
      <c r="LZA1" s="292"/>
      <c r="LZB1" s="292"/>
      <c r="LZC1" s="292"/>
      <c r="LZD1" s="292"/>
      <c r="LZE1" s="292"/>
      <c r="LZF1" s="292"/>
      <c r="LZG1" s="292"/>
      <c r="LZH1" s="292"/>
      <c r="LZI1" s="292"/>
      <c r="LZJ1" s="292"/>
      <c r="LZK1" s="292"/>
      <c r="LZL1" s="292"/>
      <c r="LZM1" s="292"/>
      <c r="LZN1" s="292"/>
      <c r="LZO1" s="292"/>
      <c r="LZP1" s="292"/>
      <c r="LZQ1" s="292"/>
      <c r="LZR1" s="292"/>
      <c r="LZS1" s="292"/>
      <c r="LZT1" s="292"/>
      <c r="LZU1" s="292"/>
      <c r="LZV1" s="292"/>
      <c r="LZW1" s="292"/>
      <c r="LZX1" s="292"/>
      <c r="LZY1" s="292"/>
      <c r="LZZ1" s="292"/>
      <c r="MAA1" s="292"/>
      <c r="MAB1" s="292"/>
      <c r="MAC1" s="292"/>
      <c r="MAD1" s="292"/>
      <c r="MAE1" s="292"/>
      <c r="MAF1" s="292"/>
      <c r="MAG1" s="292"/>
      <c r="MAH1" s="292"/>
      <c r="MAI1" s="292"/>
      <c r="MAJ1" s="292"/>
      <c r="MAK1" s="292"/>
      <c r="MAL1" s="292"/>
      <c r="MAM1" s="292"/>
      <c r="MAN1" s="292"/>
      <c r="MAO1" s="292"/>
      <c r="MAP1" s="292"/>
      <c r="MAQ1" s="292"/>
      <c r="MAR1" s="292"/>
      <c r="MAS1" s="292"/>
      <c r="MAT1" s="292"/>
      <c r="MAU1" s="292"/>
      <c r="MAV1" s="292"/>
      <c r="MAW1" s="292"/>
      <c r="MAX1" s="292"/>
      <c r="MAY1" s="292"/>
      <c r="MAZ1" s="292"/>
      <c r="MBA1" s="292"/>
      <c r="MBB1" s="292"/>
      <c r="MBC1" s="292"/>
      <c r="MBD1" s="292"/>
      <c r="MBE1" s="292"/>
      <c r="MBF1" s="292"/>
      <c r="MBG1" s="292"/>
      <c r="MBH1" s="292"/>
      <c r="MBI1" s="292"/>
      <c r="MBJ1" s="292"/>
      <c r="MBK1" s="292"/>
      <c r="MBL1" s="292"/>
      <c r="MBM1" s="292"/>
      <c r="MBN1" s="292"/>
      <c r="MBO1" s="292"/>
      <c r="MBP1" s="292"/>
      <c r="MBQ1" s="292"/>
      <c r="MBR1" s="292"/>
      <c r="MBS1" s="292"/>
      <c r="MBT1" s="292"/>
      <c r="MBU1" s="292"/>
      <c r="MBV1" s="292"/>
      <c r="MBW1" s="292"/>
      <c r="MBX1" s="292"/>
      <c r="MBY1" s="292"/>
      <c r="MBZ1" s="292"/>
      <c r="MCA1" s="292"/>
      <c r="MCB1" s="292"/>
      <c r="MCC1" s="292"/>
      <c r="MCD1" s="292"/>
      <c r="MCE1" s="292"/>
      <c r="MCF1" s="292"/>
      <c r="MCG1" s="292"/>
      <c r="MCH1" s="292"/>
      <c r="MCI1" s="292"/>
      <c r="MCJ1" s="292"/>
      <c r="MCK1" s="292"/>
      <c r="MCL1" s="292"/>
      <c r="MCM1" s="292"/>
      <c r="MCN1" s="292"/>
      <c r="MCO1" s="292"/>
      <c r="MCP1" s="292"/>
      <c r="MCQ1" s="292"/>
      <c r="MCR1" s="292"/>
      <c r="MCS1" s="292"/>
      <c r="MCT1" s="292"/>
      <c r="MCU1" s="292"/>
      <c r="MCV1" s="292"/>
      <c r="MCW1" s="292"/>
      <c r="MCX1" s="292"/>
      <c r="MCY1" s="292"/>
      <c r="MCZ1" s="292"/>
      <c r="MDA1" s="292"/>
      <c r="MDB1" s="292"/>
      <c r="MDC1" s="292"/>
      <c r="MDD1" s="292"/>
      <c r="MDE1" s="292"/>
      <c r="MDF1" s="292"/>
      <c r="MDG1" s="292"/>
      <c r="MDH1" s="292"/>
      <c r="MDI1" s="292"/>
      <c r="MDJ1" s="292"/>
      <c r="MDK1" s="292"/>
      <c r="MDL1" s="292"/>
      <c r="MDM1" s="292"/>
      <c r="MDN1" s="292"/>
      <c r="MDO1" s="292"/>
      <c r="MDP1" s="292"/>
      <c r="MDQ1" s="292"/>
      <c r="MDR1" s="292"/>
      <c r="MDS1" s="292"/>
      <c r="MDT1" s="292"/>
      <c r="MDU1" s="292"/>
      <c r="MDV1" s="292"/>
      <c r="MDW1" s="292"/>
      <c r="MDX1" s="292"/>
      <c r="MDY1" s="292"/>
      <c r="MDZ1" s="292"/>
      <c r="MEA1" s="292"/>
      <c r="MEB1" s="292"/>
      <c r="MEC1" s="292"/>
      <c r="MED1" s="292"/>
      <c r="MEE1" s="292"/>
      <c r="MEF1" s="292"/>
      <c r="MEG1" s="292"/>
      <c r="MEH1" s="292"/>
      <c r="MEI1" s="292"/>
      <c r="MEJ1" s="292"/>
      <c r="MEK1" s="292"/>
      <c r="MEL1" s="292"/>
      <c r="MEM1" s="292"/>
      <c r="MEN1" s="292"/>
      <c r="MEO1" s="292"/>
      <c r="MEP1" s="292"/>
      <c r="MEQ1" s="292"/>
      <c r="MER1" s="292"/>
      <c r="MES1" s="292"/>
      <c r="MET1" s="292"/>
      <c r="MEU1" s="292"/>
      <c r="MEV1" s="292"/>
      <c r="MEW1" s="292"/>
      <c r="MEX1" s="292"/>
      <c r="MEY1" s="292"/>
      <c r="MEZ1" s="292"/>
      <c r="MFA1" s="292"/>
      <c r="MFB1" s="292"/>
      <c r="MFC1" s="292"/>
      <c r="MFD1" s="292"/>
      <c r="MFE1" s="292"/>
      <c r="MFF1" s="292"/>
      <c r="MFG1" s="292"/>
      <c r="MFH1" s="292"/>
      <c r="MFI1" s="292"/>
      <c r="MFJ1" s="292"/>
      <c r="MFK1" s="292"/>
      <c r="MFL1" s="292"/>
      <c r="MFM1" s="292"/>
      <c r="MFN1" s="292"/>
      <c r="MFO1" s="292"/>
      <c r="MFP1" s="292"/>
      <c r="MFQ1" s="292"/>
      <c r="MFR1" s="292"/>
      <c r="MFS1" s="292"/>
      <c r="MFT1" s="292"/>
      <c r="MFU1" s="292"/>
      <c r="MFV1" s="292"/>
      <c r="MFW1" s="292"/>
      <c r="MFX1" s="292"/>
      <c r="MFY1" s="292"/>
      <c r="MFZ1" s="292"/>
      <c r="MGA1" s="292"/>
      <c r="MGB1" s="292"/>
      <c r="MGC1" s="292"/>
      <c r="MGD1" s="292"/>
      <c r="MGE1" s="292"/>
      <c r="MGF1" s="292"/>
      <c r="MGG1" s="292"/>
      <c r="MGH1" s="292"/>
      <c r="MGI1" s="292"/>
      <c r="MGJ1" s="292"/>
      <c r="MGK1" s="292"/>
      <c r="MGL1" s="292"/>
      <c r="MGM1" s="292"/>
      <c r="MGN1" s="292"/>
      <c r="MGO1" s="292"/>
      <c r="MGP1" s="292"/>
      <c r="MGQ1" s="292"/>
      <c r="MGR1" s="292"/>
      <c r="MGS1" s="292"/>
      <c r="MGT1" s="292"/>
      <c r="MGU1" s="292"/>
      <c r="MGV1" s="292"/>
      <c r="MGW1" s="292"/>
      <c r="MGX1" s="292"/>
      <c r="MGY1" s="292"/>
      <c r="MGZ1" s="292"/>
      <c r="MHA1" s="292"/>
      <c r="MHB1" s="292"/>
      <c r="MHC1" s="292"/>
      <c r="MHD1" s="292"/>
      <c r="MHE1" s="292"/>
      <c r="MHF1" s="292"/>
      <c r="MHG1" s="292"/>
      <c r="MHH1" s="292"/>
      <c r="MHI1" s="292"/>
      <c r="MHJ1" s="292"/>
      <c r="MHK1" s="292"/>
      <c r="MHL1" s="292"/>
      <c r="MHM1" s="292"/>
      <c r="MHN1" s="292"/>
      <c r="MHO1" s="292"/>
      <c r="MHP1" s="292"/>
      <c r="MHQ1" s="292"/>
      <c r="MHR1" s="292"/>
      <c r="MHS1" s="292"/>
      <c r="MHT1" s="292"/>
      <c r="MHU1" s="292"/>
      <c r="MHV1" s="292"/>
      <c r="MHW1" s="292"/>
      <c r="MHX1" s="292"/>
      <c r="MHY1" s="292"/>
      <c r="MHZ1" s="292"/>
      <c r="MIA1" s="292"/>
      <c r="MIB1" s="292"/>
      <c r="MIC1" s="292"/>
      <c r="MID1" s="292"/>
      <c r="MIE1" s="292"/>
      <c r="MIF1" s="292"/>
      <c r="MIG1" s="292"/>
      <c r="MIH1" s="292"/>
      <c r="MII1" s="292"/>
      <c r="MIJ1" s="292"/>
      <c r="MIK1" s="292"/>
      <c r="MIL1" s="292"/>
      <c r="MIM1" s="292"/>
      <c r="MIN1" s="292"/>
      <c r="MIO1" s="292"/>
      <c r="MIP1" s="292"/>
      <c r="MIQ1" s="292"/>
      <c r="MIR1" s="292"/>
      <c r="MIS1" s="292"/>
      <c r="MIT1" s="292"/>
      <c r="MIU1" s="292"/>
      <c r="MIV1" s="292"/>
      <c r="MIW1" s="292"/>
      <c r="MIX1" s="292"/>
      <c r="MIY1" s="292"/>
      <c r="MIZ1" s="292"/>
      <c r="MJA1" s="292"/>
      <c r="MJB1" s="292"/>
      <c r="MJC1" s="292"/>
      <c r="MJD1" s="292"/>
      <c r="MJE1" s="292"/>
      <c r="MJF1" s="292"/>
      <c r="MJG1" s="292"/>
      <c r="MJH1" s="292"/>
      <c r="MJI1" s="292"/>
      <c r="MJJ1" s="292"/>
      <c r="MJK1" s="292"/>
      <c r="MJL1" s="292"/>
      <c r="MJM1" s="292"/>
      <c r="MJN1" s="292"/>
      <c r="MJO1" s="292"/>
      <c r="MJP1" s="292"/>
      <c r="MJQ1" s="292"/>
      <c r="MJR1" s="292"/>
      <c r="MJS1" s="292"/>
      <c r="MJT1" s="292"/>
      <c r="MJU1" s="292"/>
      <c r="MJV1" s="292"/>
      <c r="MJW1" s="292"/>
      <c r="MJX1" s="292"/>
      <c r="MJY1" s="292"/>
      <c r="MJZ1" s="292"/>
      <c r="MKA1" s="292"/>
      <c r="MKB1" s="292"/>
      <c r="MKC1" s="292"/>
      <c r="MKD1" s="292"/>
      <c r="MKE1" s="292"/>
      <c r="MKF1" s="292"/>
      <c r="MKG1" s="292"/>
      <c r="MKH1" s="292"/>
      <c r="MKI1" s="292"/>
      <c r="MKJ1" s="292"/>
      <c r="MKK1" s="292"/>
      <c r="MKL1" s="292"/>
      <c r="MKM1" s="292"/>
      <c r="MKN1" s="292"/>
      <c r="MKO1" s="292"/>
      <c r="MKP1" s="292"/>
      <c r="MKQ1" s="292"/>
      <c r="MKR1" s="292"/>
      <c r="MKS1" s="292"/>
      <c r="MKT1" s="292"/>
      <c r="MKU1" s="292"/>
      <c r="MKV1" s="292"/>
      <c r="MKW1" s="292"/>
      <c r="MKX1" s="292"/>
      <c r="MKY1" s="292"/>
      <c r="MKZ1" s="292"/>
      <c r="MLA1" s="292"/>
      <c r="MLB1" s="292"/>
      <c r="MLC1" s="292"/>
      <c r="MLD1" s="292"/>
      <c r="MLE1" s="292"/>
      <c r="MLF1" s="292"/>
      <c r="MLG1" s="292"/>
      <c r="MLH1" s="292"/>
      <c r="MLI1" s="292"/>
      <c r="MLJ1" s="292"/>
      <c r="MLK1" s="292"/>
      <c r="MLL1" s="292"/>
      <c r="MLM1" s="292"/>
      <c r="MLN1" s="292"/>
      <c r="MLO1" s="292"/>
      <c r="MLP1" s="292"/>
      <c r="MLQ1" s="292"/>
      <c r="MLR1" s="292"/>
      <c r="MLS1" s="292"/>
      <c r="MLT1" s="292"/>
      <c r="MLU1" s="292"/>
      <c r="MLV1" s="292"/>
      <c r="MLW1" s="292"/>
      <c r="MLX1" s="292"/>
      <c r="MLY1" s="292"/>
      <c r="MLZ1" s="292"/>
      <c r="MMA1" s="292"/>
      <c r="MMB1" s="292"/>
      <c r="MMC1" s="292"/>
      <c r="MMD1" s="292"/>
      <c r="MME1" s="292"/>
      <c r="MMF1" s="292"/>
      <c r="MMG1" s="292"/>
      <c r="MMH1" s="292"/>
      <c r="MMI1" s="292"/>
      <c r="MMJ1" s="292"/>
      <c r="MMK1" s="292"/>
      <c r="MML1" s="292"/>
      <c r="MMM1" s="292"/>
      <c r="MMN1" s="292"/>
      <c r="MMO1" s="292"/>
      <c r="MMP1" s="292"/>
      <c r="MMQ1" s="292"/>
      <c r="MMR1" s="292"/>
      <c r="MMS1" s="292"/>
      <c r="MMT1" s="292"/>
      <c r="MMU1" s="292"/>
      <c r="MMV1" s="292"/>
      <c r="MMW1" s="292"/>
      <c r="MMX1" s="292"/>
      <c r="MMY1" s="292"/>
      <c r="MMZ1" s="292"/>
      <c r="MNA1" s="292"/>
      <c r="MNB1" s="292"/>
      <c r="MNC1" s="292"/>
      <c r="MND1" s="292"/>
      <c r="MNE1" s="292"/>
      <c r="MNF1" s="292"/>
      <c r="MNG1" s="292"/>
      <c r="MNH1" s="292"/>
      <c r="MNI1" s="292"/>
      <c r="MNJ1" s="292"/>
      <c r="MNK1" s="292"/>
      <c r="MNL1" s="292"/>
      <c r="MNM1" s="292"/>
      <c r="MNN1" s="292"/>
      <c r="MNO1" s="292"/>
      <c r="MNP1" s="292"/>
      <c r="MNQ1" s="292"/>
      <c r="MNR1" s="292"/>
      <c r="MNS1" s="292"/>
      <c r="MNT1" s="292"/>
      <c r="MNU1" s="292"/>
      <c r="MNV1" s="292"/>
      <c r="MNW1" s="292"/>
      <c r="MNX1" s="292"/>
      <c r="MNY1" s="292"/>
      <c r="MNZ1" s="292"/>
      <c r="MOA1" s="292"/>
      <c r="MOB1" s="292"/>
      <c r="MOC1" s="292"/>
      <c r="MOD1" s="292"/>
      <c r="MOE1" s="292"/>
      <c r="MOF1" s="292"/>
      <c r="MOG1" s="292"/>
      <c r="MOH1" s="292"/>
      <c r="MOI1" s="292"/>
      <c r="MOJ1" s="292"/>
      <c r="MOK1" s="292"/>
      <c r="MOL1" s="292"/>
      <c r="MOM1" s="292"/>
      <c r="MON1" s="292"/>
      <c r="MOO1" s="292"/>
      <c r="MOP1" s="292"/>
      <c r="MOQ1" s="292"/>
      <c r="MOR1" s="292"/>
      <c r="MOS1" s="292"/>
      <c r="MOT1" s="292"/>
      <c r="MOU1" s="292"/>
      <c r="MOV1" s="292"/>
      <c r="MOW1" s="292"/>
      <c r="MOX1" s="292"/>
      <c r="MOY1" s="292"/>
      <c r="MOZ1" s="292"/>
      <c r="MPA1" s="292"/>
      <c r="MPB1" s="292"/>
      <c r="MPC1" s="292"/>
      <c r="MPD1" s="292"/>
      <c r="MPE1" s="292"/>
      <c r="MPF1" s="292"/>
      <c r="MPG1" s="292"/>
      <c r="MPH1" s="292"/>
      <c r="MPI1" s="292"/>
      <c r="MPJ1" s="292"/>
      <c r="MPK1" s="292"/>
      <c r="MPL1" s="292"/>
      <c r="MPM1" s="292"/>
      <c r="MPN1" s="292"/>
      <c r="MPO1" s="292"/>
      <c r="MPP1" s="292"/>
      <c r="MPQ1" s="292"/>
      <c r="MPR1" s="292"/>
      <c r="MPS1" s="292"/>
      <c r="MPT1" s="292"/>
      <c r="MPU1" s="292"/>
      <c r="MPV1" s="292"/>
      <c r="MPW1" s="292"/>
      <c r="MPX1" s="292"/>
      <c r="MPY1" s="292"/>
      <c r="MPZ1" s="292"/>
      <c r="MQA1" s="292"/>
      <c r="MQB1" s="292"/>
      <c r="MQC1" s="292"/>
      <c r="MQD1" s="292"/>
      <c r="MQE1" s="292"/>
      <c r="MQF1" s="292"/>
      <c r="MQG1" s="292"/>
      <c r="MQH1" s="292"/>
      <c r="MQI1" s="292"/>
      <c r="MQJ1" s="292"/>
      <c r="MQK1" s="292"/>
      <c r="MQL1" s="292"/>
      <c r="MQM1" s="292"/>
      <c r="MQN1" s="292"/>
      <c r="MQO1" s="292"/>
      <c r="MQP1" s="292"/>
      <c r="MQQ1" s="292"/>
      <c r="MQR1" s="292"/>
      <c r="MQS1" s="292"/>
      <c r="MQT1" s="292"/>
      <c r="MQU1" s="292"/>
      <c r="MQV1" s="292"/>
      <c r="MQW1" s="292"/>
      <c r="MQX1" s="292"/>
      <c r="MQY1" s="292"/>
      <c r="MQZ1" s="292"/>
      <c r="MRA1" s="292"/>
      <c r="MRB1" s="292"/>
      <c r="MRC1" s="292"/>
      <c r="MRD1" s="292"/>
      <c r="MRE1" s="292"/>
      <c r="MRF1" s="292"/>
      <c r="MRG1" s="292"/>
      <c r="MRH1" s="292"/>
      <c r="MRI1" s="292"/>
      <c r="MRJ1" s="292"/>
      <c r="MRK1" s="292"/>
      <c r="MRL1" s="292"/>
      <c r="MRM1" s="292"/>
      <c r="MRN1" s="292"/>
      <c r="MRO1" s="292"/>
      <c r="MRP1" s="292"/>
      <c r="MRQ1" s="292"/>
      <c r="MRR1" s="292"/>
      <c r="MRS1" s="292"/>
      <c r="MRT1" s="292"/>
      <c r="MRU1" s="292"/>
      <c r="MRV1" s="292"/>
      <c r="MRW1" s="292"/>
      <c r="MRX1" s="292"/>
      <c r="MRY1" s="292"/>
      <c r="MRZ1" s="292"/>
      <c r="MSA1" s="292"/>
      <c r="MSB1" s="292"/>
      <c r="MSC1" s="292"/>
      <c r="MSD1" s="292"/>
      <c r="MSE1" s="292"/>
      <c r="MSF1" s="292"/>
      <c r="MSG1" s="292"/>
      <c r="MSH1" s="292"/>
      <c r="MSI1" s="292"/>
      <c r="MSJ1" s="292"/>
      <c r="MSK1" s="292"/>
      <c r="MSL1" s="292"/>
      <c r="MSM1" s="292"/>
      <c r="MSN1" s="292"/>
      <c r="MSO1" s="292"/>
      <c r="MSP1" s="292"/>
      <c r="MSQ1" s="292"/>
      <c r="MSR1" s="292"/>
      <c r="MSS1" s="292"/>
      <c r="MST1" s="292"/>
      <c r="MSU1" s="292"/>
      <c r="MSV1" s="292"/>
      <c r="MSW1" s="292"/>
      <c r="MSX1" s="292"/>
      <c r="MSY1" s="292"/>
      <c r="MSZ1" s="292"/>
      <c r="MTA1" s="292"/>
      <c r="MTB1" s="292"/>
      <c r="MTC1" s="292"/>
      <c r="MTD1" s="292"/>
      <c r="MTE1" s="292"/>
      <c r="MTF1" s="292"/>
      <c r="MTG1" s="292"/>
      <c r="MTH1" s="292"/>
      <c r="MTI1" s="292"/>
      <c r="MTJ1" s="292"/>
      <c r="MTK1" s="292"/>
      <c r="MTL1" s="292"/>
      <c r="MTM1" s="292"/>
      <c r="MTN1" s="292"/>
      <c r="MTO1" s="292"/>
      <c r="MTP1" s="292"/>
      <c r="MTQ1" s="292"/>
      <c r="MTR1" s="292"/>
      <c r="MTS1" s="292"/>
      <c r="MTT1" s="292"/>
      <c r="MTU1" s="292"/>
      <c r="MTV1" s="292"/>
      <c r="MTW1" s="292"/>
      <c r="MTX1" s="292"/>
      <c r="MTY1" s="292"/>
      <c r="MTZ1" s="292"/>
      <c r="MUA1" s="292"/>
      <c r="MUB1" s="292"/>
      <c r="MUC1" s="292"/>
      <c r="MUD1" s="292"/>
      <c r="MUE1" s="292"/>
      <c r="MUF1" s="292"/>
      <c r="MUG1" s="292"/>
      <c r="MUH1" s="292"/>
      <c r="MUI1" s="292"/>
      <c r="MUJ1" s="292"/>
      <c r="MUK1" s="292"/>
      <c r="MUL1" s="292"/>
      <c r="MUM1" s="292"/>
      <c r="MUN1" s="292"/>
      <c r="MUO1" s="292"/>
      <c r="MUP1" s="292"/>
      <c r="MUQ1" s="292"/>
      <c r="MUR1" s="292"/>
      <c r="MUS1" s="292"/>
      <c r="MUT1" s="292"/>
      <c r="MUU1" s="292"/>
      <c r="MUV1" s="292"/>
      <c r="MUW1" s="292"/>
      <c r="MUX1" s="292"/>
      <c r="MUY1" s="292"/>
      <c r="MUZ1" s="292"/>
      <c r="MVA1" s="292"/>
      <c r="MVB1" s="292"/>
      <c r="MVC1" s="292"/>
      <c r="MVD1" s="292"/>
      <c r="MVE1" s="292"/>
      <c r="MVF1" s="292"/>
      <c r="MVG1" s="292"/>
      <c r="MVH1" s="292"/>
      <c r="MVI1" s="292"/>
      <c r="MVJ1" s="292"/>
      <c r="MVK1" s="292"/>
      <c r="MVL1" s="292"/>
      <c r="MVM1" s="292"/>
      <c r="MVN1" s="292"/>
      <c r="MVO1" s="292"/>
      <c r="MVP1" s="292"/>
      <c r="MVQ1" s="292"/>
      <c r="MVR1" s="292"/>
      <c r="MVS1" s="292"/>
      <c r="MVT1" s="292"/>
      <c r="MVU1" s="292"/>
      <c r="MVV1" s="292"/>
      <c r="MVW1" s="292"/>
      <c r="MVX1" s="292"/>
      <c r="MVY1" s="292"/>
      <c r="MVZ1" s="292"/>
      <c r="MWA1" s="292"/>
      <c r="MWB1" s="292"/>
      <c r="MWC1" s="292"/>
      <c r="MWD1" s="292"/>
      <c r="MWE1" s="292"/>
      <c r="MWF1" s="292"/>
      <c r="MWG1" s="292"/>
      <c r="MWH1" s="292"/>
      <c r="MWI1" s="292"/>
      <c r="MWJ1" s="292"/>
      <c r="MWK1" s="292"/>
      <c r="MWL1" s="292"/>
      <c r="MWM1" s="292"/>
      <c r="MWN1" s="292"/>
      <c r="MWO1" s="292"/>
      <c r="MWP1" s="292"/>
      <c r="MWQ1" s="292"/>
      <c r="MWR1" s="292"/>
      <c r="MWS1" s="292"/>
      <c r="MWT1" s="292"/>
      <c r="MWU1" s="292"/>
      <c r="MWV1" s="292"/>
      <c r="MWW1" s="292"/>
      <c r="MWX1" s="292"/>
      <c r="MWY1" s="292"/>
      <c r="MWZ1" s="292"/>
      <c r="MXA1" s="292"/>
      <c r="MXB1" s="292"/>
      <c r="MXC1" s="292"/>
      <c r="MXD1" s="292"/>
      <c r="MXE1" s="292"/>
      <c r="MXF1" s="292"/>
      <c r="MXG1" s="292"/>
      <c r="MXH1" s="292"/>
      <c r="MXI1" s="292"/>
      <c r="MXJ1" s="292"/>
      <c r="MXK1" s="292"/>
      <c r="MXL1" s="292"/>
      <c r="MXM1" s="292"/>
      <c r="MXN1" s="292"/>
      <c r="MXO1" s="292"/>
      <c r="MXP1" s="292"/>
      <c r="MXQ1" s="292"/>
      <c r="MXR1" s="292"/>
      <c r="MXS1" s="292"/>
      <c r="MXT1" s="292"/>
      <c r="MXU1" s="292"/>
      <c r="MXV1" s="292"/>
      <c r="MXW1" s="292"/>
      <c r="MXX1" s="292"/>
      <c r="MXY1" s="292"/>
      <c r="MXZ1" s="292"/>
      <c r="MYA1" s="292"/>
      <c r="MYB1" s="292"/>
      <c r="MYC1" s="292"/>
      <c r="MYD1" s="292"/>
      <c r="MYE1" s="292"/>
      <c r="MYF1" s="292"/>
      <c r="MYG1" s="292"/>
      <c r="MYH1" s="292"/>
      <c r="MYI1" s="292"/>
      <c r="MYJ1" s="292"/>
      <c r="MYK1" s="292"/>
      <c r="MYL1" s="292"/>
      <c r="MYM1" s="292"/>
      <c r="MYN1" s="292"/>
      <c r="MYO1" s="292"/>
      <c r="MYP1" s="292"/>
      <c r="MYQ1" s="292"/>
      <c r="MYR1" s="292"/>
      <c r="MYS1" s="292"/>
      <c r="MYT1" s="292"/>
      <c r="MYU1" s="292"/>
      <c r="MYV1" s="292"/>
      <c r="MYW1" s="292"/>
      <c r="MYX1" s="292"/>
      <c r="MYY1" s="292"/>
      <c r="MYZ1" s="292"/>
      <c r="MZA1" s="292"/>
      <c r="MZB1" s="292"/>
      <c r="MZC1" s="292"/>
      <c r="MZD1" s="292"/>
      <c r="MZE1" s="292"/>
      <c r="MZF1" s="292"/>
      <c r="MZG1" s="292"/>
      <c r="MZH1" s="292"/>
      <c r="MZI1" s="292"/>
      <c r="MZJ1" s="292"/>
      <c r="MZK1" s="292"/>
      <c r="MZL1" s="292"/>
      <c r="MZM1" s="292"/>
      <c r="MZN1" s="292"/>
      <c r="MZO1" s="292"/>
      <c r="MZP1" s="292"/>
      <c r="MZQ1" s="292"/>
      <c r="MZR1" s="292"/>
      <c r="MZS1" s="292"/>
      <c r="MZT1" s="292"/>
      <c r="MZU1" s="292"/>
      <c r="MZV1" s="292"/>
      <c r="MZW1" s="292"/>
      <c r="MZX1" s="292"/>
      <c r="MZY1" s="292"/>
      <c r="MZZ1" s="292"/>
      <c r="NAA1" s="292"/>
      <c r="NAB1" s="292"/>
      <c r="NAC1" s="292"/>
      <c r="NAD1" s="292"/>
      <c r="NAE1" s="292"/>
      <c r="NAF1" s="292"/>
      <c r="NAG1" s="292"/>
      <c r="NAH1" s="292"/>
      <c r="NAI1" s="292"/>
      <c r="NAJ1" s="292"/>
      <c r="NAK1" s="292"/>
      <c r="NAL1" s="292"/>
      <c r="NAM1" s="292"/>
      <c r="NAN1" s="292"/>
      <c r="NAO1" s="292"/>
      <c r="NAP1" s="292"/>
      <c r="NAQ1" s="292"/>
      <c r="NAR1" s="292"/>
      <c r="NAS1" s="292"/>
      <c r="NAT1" s="292"/>
      <c r="NAU1" s="292"/>
      <c r="NAV1" s="292"/>
      <c r="NAW1" s="292"/>
      <c r="NAX1" s="292"/>
      <c r="NAY1" s="292"/>
      <c r="NAZ1" s="292"/>
      <c r="NBA1" s="292"/>
      <c r="NBB1" s="292"/>
      <c r="NBC1" s="292"/>
      <c r="NBD1" s="292"/>
      <c r="NBE1" s="292"/>
      <c r="NBF1" s="292"/>
      <c r="NBG1" s="292"/>
      <c r="NBH1" s="292"/>
      <c r="NBI1" s="292"/>
      <c r="NBJ1" s="292"/>
      <c r="NBK1" s="292"/>
      <c r="NBL1" s="292"/>
      <c r="NBM1" s="292"/>
      <c r="NBN1" s="292"/>
      <c r="NBO1" s="292"/>
      <c r="NBP1" s="292"/>
      <c r="NBQ1" s="292"/>
      <c r="NBR1" s="292"/>
      <c r="NBS1" s="292"/>
      <c r="NBT1" s="292"/>
      <c r="NBU1" s="292"/>
      <c r="NBV1" s="292"/>
      <c r="NBW1" s="292"/>
      <c r="NBX1" s="292"/>
      <c r="NBY1" s="292"/>
      <c r="NBZ1" s="292"/>
      <c r="NCA1" s="292"/>
      <c r="NCB1" s="292"/>
      <c r="NCC1" s="292"/>
      <c r="NCD1" s="292"/>
      <c r="NCE1" s="292"/>
      <c r="NCF1" s="292"/>
      <c r="NCG1" s="292"/>
      <c r="NCH1" s="292"/>
      <c r="NCI1" s="292"/>
      <c r="NCJ1" s="292"/>
      <c r="NCK1" s="292"/>
      <c r="NCL1" s="292"/>
      <c r="NCM1" s="292"/>
      <c r="NCN1" s="292"/>
      <c r="NCO1" s="292"/>
      <c r="NCP1" s="292"/>
      <c r="NCQ1" s="292"/>
      <c r="NCR1" s="292"/>
      <c r="NCS1" s="292"/>
      <c r="NCT1" s="292"/>
      <c r="NCU1" s="292"/>
      <c r="NCV1" s="292"/>
      <c r="NCW1" s="292"/>
      <c r="NCX1" s="292"/>
      <c r="NCY1" s="292"/>
      <c r="NCZ1" s="292"/>
      <c r="NDA1" s="292"/>
      <c r="NDB1" s="292"/>
      <c r="NDC1" s="292"/>
      <c r="NDD1" s="292"/>
      <c r="NDE1" s="292"/>
      <c r="NDF1" s="292"/>
      <c r="NDG1" s="292"/>
      <c r="NDH1" s="292"/>
      <c r="NDI1" s="292"/>
      <c r="NDJ1" s="292"/>
      <c r="NDK1" s="292"/>
      <c r="NDL1" s="292"/>
      <c r="NDM1" s="292"/>
      <c r="NDN1" s="292"/>
      <c r="NDO1" s="292"/>
      <c r="NDP1" s="292"/>
      <c r="NDQ1" s="292"/>
      <c r="NDR1" s="292"/>
      <c r="NDS1" s="292"/>
      <c r="NDT1" s="292"/>
      <c r="NDU1" s="292"/>
      <c r="NDV1" s="292"/>
      <c r="NDW1" s="292"/>
      <c r="NDX1" s="292"/>
      <c r="NDY1" s="292"/>
      <c r="NDZ1" s="292"/>
      <c r="NEA1" s="292"/>
      <c r="NEB1" s="292"/>
      <c r="NEC1" s="292"/>
      <c r="NED1" s="292"/>
      <c r="NEE1" s="292"/>
      <c r="NEF1" s="292"/>
      <c r="NEG1" s="292"/>
      <c r="NEH1" s="292"/>
      <c r="NEI1" s="292"/>
      <c r="NEJ1" s="292"/>
      <c r="NEK1" s="292"/>
      <c r="NEL1" s="292"/>
      <c r="NEM1" s="292"/>
      <c r="NEN1" s="292"/>
      <c r="NEO1" s="292"/>
      <c r="NEP1" s="292"/>
      <c r="NEQ1" s="292"/>
      <c r="NER1" s="292"/>
      <c r="NES1" s="292"/>
      <c r="NET1" s="292"/>
      <c r="NEU1" s="292"/>
      <c r="NEV1" s="292"/>
      <c r="NEW1" s="292"/>
      <c r="NEX1" s="292"/>
      <c r="NEY1" s="292"/>
      <c r="NEZ1" s="292"/>
      <c r="NFA1" s="292"/>
      <c r="NFB1" s="292"/>
      <c r="NFC1" s="292"/>
      <c r="NFD1" s="292"/>
      <c r="NFE1" s="292"/>
      <c r="NFF1" s="292"/>
      <c r="NFG1" s="292"/>
      <c r="NFH1" s="292"/>
      <c r="NFI1" s="292"/>
      <c r="NFJ1" s="292"/>
      <c r="NFK1" s="292"/>
      <c r="NFL1" s="292"/>
      <c r="NFM1" s="292"/>
      <c r="NFN1" s="292"/>
      <c r="NFO1" s="292"/>
      <c r="NFP1" s="292"/>
      <c r="NFQ1" s="292"/>
      <c r="NFR1" s="292"/>
      <c r="NFS1" s="292"/>
      <c r="NFT1" s="292"/>
      <c r="NFU1" s="292"/>
      <c r="NFV1" s="292"/>
      <c r="NFW1" s="292"/>
      <c r="NFX1" s="292"/>
      <c r="NFY1" s="292"/>
      <c r="NFZ1" s="292"/>
      <c r="NGA1" s="292"/>
      <c r="NGB1" s="292"/>
      <c r="NGC1" s="292"/>
      <c r="NGD1" s="292"/>
      <c r="NGE1" s="292"/>
      <c r="NGF1" s="292"/>
      <c r="NGG1" s="292"/>
      <c r="NGH1" s="292"/>
      <c r="NGI1" s="292"/>
      <c r="NGJ1" s="292"/>
      <c r="NGK1" s="292"/>
      <c r="NGL1" s="292"/>
      <c r="NGM1" s="292"/>
      <c r="NGN1" s="292"/>
      <c r="NGO1" s="292"/>
      <c r="NGP1" s="292"/>
      <c r="NGQ1" s="292"/>
      <c r="NGR1" s="292"/>
      <c r="NGS1" s="292"/>
      <c r="NGT1" s="292"/>
      <c r="NGU1" s="292"/>
      <c r="NGV1" s="292"/>
      <c r="NGW1" s="292"/>
      <c r="NGX1" s="292"/>
      <c r="NGY1" s="292"/>
      <c r="NGZ1" s="292"/>
      <c r="NHA1" s="292"/>
      <c r="NHB1" s="292"/>
      <c r="NHC1" s="292"/>
      <c r="NHD1" s="292"/>
      <c r="NHE1" s="292"/>
      <c r="NHF1" s="292"/>
      <c r="NHG1" s="292"/>
      <c r="NHH1" s="292"/>
      <c r="NHI1" s="292"/>
      <c r="NHJ1" s="292"/>
      <c r="NHK1" s="292"/>
      <c r="NHL1" s="292"/>
      <c r="NHM1" s="292"/>
      <c r="NHN1" s="292"/>
      <c r="NHO1" s="292"/>
      <c r="NHP1" s="292"/>
      <c r="NHQ1" s="292"/>
      <c r="NHR1" s="292"/>
      <c r="NHS1" s="292"/>
      <c r="NHT1" s="292"/>
      <c r="NHU1" s="292"/>
      <c r="NHV1" s="292"/>
      <c r="NHW1" s="292"/>
      <c r="NHX1" s="292"/>
      <c r="NHY1" s="292"/>
      <c r="NHZ1" s="292"/>
      <c r="NIA1" s="292"/>
      <c r="NIB1" s="292"/>
      <c r="NIC1" s="292"/>
      <c r="NID1" s="292"/>
      <c r="NIE1" s="292"/>
      <c r="NIF1" s="292"/>
      <c r="NIG1" s="292"/>
      <c r="NIH1" s="292"/>
      <c r="NII1" s="292"/>
      <c r="NIJ1" s="292"/>
      <c r="NIK1" s="292"/>
      <c r="NIL1" s="292"/>
      <c r="NIM1" s="292"/>
      <c r="NIN1" s="292"/>
      <c r="NIO1" s="292"/>
      <c r="NIP1" s="292"/>
      <c r="NIQ1" s="292"/>
      <c r="NIR1" s="292"/>
      <c r="NIS1" s="292"/>
      <c r="NIT1" s="292"/>
      <c r="NIU1" s="292"/>
      <c r="NIV1" s="292"/>
      <c r="NIW1" s="292"/>
      <c r="NIX1" s="292"/>
      <c r="NIY1" s="292"/>
      <c r="NIZ1" s="292"/>
      <c r="NJA1" s="292"/>
      <c r="NJB1" s="292"/>
      <c r="NJC1" s="292"/>
      <c r="NJD1" s="292"/>
      <c r="NJE1" s="292"/>
      <c r="NJF1" s="292"/>
      <c r="NJG1" s="292"/>
      <c r="NJH1" s="292"/>
      <c r="NJI1" s="292"/>
      <c r="NJJ1" s="292"/>
      <c r="NJK1" s="292"/>
      <c r="NJL1" s="292"/>
      <c r="NJM1" s="292"/>
      <c r="NJN1" s="292"/>
      <c r="NJO1" s="292"/>
      <c r="NJP1" s="292"/>
      <c r="NJQ1" s="292"/>
      <c r="NJR1" s="292"/>
      <c r="NJS1" s="292"/>
      <c r="NJT1" s="292"/>
      <c r="NJU1" s="292"/>
      <c r="NJV1" s="292"/>
      <c r="NJW1" s="292"/>
      <c r="NJX1" s="292"/>
      <c r="NJY1" s="292"/>
      <c r="NJZ1" s="292"/>
      <c r="NKA1" s="292"/>
      <c r="NKB1" s="292"/>
      <c r="NKC1" s="292"/>
      <c r="NKD1" s="292"/>
      <c r="NKE1" s="292"/>
      <c r="NKF1" s="292"/>
      <c r="NKG1" s="292"/>
      <c r="NKH1" s="292"/>
      <c r="NKI1" s="292"/>
      <c r="NKJ1" s="292"/>
      <c r="NKK1" s="292"/>
      <c r="NKL1" s="292"/>
      <c r="NKM1" s="292"/>
      <c r="NKN1" s="292"/>
      <c r="NKO1" s="292"/>
      <c r="NKP1" s="292"/>
      <c r="NKQ1" s="292"/>
      <c r="NKR1" s="292"/>
      <c r="NKS1" s="292"/>
      <c r="NKT1" s="292"/>
      <c r="NKU1" s="292"/>
      <c r="NKV1" s="292"/>
      <c r="NKW1" s="292"/>
      <c r="NKX1" s="292"/>
      <c r="NKY1" s="292"/>
      <c r="NKZ1" s="292"/>
      <c r="NLA1" s="292"/>
      <c r="NLB1" s="292"/>
      <c r="NLC1" s="292"/>
      <c r="NLD1" s="292"/>
      <c r="NLE1" s="292"/>
      <c r="NLF1" s="292"/>
      <c r="NLG1" s="292"/>
      <c r="NLH1" s="292"/>
      <c r="NLI1" s="292"/>
      <c r="NLJ1" s="292"/>
      <c r="NLK1" s="292"/>
      <c r="NLL1" s="292"/>
      <c r="NLM1" s="292"/>
      <c r="NLN1" s="292"/>
      <c r="NLO1" s="292"/>
      <c r="NLP1" s="292"/>
      <c r="NLQ1" s="292"/>
      <c r="NLR1" s="292"/>
      <c r="NLS1" s="292"/>
      <c r="NLT1" s="292"/>
      <c r="NLU1" s="292"/>
      <c r="NLV1" s="292"/>
      <c r="NLW1" s="292"/>
      <c r="NLX1" s="292"/>
      <c r="NLY1" s="292"/>
      <c r="NLZ1" s="292"/>
      <c r="NMA1" s="292"/>
      <c r="NMB1" s="292"/>
      <c r="NMC1" s="292"/>
      <c r="NMD1" s="292"/>
      <c r="NME1" s="292"/>
      <c r="NMF1" s="292"/>
      <c r="NMG1" s="292"/>
      <c r="NMH1" s="292"/>
      <c r="NMI1" s="292"/>
      <c r="NMJ1" s="292"/>
      <c r="NMK1" s="292"/>
      <c r="NML1" s="292"/>
      <c r="NMM1" s="292"/>
      <c r="NMN1" s="292"/>
      <c r="NMO1" s="292"/>
      <c r="NMP1" s="292"/>
      <c r="NMQ1" s="292"/>
      <c r="NMR1" s="292"/>
      <c r="NMS1" s="292"/>
      <c r="NMT1" s="292"/>
      <c r="NMU1" s="292"/>
      <c r="NMV1" s="292"/>
      <c r="NMW1" s="292"/>
      <c r="NMX1" s="292"/>
      <c r="NMY1" s="292"/>
      <c r="NMZ1" s="292"/>
      <c r="NNA1" s="292"/>
      <c r="NNB1" s="292"/>
      <c r="NNC1" s="292"/>
      <c r="NND1" s="292"/>
      <c r="NNE1" s="292"/>
      <c r="NNF1" s="292"/>
      <c r="NNG1" s="292"/>
      <c r="NNH1" s="292"/>
      <c r="NNI1" s="292"/>
      <c r="NNJ1" s="292"/>
      <c r="NNK1" s="292"/>
      <c r="NNL1" s="292"/>
      <c r="NNM1" s="292"/>
      <c r="NNN1" s="292"/>
      <c r="NNO1" s="292"/>
      <c r="NNP1" s="292"/>
      <c r="NNQ1" s="292"/>
      <c r="NNR1" s="292"/>
      <c r="NNS1" s="292"/>
      <c r="NNT1" s="292"/>
      <c r="NNU1" s="292"/>
      <c r="NNV1" s="292"/>
      <c r="NNW1" s="292"/>
      <c r="NNX1" s="292"/>
      <c r="NNY1" s="292"/>
      <c r="NNZ1" s="292"/>
      <c r="NOA1" s="292"/>
      <c r="NOB1" s="292"/>
      <c r="NOC1" s="292"/>
      <c r="NOD1" s="292"/>
      <c r="NOE1" s="292"/>
      <c r="NOF1" s="292"/>
      <c r="NOG1" s="292"/>
      <c r="NOH1" s="292"/>
      <c r="NOI1" s="292"/>
      <c r="NOJ1" s="292"/>
      <c r="NOK1" s="292"/>
      <c r="NOL1" s="292"/>
      <c r="NOM1" s="292"/>
      <c r="NON1" s="292"/>
      <c r="NOO1" s="292"/>
      <c r="NOP1" s="292"/>
      <c r="NOQ1" s="292"/>
      <c r="NOR1" s="292"/>
      <c r="NOS1" s="292"/>
      <c r="NOT1" s="292"/>
      <c r="NOU1" s="292"/>
      <c r="NOV1" s="292"/>
      <c r="NOW1" s="292"/>
      <c r="NOX1" s="292"/>
      <c r="NOY1" s="292"/>
      <c r="NOZ1" s="292"/>
      <c r="NPA1" s="292"/>
      <c r="NPB1" s="292"/>
      <c r="NPC1" s="292"/>
      <c r="NPD1" s="292"/>
      <c r="NPE1" s="292"/>
      <c r="NPF1" s="292"/>
      <c r="NPG1" s="292"/>
      <c r="NPH1" s="292"/>
      <c r="NPI1" s="292"/>
      <c r="NPJ1" s="292"/>
      <c r="NPK1" s="292"/>
      <c r="NPL1" s="292"/>
      <c r="NPM1" s="292"/>
      <c r="NPN1" s="292"/>
      <c r="NPO1" s="292"/>
      <c r="NPP1" s="292"/>
      <c r="NPQ1" s="292"/>
      <c r="NPR1" s="292"/>
      <c r="NPS1" s="292"/>
      <c r="NPT1" s="292"/>
      <c r="NPU1" s="292"/>
      <c r="NPV1" s="292"/>
      <c r="NPW1" s="292"/>
      <c r="NPX1" s="292"/>
      <c r="NPY1" s="292"/>
      <c r="NPZ1" s="292"/>
      <c r="NQA1" s="292"/>
      <c r="NQB1" s="292"/>
      <c r="NQC1" s="292"/>
      <c r="NQD1" s="292"/>
      <c r="NQE1" s="292"/>
      <c r="NQF1" s="292"/>
      <c r="NQG1" s="292"/>
      <c r="NQH1" s="292"/>
      <c r="NQI1" s="292"/>
      <c r="NQJ1" s="292"/>
      <c r="NQK1" s="292"/>
      <c r="NQL1" s="292"/>
      <c r="NQM1" s="292"/>
      <c r="NQN1" s="292"/>
      <c r="NQO1" s="292"/>
      <c r="NQP1" s="292"/>
      <c r="NQQ1" s="292"/>
      <c r="NQR1" s="292"/>
      <c r="NQS1" s="292"/>
      <c r="NQT1" s="292"/>
      <c r="NQU1" s="292"/>
      <c r="NQV1" s="292"/>
      <c r="NQW1" s="292"/>
      <c r="NQX1" s="292"/>
      <c r="NQY1" s="292"/>
      <c r="NQZ1" s="292"/>
      <c r="NRA1" s="292"/>
      <c r="NRB1" s="292"/>
      <c r="NRC1" s="292"/>
      <c r="NRD1" s="292"/>
      <c r="NRE1" s="292"/>
      <c r="NRF1" s="292"/>
      <c r="NRG1" s="292"/>
      <c r="NRH1" s="292"/>
      <c r="NRI1" s="292"/>
      <c r="NRJ1" s="292"/>
      <c r="NRK1" s="292"/>
      <c r="NRL1" s="292"/>
      <c r="NRM1" s="292"/>
      <c r="NRN1" s="292"/>
      <c r="NRO1" s="292"/>
      <c r="NRP1" s="292"/>
      <c r="NRQ1" s="292"/>
      <c r="NRR1" s="292"/>
      <c r="NRS1" s="292"/>
      <c r="NRT1" s="292"/>
      <c r="NRU1" s="292"/>
      <c r="NRV1" s="292"/>
      <c r="NRW1" s="292"/>
      <c r="NRX1" s="292"/>
      <c r="NRY1" s="292"/>
      <c r="NRZ1" s="292"/>
      <c r="NSA1" s="292"/>
      <c r="NSB1" s="292"/>
      <c r="NSC1" s="292"/>
      <c r="NSD1" s="292"/>
      <c r="NSE1" s="292"/>
      <c r="NSF1" s="292"/>
      <c r="NSG1" s="292"/>
      <c r="NSH1" s="292"/>
      <c r="NSI1" s="292"/>
      <c r="NSJ1" s="292"/>
      <c r="NSK1" s="292"/>
      <c r="NSL1" s="292"/>
      <c r="NSM1" s="292"/>
      <c r="NSN1" s="292"/>
      <c r="NSO1" s="292"/>
      <c r="NSP1" s="292"/>
      <c r="NSQ1" s="292"/>
      <c r="NSR1" s="292"/>
      <c r="NSS1" s="292"/>
      <c r="NST1" s="292"/>
      <c r="NSU1" s="292"/>
      <c r="NSV1" s="292"/>
      <c r="NSW1" s="292"/>
      <c r="NSX1" s="292"/>
      <c r="NSY1" s="292"/>
      <c r="NSZ1" s="292"/>
      <c r="NTA1" s="292"/>
      <c r="NTB1" s="292"/>
      <c r="NTC1" s="292"/>
      <c r="NTD1" s="292"/>
      <c r="NTE1" s="292"/>
      <c r="NTF1" s="292"/>
      <c r="NTG1" s="292"/>
      <c r="NTH1" s="292"/>
      <c r="NTI1" s="292"/>
      <c r="NTJ1" s="292"/>
      <c r="NTK1" s="292"/>
      <c r="NTL1" s="292"/>
      <c r="NTM1" s="292"/>
      <c r="NTN1" s="292"/>
      <c r="NTO1" s="292"/>
      <c r="NTP1" s="292"/>
      <c r="NTQ1" s="292"/>
      <c r="NTR1" s="292"/>
      <c r="NTS1" s="292"/>
      <c r="NTT1" s="292"/>
      <c r="NTU1" s="292"/>
      <c r="NTV1" s="292"/>
      <c r="NTW1" s="292"/>
      <c r="NTX1" s="292"/>
      <c r="NTY1" s="292"/>
      <c r="NTZ1" s="292"/>
      <c r="NUA1" s="292"/>
      <c r="NUB1" s="292"/>
      <c r="NUC1" s="292"/>
      <c r="NUD1" s="292"/>
      <c r="NUE1" s="292"/>
      <c r="NUF1" s="292"/>
      <c r="NUG1" s="292"/>
      <c r="NUH1" s="292"/>
      <c r="NUI1" s="292"/>
      <c r="NUJ1" s="292"/>
      <c r="NUK1" s="292"/>
      <c r="NUL1" s="292"/>
      <c r="NUM1" s="292"/>
      <c r="NUN1" s="292"/>
      <c r="NUO1" s="292"/>
      <c r="NUP1" s="292"/>
      <c r="NUQ1" s="292"/>
      <c r="NUR1" s="292"/>
      <c r="NUS1" s="292"/>
      <c r="NUT1" s="292"/>
      <c r="NUU1" s="292"/>
      <c r="NUV1" s="292"/>
      <c r="NUW1" s="292"/>
      <c r="NUX1" s="292"/>
      <c r="NUY1" s="292"/>
      <c r="NUZ1" s="292"/>
      <c r="NVA1" s="292"/>
      <c r="NVB1" s="292"/>
      <c r="NVC1" s="292"/>
      <c r="NVD1" s="292"/>
      <c r="NVE1" s="292"/>
      <c r="NVF1" s="292"/>
      <c r="NVG1" s="292"/>
      <c r="NVH1" s="292"/>
      <c r="NVI1" s="292"/>
      <c r="NVJ1" s="292"/>
      <c r="NVK1" s="292"/>
      <c r="NVL1" s="292"/>
      <c r="NVM1" s="292"/>
      <c r="NVN1" s="292"/>
      <c r="NVO1" s="292"/>
      <c r="NVP1" s="292"/>
      <c r="NVQ1" s="292"/>
      <c r="NVR1" s="292"/>
      <c r="NVS1" s="292"/>
      <c r="NVT1" s="292"/>
      <c r="NVU1" s="292"/>
      <c r="NVV1" s="292"/>
      <c r="NVW1" s="292"/>
      <c r="NVX1" s="292"/>
      <c r="NVY1" s="292"/>
      <c r="NVZ1" s="292"/>
      <c r="NWA1" s="292"/>
      <c r="NWB1" s="292"/>
      <c r="NWC1" s="292"/>
      <c r="NWD1" s="292"/>
      <c r="NWE1" s="292"/>
      <c r="NWF1" s="292"/>
      <c r="NWG1" s="292"/>
      <c r="NWH1" s="292"/>
      <c r="NWI1" s="292"/>
      <c r="NWJ1" s="292"/>
      <c r="NWK1" s="292"/>
      <c r="NWL1" s="292"/>
      <c r="NWM1" s="292"/>
      <c r="NWN1" s="292"/>
      <c r="NWO1" s="292"/>
      <c r="NWP1" s="292"/>
      <c r="NWQ1" s="292"/>
      <c r="NWR1" s="292"/>
      <c r="NWS1" s="292"/>
      <c r="NWT1" s="292"/>
      <c r="NWU1" s="292"/>
      <c r="NWV1" s="292"/>
      <c r="NWW1" s="292"/>
      <c r="NWX1" s="292"/>
      <c r="NWY1" s="292"/>
      <c r="NWZ1" s="292"/>
      <c r="NXA1" s="292"/>
      <c r="NXB1" s="292"/>
      <c r="NXC1" s="292"/>
      <c r="NXD1" s="292"/>
      <c r="NXE1" s="292"/>
      <c r="NXF1" s="292"/>
      <c r="NXG1" s="292"/>
      <c r="NXH1" s="292"/>
      <c r="NXI1" s="292"/>
      <c r="NXJ1" s="292"/>
      <c r="NXK1" s="292"/>
      <c r="NXL1" s="292"/>
      <c r="NXM1" s="292"/>
      <c r="NXN1" s="292"/>
      <c r="NXO1" s="292"/>
      <c r="NXP1" s="292"/>
      <c r="NXQ1" s="292"/>
      <c r="NXR1" s="292"/>
      <c r="NXS1" s="292"/>
      <c r="NXT1" s="292"/>
      <c r="NXU1" s="292"/>
      <c r="NXV1" s="292"/>
      <c r="NXW1" s="292"/>
      <c r="NXX1" s="292"/>
      <c r="NXY1" s="292"/>
      <c r="NXZ1" s="292"/>
      <c r="NYA1" s="292"/>
      <c r="NYB1" s="292"/>
      <c r="NYC1" s="292"/>
      <c r="NYD1" s="292"/>
      <c r="NYE1" s="292"/>
      <c r="NYF1" s="292"/>
      <c r="NYG1" s="292"/>
      <c r="NYH1" s="292"/>
      <c r="NYI1" s="292"/>
      <c r="NYJ1" s="292"/>
      <c r="NYK1" s="292"/>
      <c r="NYL1" s="292"/>
      <c r="NYM1" s="292"/>
      <c r="NYN1" s="292"/>
      <c r="NYO1" s="292"/>
      <c r="NYP1" s="292"/>
      <c r="NYQ1" s="292"/>
      <c r="NYR1" s="292"/>
      <c r="NYS1" s="292"/>
      <c r="NYT1" s="292"/>
      <c r="NYU1" s="292"/>
      <c r="NYV1" s="292"/>
      <c r="NYW1" s="292"/>
      <c r="NYX1" s="292"/>
      <c r="NYY1" s="292"/>
      <c r="NYZ1" s="292"/>
      <c r="NZA1" s="292"/>
      <c r="NZB1" s="292"/>
      <c r="NZC1" s="292"/>
      <c r="NZD1" s="292"/>
      <c r="NZE1" s="292"/>
      <c r="NZF1" s="292"/>
      <c r="NZG1" s="292"/>
      <c r="NZH1" s="292"/>
      <c r="NZI1" s="292"/>
      <c r="NZJ1" s="292"/>
      <c r="NZK1" s="292"/>
      <c r="NZL1" s="292"/>
      <c r="NZM1" s="292"/>
      <c r="NZN1" s="292"/>
      <c r="NZO1" s="292"/>
      <c r="NZP1" s="292"/>
      <c r="NZQ1" s="292"/>
      <c r="NZR1" s="292"/>
      <c r="NZS1" s="292"/>
      <c r="NZT1" s="292"/>
      <c r="NZU1" s="292"/>
      <c r="NZV1" s="292"/>
      <c r="NZW1" s="292"/>
      <c r="NZX1" s="292"/>
      <c r="NZY1" s="292"/>
      <c r="NZZ1" s="292"/>
      <c r="OAA1" s="292"/>
      <c r="OAB1" s="292"/>
      <c r="OAC1" s="292"/>
      <c r="OAD1" s="292"/>
      <c r="OAE1" s="292"/>
      <c r="OAF1" s="292"/>
      <c r="OAG1" s="292"/>
      <c r="OAH1" s="292"/>
      <c r="OAI1" s="292"/>
      <c r="OAJ1" s="292"/>
      <c r="OAK1" s="292"/>
      <c r="OAL1" s="292"/>
      <c r="OAM1" s="292"/>
      <c r="OAN1" s="292"/>
      <c r="OAO1" s="292"/>
      <c r="OAP1" s="292"/>
      <c r="OAQ1" s="292"/>
      <c r="OAR1" s="292"/>
      <c r="OAS1" s="292"/>
      <c r="OAT1" s="292"/>
      <c r="OAU1" s="292"/>
      <c r="OAV1" s="292"/>
      <c r="OAW1" s="292"/>
      <c r="OAX1" s="292"/>
      <c r="OAY1" s="292"/>
      <c r="OAZ1" s="292"/>
      <c r="OBA1" s="292"/>
      <c r="OBB1" s="292"/>
      <c r="OBC1" s="292"/>
      <c r="OBD1" s="292"/>
      <c r="OBE1" s="292"/>
      <c r="OBF1" s="292"/>
      <c r="OBG1" s="292"/>
      <c r="OBH1" s="292"/>
      <c r="OBI1" s="292"/>
      <c r="OBJ1" s="292"/>
      <c r="OBK1" s="292"/>
      <c r="OBL1" s="292"/>
      <c r="OBM1" s="292"/>
      <c r="OBN1" s="292"/>
      <c r="OBO1" s="292"/>
      <c r="OBP1" s="292"/>
      <c r="OBQ1" s="292"/>
      <c r="OBR1" s="292"/>
      <c r="OBS1" s="292"/>
      <c r="OBT1" s="292"/>
      <c r="OBU1" s="292"/>
      <c r="OBV1" s="292"/>
      <c r="OBW1" s="292"/>
      <c r="OBX1" s="292"/>
      <c r="OBY1" s="292"/>
      <c r="OBZ1" s="292"/>
      <c r="OCA1" s="292"/>
      <c r="OCB1" s="292"/>
      <c r="OCC1" s="292"/>
      <c r="OCD1" s="292"/>
      <c r="OCE1" s="292"/>
      <c r="OCF1" s="292"/>
      <c r="OCG1" s="292"/>
      <c r="OCH1" s="292"/>
      <c r="OCI1" s="292"/>
      <c r="OCJ1" s="292"/>
      <c r="OCK1" s="292"/>
      <c r="OCL1" s="292"/>
      <c r="OCM1" s="292"/>
      <c r="OCN1" s="292"/>
      <c r="OCO1" s="292"/>
      <c r="OCP1" s="292"/>
      <c r="OCQ1" s="292"/>
      <c r="OCR1" s="292"/>
      <c r="OCS1" s="292"/>
      <c r="OCT1" s="292"/>
      <c r="OCU1" s="292"/>
      <c r="OCV1" s="292"/>
      <c r="OCW1" s="292"/>
      <c r="OCX1" s="292"/>
      <c r="OCY1" s="292"/>
      <c r="OCZ1" s="292"/>
      <c r="ODA1" s="292"/>
      <c r="ODB1" s="292"/>
      <c r="ODC1" s="292"/>
      <c r="ODD1" s="292"/>
      <c r="ODE1" s="292"/>
      <c r="ODF1" s="292"/>
      <c r="ODG1" s="292"/>
      <c r="ODH1" s="292"/>
      <c r="ODI1" s="292"/>
      <c r="ODJ1" s="292"/>
      <c r="ODK1" s="292"/>
      <c r="ODL1" s="292"/>
      <c r="ODM1" s="292"/>
      <c r="ODN1" s="292"/>
      <c r="ODO1" s="292"/>
      <c r="ODP1" s="292"/>
      <c r="ODQ1" s="292"/>
      <c r="ODR1" s="292"/>
      <c r="ODS1" s="292"/>
      <c r="ODT1" s="292"/>
      <c r="ODU1" s="292"/>
      <c r="ODV1" s="292"/>
      <c r="ODW1" s="292"/>
      <c r="ODX1" s="292"/>
      <c r="ODY1" s="292"/>
      <c r="ODZ1" s="292"/>
      <c r="OEA1" s="292"/>
      <c r="OEB1" s="292"/>
      <c r="OEC1" s="292"/>
      <c r="OED1" s="292"/>
      <c r="OEE1" s="292"/>
      <c r="OEF1" s="292"/>
      <c r="OEG1" s="292"/>
      <c r="OEH1" s="292"/>
      <c r="OEI1" s="292"/>
      <c r="OEJ1" s="292"/>
      <c r="OEK1" s="292"/>
      <c r="OEL1" s="292"/>
      <c r="OEM1" s="292"/>
      <c r="OEN1" s="292"/>
      <c r="OEO1" s="292"/>
      <c r="OEP1" s="292"/>
      <c r="OEQ1" s="292"/>
      <c r="OER1" s="292"/>
      <c r="OES1" s="292"/>
      <c r="OET1" s="292"/>
      <c r="OEU1" s="292"/>
      <c r="OEV1" s="292"/>
      <c r="OEW1" s="292"/>
      <c r="OEX1" s="292"/>
      <c r="OEY1" s="292"/>
      <c r="OEZ1" s="292"/>
      <c r="OFA1" s="292"/>
      <c r="OFB1" s="292"/>
      <c r="OFC1" s="292"/>
      <c r="OFD1" s="292"/>
      <c r="OFE1" s="292"/>
      <c r="OFF1" s="292"/>
      <c r="OFG1" s="292"/>
      <c r="OFH1" s="292"/>
      <c r="OFI1" s="292"/>
      <c r="OFJ1" s="292"/>
      <c r="OFK1" s="292"/>
      <c r="OFL1" s="292"/>
      <c r="OFM1" s="292"/>
      <c r="OFN1" s="292"/>
      <c r="OFO1" s="292"/>
      <c r="OFP1" s="292"/>
      <c r="OFQ1" s="292"/>
      <c r="OFR1" s="292"/>
      <c r="OFS1" s="292"/>
      <c r="OFT1" s="292"/>
      <c r="OFU1" s="292"/>
      <c r="OFV1" s="292"/>
      <c r="OFW1" s="292"/>
      <c r="OFX1" s="292"/>
      <c r="OFY1" s="292"/>
      <c r="OFZ1" s="292"/>
      <c r="OGA1" s="292"/>
      <c r="OGB1" s="292"/>
      <c r="OGC1" s="292"/>
      <c r="OGD1" s="292"/>
      <c r="OGE1" s="292"/>
      <c r="OGF1" s="292"/>
      <c r="OGG1" s="292"/>
      <c r="OGH1" s="292"/>
      <c r="OGI1" s="292"/>
      <c r="OGJ1" s="292"/>
      <c r="OGK1" s="292"/>
      <c r="OGL1" s="292"/>
      <c r="OGM1" s="292"/>
      <c r="OGN1" s="292"/>
      <c r="OGO1" s="292"/>
      <c r="OGP1" s="292"/>
      <c r="OGQ1" s="292"/>
      <c r="OGR1" s="292"/>
      <c r="OGS1" s="292"/>
      <c r="OGT1" s="292"/>
      <c r="OGU1" s="292"/>
      <c r="OGV1" s="292"/>
      <c r="OGW1" s="292"/>
      <c r="OGX1" s="292"/>
      <c r="OGY1" s="292"/>
      <c r="OGZ1" s="292"/>
      <c r="OHA1" s="292"/>
      <c r="OHB1" s="292"/>
      <c r="OHC1" s="292"/>
      <c r="OHD1" s="292"/>
      <c r="OHE1" s="292"/>
      <c r="OHF1" s="292"/>
      <c r="OHG1" s="292"/>
      <c r="OHH1" s="292"/>
      <c r="OHI1" s="292"/>
      <c r="OHJ1" s="292"/>
      <c r="OHK1" s="292"/>
      <c r="OHL1" s="292"/>
      <c r="OHM1" s="292"/>
      <c r="OHN1" s="292"/>
      <c r="OHO1" s="292"/>
      <c r="OHP1" s="292"/>
      <c r="OHQ1" s="292"/>
      <c r="OHR1" s="292"/>
      <c r="OHS1" s="292"/>
      <c r="OHT1" s="292"/>
      <c r="OHU1" s="292"/>
      <c r="OHV1" s="292"/>
      <c r="OHW1" s="292"/>
      <c r="OHX1" s="292"/>
      <c r="OHY1" s="292"/>
      <c r="OHZ1" s="292"/>
      <c r="OIA1" s="292"/>
      <c r="OIB1" s="292"/>
      <c r="OIC1" s="292"/>
      <c r="OID1" s="292"/>
      <c r="OIE1" s="292"/>
      <c r="OIF1" s="292"/>
      <c r="OIG1" s="292"/>
      <c r="OIH1" s="292"/>
      <c r="OII1" s="292"/>
      <c r="OIJ1" s="292"/>
      <c r="OIK1" s="292"/>
      <c r="OIL1" s="292"/>
      <c r="OIM1" s="292"/>
      <c r="OIN1" s="292"/>
      <c r="OIO1" s="292"/>
      <c r="OIP1" s="292"/>
      <c r="OIQ1" s="292"/>
      <c r="OIR1" s="292"/>
      <c r="OIS1" s="292"/>
      <c r="OIT1" s="292"/>
      <c r="OIU1" s="292"/>
      <c r="OIV1" s="292"/>
      <c r="OIW1" s="292"/>
      <c r="OIX1" s="292"/>
      <c r="OIY1" s="292"/>
      <c r="OIZ1" s="292"/>
      <c r="OJA1" s="292"/>
      <c r="OJB1" s="292"/>
      <c r="OJC1" s="292"/>
      <c r="OJD1" s="292"/>
      <c r="OJE1" s="292"/>
      <c r="OJF1" s="292"/>
      <c r="OJG1" s="292"/>
      <c r="OJH1" s="292"/>
      <c r="OJI1" s="292"/>
      <c r="OJJ1" s="292"/>
      <c r="OJK1" s="292"/>
      <c r="OJL1" s="292"/>
      <c r="OJM1" s="292"/>
      <c r="OJN1" s="292"/>
      <c r="OJO1" s="292"/>
      <c r="OJP1" s="292"/>
      <c r="OJQ1" s="292"/>
      <c r="OJR1" s="292"/>
      <c r="OJS1" s="292"/>
      <c r="OJT1" s="292"/>
      <c r="OJU1" s="292"/>
      <c r="OJV1" s="292"/>
      <c r="OJW1" s="292"/>
      <c r="OJX1" s="292"/>
      <c r="OJY1" s="292"/>
      <c r="OJZ1" s="292"/>
      <c r="OKA1" s="292"/>
      <c r="OKB1" s="292"/>
      <c r="OKC1" s="292"/>
      <c r="OKD1" s="292"/>
      <c r="OKE1" s="292"/>
      <c r="OKF1" s="292"/>
      <c r="OKG1" s="292"/>
      <c r="OKH1" s="292"/>
      <c r="OKI1" s="292"/>
      <c r="OKJ1" s="292"/>
      <c r="OKK1" s="292"/>
      <c r="OKL1" s="292"/>
      <c r="OKM1" s="292"/>
      <c r="OKN1" s="292"/>
      <c r="OKO1" s="292"/>
      <c r="OKP1" s="292"/>
      <c r="OKQ1" s="292"/>
      <c r="OKR1" s="292"/>
      <c r="OKS1" s="292"/>
      <c r="OKT1" s="292"/>
      <c r="OKU1" s="292"/>
      <c r="OKV1" s="292"/>
      <c r="OKW1" s="292"/>
      <c r="OKX1" s="292"/>
      <c r="OKY1" s="292"/>
      <c r="OKZ1" s="292"/>
      <c r="OLA1" s="292"/>
      <c r="OLB1" s="292"/>
      <c r="OLC1" s="292"/>
      <c r="OLD1" s="292"/>
      <c r="OLE1" s="292"/>
      <c r="OLF1" s="292"/>
      <c r="OLG1" s="292"/>
      <c r="OLH1" s="292"/>
      <c r="OLI1" s="292"/>
      <c r="OLJ1" s="292"/>
      <c r="OLK1" s="292"/>
      <c r="OLL1" s="292"/>
      <c r="OLM1" s="292"/>
      <c r="OLN1" s="292"/>
      <c r="OLO1" s="292"/>
      <c r="OLP1" s="292"/>
      <c r="OLQ1" s="292"/>
      <c r="OLR1" s="292"/>
      <c r="OLS1" s="292"/>
      <c r="OLT1" s="292"/>
      <c r="OLU1" s="292"/>
      <c r="OLV1" s="292"/>
      <c r="OLW1" s="292"/>
      <c r="OLX1" s="292"/>
      <c r="OLY1" s="292"/>
      <c r="OLZ1" s="292"/>
      <c r="OMA1" s="292"/>
      <c r="OMB1" s="292"/>
      <c r="OMC1" s="292"/>
      <c r="OMD1" s="292"/>
      <c r="OME1" s="292"/>
      <c r="OMF1" s="292"/>
      <c r="OMG1" s="292"/>
      <c r="OMH1" s="292"/>
      <c r="OMI1" s="292"/>
      <c r="OMJ1" s="292"/>
      <c r="OMK1" s="292"/>
      <c r="OML1" s="292"/>
      <c r="OMM1" s="292"/>
      <c r="OMN1" s="292"/>
      <c r="OMO1" s="292"/>
      <c r="OMP1" s="292"/>
      <c r="OMQ1" s="292"/>
      <c r="OMR1" s="292"/>
      <c r="OMS1" s="292"/>
      <c r="OMT1" s="292"/>
      <c r="OMU1" s="292"/>
      <c r="OMV1" s="292"/>
      <c r="OMW1" s="292"/>
      <c r="OMX1" s="292"/>
      <c r="OMY1" s="292"/>
      <c r="OMZ1" s="292"/>
      <c r="ONA1" s="292"/>
      <c r="ONB1" s="292"/>
      <c r="ONC1" s="292"/>
      <c r="OND1" s="292"/>
      <c r="ONE1" s="292"/>
      <c r="ONF1" s="292"/>
      <c r="ONG1" s="292"/>
      <c r="ONH1" s="292"/>
      <c r="ONI1" s="292"/>
      <c r="ONJ1" s="292"/>
      <c r="ONK1" s="292"/>
      <c r="ONL1" s="292"/>
      <c r="ONM1" s="292"/>
      <c r="ONN1" s="292"/>
      <c r="ONO1" s="292"/>
      <c r="ONP1" s="292"/>
      <c r="ONQ1" s="292"/>
      <c r="ONR1" s="292"/>
      <c r="ONS1" s="292"/>
      <c r="ONT1" s="292"/>
      <c r="ONU1" s="292"/>
      <c r="ONV1" s="292"/>
      <c r="ONW1" s="292"/>
      <c r="ONX1" s="292"/>
      <c r="ONY1" s="292"/>
      <c r="ONZ1" s="292"/>
      <c r="OOA1" s="292"/>
      <c r="OOB1" s="292"/>
      <c r="OOC1" s="292"/>
      <c r="OOD1" s="292"/>
      <c r="OOE1" s="292"/>
      <c r="OOF1" s="292"/>
      <c r="OOG1" s="292"/>
      <c r="OOH1" s="292"/>
      <c r="OOI1" s="292"/>
      <c r="OOJ1" s="292"/>
      <c r="OOK1" s="292"/>
      <c r="OOL1" s="292"/>
      <c r="OOM1" s="292"/>
      <c r="OON1" s="292"/>
      <c r="OOO1" s="292"/>
      <c r="OOP1" s="292"/>
      <c r="OOQ1" s="292"/>
      <c r="OOR1" s="292"/>
      <c r="OOS1" s="292"/>
      <c r="OOT1" s="292"/>
      <c r="OOU1" s="292"/>
      <c r="OOV1" s="292"/>
      <c r="OOW1" s="292"/>
      <c r="OOX1" s="292"/>
      <c r="OOY1" s="292"/>
      <c r="OOZ1" s="292"/>
      <c r="OPA1" s="292"/>
      <c r="OPB1" s="292"/>
      <c r="OPC1" s="292"/>
      <c r="OPD1" s="292"/>
      <c r="OPE1" s="292"/>
      <c r="OPF1" s="292"/>
      <c r="OPG1" s="292"/>
      <c r="OPH1" s="292"/>
      <c r="OPI1" s="292"/>
      <c r="OPJ1" s="292"/>
      <c r="OPK1" s="292"/>
      <c r="OPL1" s="292"/>
      <c r="OPM1" s="292"/>
      <c r="OPN1" s="292"/>
      <c r="OPO1" s="292"/>
      <c r="OPP1" s="292"/>
      <c r="OPQ1" s="292"/>
      <c r="OPR1" s="292"/>
      <c r="OPS1" s="292"/>
      <c r="OPT1" s="292"/>
      <c r="OPU1" s="292"/>
      <c r="OPV1" s="292"/>
      <c r="OPW1" s="292"/>
      <c r="OPX1" s="292"/>
      <c r="OPY1" s="292"/>
      <c r="OPZ1" s="292"/>
      <c r="OQA1" s="292"/>
      <c r="OQB1" s="292"/>
      <c r="OQC1" s="292"/>
      <c r="OQD1" s="292"/>
      <c r="OQE1" s="292"/>
      <c r="OQF1" s="292"/>
      <c r="OQG1" s="292"/>
      <c r="OQH1" s="292"/>
      <c r="OQI1" s="292"/>
      <c r="OQJ1" s="292"/>
      <c r="OQK1" s="292"/>
      <c r="OQL1" s="292"/>
      <c r="OQM1" s="292"/>
      <c r="OQN1" s="292"/>
      <c r="OQO1" s="292"/>
      <c r="OQP1" s="292"/>
      <c r="OQQ1" s="292"/>
      <c r="OQR1" s="292"/>
      <c r="OQS1" s="292"/>
      <c r="OQT1" s="292"/>
      <c r="OQU1" s="292"/>
      <c r="OQV1" s="292"/>
      <c r="OQW1" s="292"/>
      <c r="OQX1" s="292"/>
      <c r="OQY1" s="292"/>
      <c r="OQZ1" s="292"/>
      <c r="ORA1" s="292"/>
      <c r="ORB1" s="292"/>
      <c r="ORC1" s="292"/>
      <c r="ORD1" s="292"/>
      <c r="ORE1" s="292"/>
      <c r="ORF1" s="292"/>
      <c r="ORG1" s="292"/>
      <c r="ORH1" s="292"/>
      <c r="ORI1" s="292"/>
      <c r="ORJ1" s="292"/>
      <c r="ORK1" s="292"/>
      <c r="ORL1" s="292"/>
      <c r="ORM1" s="292"/>
      <c r="ORN1" s="292"/>
      <c r="ORO1" s="292"/>
      <c r="ORP1" s="292"/>
      <c r="ORQ1" s="292"/>
      <c r="ORR1" s="292"/>
      <c r="ORS1" s="292"/>
      <c r="ORT1" s="292"/>
      <c r="ORU1" s="292"/>
      <c r="ORV1" s="292"/>
      <c r="ORW1" s="292"/>
      <c r="ORX1" s="292"/>
      <c r="ORY1" s="292"/>
      <c r="ORZ1" s="292"/>
      <c r="OSA1" s="292"/>
      <c r="OSB1" s="292"/>
      <c r="OSC1" s="292"/>
      <c r="OSD1" s="292"/>
      <c r="OSE1" s="292"/>
      <c r="OSF1" s="292"/>
      <c r="OSG1" s="292"/>
      <c r="OSH1" s="292"/>
      <c r="OSI1" s="292"/>
      <c r="OSJ1" s="292"/>
      <c r="OSK1" s="292"/>
      <c r="OSL1" s="292"/>
      <c r="OSM1" s="292"/>
      <c r="OSN1" s="292"/>
      <c r="OSO1" s="292"/>
      <c r="OSP1" s="292"/>
      <c r="OSQ1" s="292"/>
      <c r="OSR1" s="292"/>
      <c r="OSS1" s="292"/>
      <c r="OST1" s="292"/>
      <c r="OSU1" s="292"/>
      <c r="OSV1" s="292"/>
      <c r="OSW1" s="292"/>
      <c r="OSX1" s="292"/>
      <c r="OSY1" s="292"/>
      <c r="OSZ1" s="292"/>
      <c r="OTA1" s="292"/>
      <c r="OTB1" s="292"/>
      <c r="OTC1" s="292"/>
      <c r="OTD1" s="292"/>
      <c r="OTE1" s="292"/>
      <c r="OTF1" s="292"/>
      <c r="OTG1" s="292"/>
      <c r="OTH1" s="292"/>
      <c r="OTI1" s="292"/>
      <c r="OTJ1" s="292"/>
      <c r="OTK1" s="292"/>
      <c r="OTL1" s="292"/>
      <c r="OTM1" s="292"/>
      <c r="OTN1" s="292"/>
      <c r="OTO1" s="292"/>
      <c r="OTP1" s="292"/>
      <c r="OTQ1" s="292"/>
      <c r="OTR1" s="292"/>
      <c r="OTS1" s="292"/>
      <c r="OTT1" s="292"/>
      <c r="OTU1" s="292"/>
      <c r="OTV1" s="292"/>
      <c r="OTW1" s="292"/>
      <c r="OTX1" s="292"/>
      <c r="OTY1" s="292"/>
      <c r="OTZ1" s="292"/>
      <c r="OUA1" s="292"/>
      <c r="OUB1" s="292"/>
      <c r="OUC1" s="292"/>
      <c r="OUD1" s="292"/>
      <c r="OUE1" s="292"/>
      <c r="OUF1" s="292"/>
      <c r="OUG1" s="292"/>
      <c r="OUH1" s="292"/>
      <c r="OUI1" s="292"/>
      <c r="OUJ1" s="292"/>
      <c r="OUK1" s="292"/>
      <c r="OUL1" s="292"/>
      <c r="OUM1" s="292"/>
      <c r="OUN1" s="292"/>
      <c r="OUO1" s="292"/>
      <c r="OUP1" s="292"/>
      <c r="OUQ1" s="292"/>
      <c r="OUR1" s="292"/>
      <c r="OUS1" s="292"/>
      <c r="OUT1" s="292"/>
      <c r="OUU1" s="292"/>
      <c r="OUV1" s="292"/>
      <c r="OUW1" s="292"/>
      <c r="OUX1" s="292"/>
      <c r="OUY1" s="292"/>
      <c r="OUZ1" s="292"/>
      <c r="OVA1" s="292"/>
      <c r="OVB1" s="292"/>
      <c r="OVC1" s="292"/>
      <c r="OVD1" s="292"/>
      <c r="OVE1" s="292"/>
      <c r="OVF1" s="292"/>
      <c r="OVG1" s="292"/>
      <c r="OVH1" s="292"/>
      <c r="OVI1" s="292"/>
      <c r="OVJ1" s="292"/>
      <c r="OVK1" s="292"/>
      <c r="OVL1" s="292"/>
      <c r="OVM1" s="292"/>
      <c r="OVN1" s="292"/>
      <c r="OVO1" s="292"/>
      <c r="OVP1" s="292"/>
      <c r="OVQ1" s="292"/>
      <c r="OVR1" s="292"/>
      <c r="OVS1" s="292"/>
      <c r="OVT1" s="292"/>
      <c r="OVU1" s="292"/>
      <c r="OVV1" s="292"/>
      <c r="OVW1" s="292"/>
      <c r="OVX1" s="292"/>
      <c r="OVY1" s="292"/>
      <c r="OVZ1" s="292"/>
      <c r="OWA1" s="292"/>
      <c r="OWB1" s="292"/>
      <c r="OWC1" s="292"/>
      <c r="OWD1" s="292"/>
      <c r="OWE1" s="292"/>
      <c r="OWF1" s="292"/>
      <c r="OWG1" s="292"/>
      <c r="OWH1" s="292"/>
      <c r="OWI1" s="292"/>
      <c r="OWJ1" s="292"/>
      <c r="OWK1" s="292"/>
      <c r="OWL1" s="292"/>
      <c r="OWM1" s="292"/>
      <c r="OWN1" s="292"/>
      <c r="OWO1" s="292"/>
      <c r="OWP1" s="292"/>
      <c r="OWQ1" s="292"/>
      <c r="OWR1" s="292"/>
      <c r="OWS1" s="292"/>
      <c r="OWT1" s="292"/>
      <c r="OWU1" s="292"/>
      <c r="OWV1" s="292"/>
      <c r="OWW1" s="292"/>
      <c r="OWX1" s="292"/>
      <c r="OWY1" s="292"/>
      <c r="OWZ1" s="292"/>
      <c r="OXA1" s="292"/>
      <c r="OXB1" s="292"/>
      <c r="OXC1" s="292"/>
      <c r="OXD1" s="292"/>
      <c r="OXE1" s="292"/>
      <c r="OXF1" s="292"/>
      <c r="OXG1" s="292"/>
      <c r="OXH1" s="292"/>
      <c r="OXI1" s="292"/>
      <c r="OXJ1" s="292"/>
      <c r="OXK1" s="292"/>
      <c r="OXL1" s="292"/>
      <c r="OXM1" s="292"/>
      <c r="OXN1" s="292"/>
      <c r="OXO1" s="292"/>
      <c r="OXP1" s="292"/>
      <c r="OXQ1" s="292"/>
      <c r="OXR1" s="292"/>
      <c r="OXS1" s="292"/>
      <c r="OXT1" s="292"/>
      <c r="OXU1" s="292"/>
      <c r="OXV1" s="292"/>
      <c r="OXW1" s="292"/>
      <c r="OXX1" s="292"/>
      <c r="OXY1" s="292"/>
      <c r="OXZ1" s="292"/>
      <c r="OYA1" s="292"/>
      <c r="OYB1" s="292"/>
      <c r="OYC1" s="292"/>
      <c r="OYD1" s="292"/>
      <c r="OYE1" s="292"/>
      <c r="OYF1" s="292"/>
      <c r="OYG1" s="292"/>
      <c r="OYH1" s="292"/>
      <c r="OYI1" s="292"/>
      <c r="OYJ1" s="292"/>
      <c r="OYK1" s="292"/>
      <c r="OYL1" s="292"/>
      <c r="OYM1" s="292"/>
      <c r="OYN1" s="292"/>
      <c r="OYO1" s="292"/>
      <c r="OYP1" s="292"/>
      <c r="OYQ1" s="292"/>
      <c r="OYR1" s="292"/>
      <c r="OYS1" s="292"/>
      <c r="OYT1" s="292"/>
      <c r="OYU1" s="292"/>
      <c r="OYV1" s="292"/>
      <c r="OYW1" s="292"/>
      <c r="OYX1" s="292"/>
      <c r="OYY1" s="292"/>
      <c r="OYZ1" s="292"/>
      <c r="OZA1" s="292"/>
      <c r="OZB1" s="292"/>
      <c r="OZC1" s="292"/>
      <c r="OZD1" s="292"/>
      <c r="OZE1" s="292"/>
      <c r="OZF1" s="292"/>
      <c r="OZG1" s="292"/>
      <c r="OZH1" s="292"/>
      <c r="OZI1" s="292"/>
      <c r="OZJ1" s="292"/>
      <c r="OZK1" s="292"/>
      <c r="OZL1" s="292"/>
      <c r="OZM1" s="292"/>
      <c r="OZN1" s="292"/>
      <c r="OZO1" s="292"/>
      <c r="OZP1" s="292"/>
      <c r="OZQ1" s="292"/>
      <c r="OZR1" s="292"/>
      <c r="OZS1" s="292"/>
      <c r="OZT1" s="292"/>
      <c r="OZU1" s="292"/>
      <c r="OZV1" s="292"/>
      <c r="OZW1" s="292"/>
      <c r="OZX1" s="292"/>
      <c r="OZY1" s="292"/>
      <c r="OZZ1" s="292"/>
      <c r="PAA1" s="292"/>
      <c r="PAB1" s="292"/>
      <c r="PAC1" s="292"/>
      <c r="PAD1" s="292"/>
      <c r="PAE1" s="292"/>
      <c r="PAF1" s="292"/>
      <c r="PAG1" s="292"/>
      <c r="PAH1" s="292"/>
      <c r="PAI1" s="292"/>
      <c r="PAJ1" s="292"/>
      <c r="PAK1" s="292"/>
      <c r="PAL1" s="292"/>
      <c r="PAM1" s="292"/>
      <c r="PAN1" s="292"/>
      <c r="PAO1" s="292"/>
      <c r="PAP1" s="292"/>
      <c r="PAQ1" s="292"/>
      <c r="PAR1" s="292"/>
      <c r="PAS1" s="292"/>
      <c r="PAT1" s="292"/>
      <c r="PAU1" s="292"/>
      <c r="PAV1" s="292"/>
      <c r="PAW1" s="292"/>
      <c r="PAX1" s="292"/>
      <c r="PAY1" s="292"/>
      <c r="PAZ1" s="292"/>
      <c r="PBA1" s="292"/>
      <c r="PBB1" s="292"/>
      <c r="PBC1" s="292"/>
      <c r="PBD1" s="292"/>
      <c r="PBE1" s="292"/>
      <c r="PBF1" s="292"/>
      <c r="PBG1" s="292"/>
      <c r="PBH1" s="292"/>
      <c r="PBI1" s="292"/>
      <c r="PBJ1" s="292"/>
      <c r="PBK1" s="292"/>
      <c r="PBL1" s="292"/>
      <c r="PBM1" s="292"/>
      <c r="PBN1" s="292"/>
      <c r="PBO1" s="292"/>
      <c r="PBP1" s="292"/>
      <c r="PBQ1" s="292"/>
      <c r="PBR1" s="292"/>
      <c r="PBS1" s="292"/>
      <c r="PBT1" s="292"/>
      <c r="PBU1" s="292"/>
      <c r="PBV1" s="292"/>
      <c r="PBW1" s="292"/>
      <c r="PBX1" s="292"/>
      <c r="PBY1" s="292"/>
      <c r="PBZ1" s="292"/>
      <c r="PCA1" s="292"/>
      <c r="PCB1" s="292"/>
      <c r="PCC1" s="292"/>
      <c r="PCD1" s="292"/>
      <c r="PCE1" s="292"/>
      <c r="PCF1" s="292"/>
      <c r="PCG1" s="292"/>
      <c r="PCH1" s="292"/>
      <c r="PCI1" s="292"/>
      <c r="PCJ1" s="292"/>
      <c r="PCK1" s="292"/>
      <c r="PCL1" s="292"/>
      <c r="PCM1" s="292"/>
      <c r="PCN1" s="292"/>
      <c r="PCO1" s="292"/>
      <c r="PCP1" s="292"/>
      <c r="PCQ1" s="292"/>
      <c r="PCR1" s="292"/>
      <c r="PCS1" s="292"/>
      <c r="PCT1" s="292"/>
      <c r="PCU1" s="292"/>
      <c r="PCV1" s="292"/>
      <c r="PCW1" s="292"/>
      <c r="PCX1" s="292"/>
      <c r="PCY1" s="292"/>
      <c r="PCZ1" s="292"/>
      <c r="PDA1" s="292"/>
      <c r="PDB1" s="292"/>
      <c r="PDC1" s="292"/>
      <c r="PDD1" s="292"/>
      <c r="PDE1" s="292"/>
      <c r="PDF1" s="292"/>
      <c r="PDG1" s="292"/>
      <c r="PDH1" s="292"/>
      <c r="PDI1" s="292"/>
      <c r="PDJ1" s="292"/>
      <c r="PDK1" s="292"/>
      <c r="PDL1" s="292"/>
      <c r="PDM1" s="292"/>
      <c r="PDN1" s="292"/>
      <c r="PDO1" s="292"/>
      <c r="PDP1" s="292"/>
      <c r="PDQ1" s="292"/>
      <c r="PDR1" s="292"/>
      <c r="PDS1" s="292"/>
      <c r="PDT1" s="292"/>
      <c r="PDU1" s="292"/>
      <c r="PDV1" s="292"/>
      <c r="PDW1" s="292"/>
      <c r="PDX1" s="292"/>
      <c r="PDY1" s="292"/>
      <c r="PDZ1" s="292"/>
      <c r="PEA1" s="292"/>
      <c r="PEB1" s="292"/>
      <c r="PEC1" s="292"/>
      <c r="PED1" s="292"/>
      <c r="PEE1" s="292"/>
      <c r="PEF1" s="292"/>
      <c r="PEG1" s="292"/>
      <c r="PEH1" s="292"/>
      <c r="PEI1" s="292"/>
      <c r="PEJ1" s="292"/>
      <c r="PEK1" s="292"/>
      <c r="PEL1" s="292"/>
      <c r="PEM1" s="292"/>
      <c r="PEN1" s="292"/>
      <c r="PEO1" s="292"/>
      <c r="PEP1" s="292"/>
      <c r="PEQ1" s="292"/>
      <c r="PER1" s="292"/>
      <c r="PES1" s="292"/>
      <c r="PET1" s="292"/>
      <c r="PEU1" s="292"/>
      <c r="PEV1" s="292"/>
      <c r="PEW1" s="292"/>
      <c r="PEX1" s="292"/>
      <c r="PEY1" s="292"/>
      <c r="PEZ1" s="292"/>
      <c r="PFA1" s="292"/>
      <c r="PFB1" s="292"/>
      <c r="PFC1" s="292"/>
      <c r="PFD1" s="292"/>
      <c r="PFE1" s="292"/>
      <c r="PFF1" s="292"/>
      <c r="PFG1" s="292"/>
      <c r="PFH1" s="292"/>
      <c r="PFI1" s="292"/>
      <c r="PFJ1" s="292"/>
      <c r="PFK1" s="292"/>
      <c r="PFL1" s="292"/>
      <c r="PFM1" s="292"/>
      <c r="PFN1" s="292"/>
      <c r="PFO1" s="292"/>
      <c r="PFP1" s="292"/>
      <c r="PFQ1" s="292"/>
      <c r="PFR1" s="292"/>
      <c r="PFS1" s="292"/>
      <c r="PFT1" s="292"/>
      <c r="PFU1" s="292"/>
      <c r="PFV1" s="292"/>
      <c r="PFW1" s="292"/>
      <c r="PFX1" s="292"/>
      <c r="PFY1" s="292"/>
      <c r="PFZ1" s="292"/>
      <c r="PGA1" s="292"/>
      <c r="PGB1" s="292"/>
      <c r="PGC1" s="292"/>
      <c r="PGD1" s="292"/>
      <c r="PGE1" s="292"/>
      <c r="PGF1" s="292"/>
      <c r="PGG1" s="292"/>
      <c r="PGH1" s="292"/>
      <c r="PGI1" s="292"/>
      <c r="PGJ1" s="292"/>
      <c r="PGK1" s="292"/>
      <c r="PGL1" s="292"/>
      <c r="PGM1" s="292"/>
      <c r="PGN1" s="292"/>
      <c r="PGO1" s="292"/>
      <c r="PGP1" s="292"/>
      <c r="PGQ1" s="292"/>
      <c r="PGR1" s="292"/>
      <c r="PGS1" s="292"/>
      <c r="PGT1" s="292"/>
      <c r="PGU1" s="292"/>
      <c r="PGV1" s="292"/>
      <c r="PGW1" s="292"/>
      <c r="PGX1" s="292"/>
      <c r="PGY1" s="292"/>
      <c r="PGZ1" s="292"/>
      <c r="PHA1" s="292"/>
      <c r="PHB1" s="292"/>
      <c r="PHC1" s="292"/>
      <c r="PHD1" s="292"/>
      <c r="PHE1" s="292"/>
      <c r="PHF1" s="292"/>
      <c r="PHG1" s="292"/>
      <c r="PHH1" s="292"/>
      <c r="PHI1" s="292"/>
      <c r="PHJ1" s="292"/>
      <c r="PHK1" s="292"/>
      <c r="PHL1" s="292"/>
      <c r="PHM1" s="292"/>
      <c r="PHN1" s="292"/>
      <c r="PHO1" s="292"/>
      <c r="PHP1" s="292"/>
      <c r="PHQ1" s="292"/>
      <c r="PHR1" s="292"/>
      <c r="PHS1" s="292"/>
      <c r="PHT1" s="292"/>
      <c r="PHU1" s="292"/>
      <c r="PHV1" s="292"/>
      <c r="PHW1" s="292"/>
      <c r="PHX1" s="292"/>
      <c r="PHY1" s="292"/>
      <c r="PHZ1" s="292"/>
      <c r="PIA1" s="292"/>
      <c r="PIB1" s="292"/>
      <c r="PIC1" s="292"/>
      <c r="PID1" s="292"/>
      <c r="PIE1" s="292"/>
      <c r="PIF1" s="292"/>
      <c r="PIG1" s="292"/>
      <c r="PIH1" s="292"/>
      <c r="PII1" s="292"/>
      <c r="PIJ1" s="292"/>
      <c r="PIK1" s="292"/>
      <c r="PIL1" s="292"/>
      <c r="PIM1" s="292"/>
      <c r="PIN1" s="292"/>
      <c r="PIO1" s="292"/>
      <c r="PIP1" s="292"/>
      <c r="PIQ1" s="292"/>
      <c r="PIR1" s="292"/>
      <c r="PIS1" s="292"/>
      <c r="PIT1" s="292"/>
      <c r="PIU1" s="292"/>
      <c r="PIV1" s="292"/>
      <c r="PIW1" s="292"/>
      <c r="PIX1" s="292"/>
      <c r="PIY1" s="292"/>
      <c r="PIZ1" s="292"/>
      <c r="PJA1" s="292"/>
      <c r="PJB1" s="292"/>
      <c r="PJC1" s="292"/>
      <c r="PJD1" s="292"/>
      <c r="PJE1" s="292"/>
      <c r="PJF1" s="292"/>
      <c r="PJG1" s="292"/>
      <c r="PJH1" s="292"/>
      <c r="PJI1" s="292"/>
      <c r="PJJ1" s="292"/>
      <c r="PJK1" s="292"/>
      <c r="PJL1" s="292"/>
      <c r="PJM1" s="292"/>
      <c r="PJN1" s="292"/>
      <c r="PJO1" s="292"/>
      <c r="PJP1" s="292"/>
      <c r="PJQ1" s="292"/>
      <c r="PJR1" s="292"/>
      <c r="PJS1" s="292"/>
      <c r="PJT1" s="292"/>
      <c r="PJU1" s="292"/>
      <c r="PJV1" s="292"/>
      <c r="PJW1" s="292"/>
      <c r="PJX1" s="292"/>
      <c r="PJY1" s="292"/>
      <c r="PJZ1" s="292"/>
      <c r="PKA1" s="292"/>
      <c r="PKB1" s="292"/>
      <c r="PKC1" s="292"/>
      <c r="PKD1" s="292"/>
      <c r="PKE1" s="292"/>
      <c r="PKF1" s="292"/>
      <c r="PKG1" s="292"/>
      <c r="PKH1" s="292"/>
      <c r="PKI1" s="292"/>
      <c r="PKJ1" s="292"/>
      <c r="PKK1" s="292"/>
      <c r="PKL1" s="292"/>
      <c r="PKM1" s="292"/>
      <c r="PKN1" s="292"/>
      <c r="PKO1" s="292"/>
      <c r="PKP1" s="292"/>
      <c r="PKQ1" s="292"/>
      <c r="PKR1" s="292"/>
      <c r="PKS1" s="292"/>
      <c r="PKT1" s="292"/>
      <c r="PKU1" s="292"/>
      <c r="PKV1" s="292"/>
      <c r="PKW1" s="292"/>
      <c r="PKX1" s="292"/>
      <c r="PKY1" s="292"/>
      <c r="PKZ1" s="292"/>
      <c r="PLA1" s="292"/>
      <c r="PLB1" s="292"/>
      <c r="PLC1" s="292"/>
      <c r="PLD1" s="292"/>
      <c r="PLE1" s="292"/>
      <c r="PLF1" s="292"/>
      <c r="PLG1" s="292"/>
      <c r="PLH1" s="292"/>
      <c r="PLI1" s="292"/>
      <c r="PLJ1" s="292"/>
      <c r="PLK1" s="292"/>
      <c r="PLL1" s="292"/>
      <c r="PLM1" s="292"/>
      <c r="PLN1" s="292"/>
      <c r="PLO1" s="292"/>
      <c r="PLP1" s="292"/>
      <c r="PLQ1" s="292"/>
      <c r="PLR1" s="292"/>
      <c r="PLS1" s="292"/>
      <c r="PLT1" s="292"/>
      <c r="PLU1" s="292"/>
      <c r="PLV1" s="292"/>
      <c r="PLW1" s="292"/>
      <c r="PLX1" s="292"/>
      <c r="PLY1" s="292"/>
      <c r="PLZ1" s="292"/>
      <c r="PMA1" s="292"/>
      <c r="PMB1" s="292"/>
      <c r="PMC1" s="292"/>
      <c r="PMD1" s="292"/>
      <c r="PME1" s="292"/>
      <c r="PMF1" s="292"/>
      <c r="PMG1" s="292"/>
      <c r="PMH1" s="292"/>
      <c r="PMI1" s="292"/>
      <c r="PMJ1" s="292"/>
      <c r="PMK1" s="292"/>
      <c r="PML1" s="292"/>
      <c r="PMM1" s="292"/>
      <c r="PMN1" s="292"/>
      <c r="PMO1" s="292"/>
      <c r="PMP1" s="292"/>
      <c r="PMQ1" s="292"/>
      <c r="PMR1" s="292"/>
      <c r="PMS1" s="292"/>
      <c r="PMT1" s="292"/>
      <c r="PMU1" s="292"/>
      <c r="PMV1" s="292"/>
      <c r="PMW1" s="292"/>
      <c r="PMX1" s="292"/>
      <c r="PMY1" s="292"/>
      <c r="PMZ1" s="292"/>
      <c r="PNA1" s="292"/>
      <c r="PNB1" s="292"/>
      <c r="PNC1" s="292"/>
      <c r="PND1" s="292"/>
      <c r="PNE1" s="292"/>
      <c r="PNF1" s="292"/>
      <c r="PNG1" s="292"/>
      <c r="PNH1" s="292"/>
      <c r="PNI1" s="292"/>
      <c r="PNJ1" s="292"/>
      <c r="PNK1" s="292"/>
      <c r="PNL1" s="292"/>
      <c r="PNM1" s="292"/>
      <c r="PNN1" s="292"/>
      <c r="PNO1" s="292"/>
      <c r="PNP1" s="292"/>
      <c r="PNQ1" s="292"/>
      <c r="PNR1" s="292"/>
      <c r="PNS1" s="292"/>
      <c r="PNT1" s="292"/>
      <c r="PNU1" s="292"/>
      <c r="PNV1" s="292"/>
      <c r="PNW1" s="292"/>
      <c r="PNX1" s="292"/>
      <c r="PNY1" s="292"/>
      <c r="PNZ1" s="292"/>
      <c r="POA1" s="292"/>
      <c r="POB1" s="292"/>
      <c r="POC1" s="292"/>
      <c r="POD1" s="292"/>
      <c r="POE1" s="292"/>
      <c r="POF1" s="292"/>
      <c r="POG1" s="292"/>
      <c r="POH1" s="292"/>
      <c r="POI1" s="292"/>
      <c r="POJ1" s="292"/>
      <c r="POK1" s="292"/>
      <c r="POL1" s="292"/>
      <c r="POM1" s="292"/>
      <c r="PON1" s="292"/>
      <c r="POO1" s="292"/>
      <c r="POP1" s="292"/>
      <c r="POQ1" s="292"/>
      <c r="POR1" s="292"/>
      <c r="POS1" s="292"/>
      <c r="POT1" s="292"/>
      <c r="POU1" s="292"/>
      <c r="POV1" s="292"/>
      <c r="POW1" s="292"/>
      <c r="POX1" s="292"/>
      <c r="POY1" s="292"/>
      <c r="POZ1" s="292"/>
      <c r="PPA1" s="292"/>
      <c r="PPB1" s="292"/>
      <c r="PPC1" s="292"/>
      <c r="PPD1" s="292"/>
      <c r="PPE1" s="292"/>
      <c r="PPF1" s="292"/>
      <c r="PPG1" s="292"/>
      <c r="PPH1" s="292"/>
      <c r="PPI1" s="292"/>
      <c r="PPJ1" s="292"/>
      <c r="PPK1" s="292"/>
      <c r="PPL1" s="292"/>
      <c r="PPM1" s="292"/>
      <c r="PPN1" s="292"/>
      <c r="PPO1" s="292"/>
      <c r="PPP1" s="292"/>
      <c r="PPQ1" s="292"/>
      <c r="PPR1" s="292"/>
      <c r="PPS1" s="292"/>
      <c r="PPT1" s="292"/>
      <c r="PPU1" s="292"/>
      <c r="PPV1" s="292"/>
      <c r="PPW1" s="292"/>
      <c r="PPX1" s="292"/>
      <c r="PPY1" s="292"/>
      <c r="PPZ1" s="292"/>
      <c r="PQA1" s="292"/>
      <c r="PQB1" s="292"/>
      <c r="PQC1" s="292"/>
      <c r="PQD1" s="292"/>
      <c r="PQE1" s="292"/>
      <c r="PQF1" s="292"/>
      <c r="PQG1" s="292"/>
      <c r="PQH1" s="292"/>
      <c r="PQI1" s="292"/>
      <c r="PQJ1" s="292"/>
      <c r="PQK1" s="292"/>
      <c r="PQL1" s="292"/>
      <c r="PQM1" s="292"/>
      <c r="PQN1" s="292"/>
      <c r="PQO1" s="292"/>
      <c r="PQP1" s="292"/>
      <c r="PQQ1" s="292"/>
      <c r="PQR1" s="292"/>
      <c r="PQS1" s="292"/>
      <c r="PQT1" s="292"/>
      <c r="PQU1" s="292"/>
      <c r="PQV1" s="292"/>
      <c r="PQW1" s="292"/>
      <c r="PQX1" s="292"/>
      <c r="PQY1" s="292"/>
      <c r="PQZ1" s="292"/>
      <c r="PRA1" s="292"/>
      <c r="PRB1" s="292"/>
      <c r="PRC1" s="292"/>
      <c r="PRD1" s="292"/>
      <c r="PRE1" s="292"/>
      <c r="PRF1" s="292"/>
      <c r="PRG1" s="292"/>
      <c r="PRH1" s="292"/>
      <c r="PRI1" s="292"/>
      <c r="PRJ1" s="292"/>
      <c r="PRK1" s="292"/>
      <c r="PRL1" s="292"/>
      <c r="PRM1" s="292"/>
      <c r="PRN1" s="292"/>
      <c r="PRO1" s="292"/>
      <c r="PRP1" s="292"/>
      <c r="PRQ1" s="292"/>
      <c r="PRR1" s="292"/>
      <c r="PRS1" s="292"/>
      <c r="PRT1" s="292"/>
      <c r="PRU1" s="292"/>
      <c r="PRV1" s="292"/>
      <c r="PRW1" s="292"/>
      <c r="PRX1" s="292"/>
      <c r="PRY1" s="292"/>
      <c r="PRZ1" s="292"/>
      <c r="PSA1" s="292"/>
      <c r="PSB1" s="292"/>
      <c r="PSC1" s="292"/>
      <c r="PSD1" s="292"/>
      <c r="PSE1" s="292"/>
      <c r="PSF1" s="292"/>
      <c r="PSG1" s="292"/>
      <c r="PSH1" s="292"/>
      <c r="PSI1" s="292"/>
      <c r="PSJ1" s="292"/>
      <c r="PSK1" s="292"/>
      <c r="PSL1" s="292"/>
      <c r="PSM1" s="292"/>
      <c r="PSN1" s="292"/>
      <c r="PSO1" s="292"/>
      <c r="PSP1" s="292"/>
      <c r="PSQ1" s="292"/>
      <c r="PSR1" s="292"/>
      <c r="PSS1" s="292"/>
      <c r="PST1" s="292"/>
      <c r="PSU1" s="292"/>
      <c r="PSV1" s="292"/>
      <c r="PSW1" s="292"/>
      <c r="PSX1" s="292"/>
      <c r="PSY1" s="292"/>
      <c r="PSZ1" s="292"/>
      <c r="PTA1" s="292"/>
      <c r="PTB1" s="292"/>
      <c r="PTC1" s="292"/>
      <c r="PTD1" s="292"/>
      <c r="PTE1" s="292"/>
      <c r="PTF1" s="292"/>
      <c r="PTG1" s="292"/>
      <c r="PTH1" s="292"/>
      <c r="PTI1" s="292"/>
      <c r="PTJ1" s="292"/>
      <c r="PTK1" s="292"/>
      <c r="PTL1" s="292"/>
      <c r="PTM1" s="292"/>
      <c r="PTN1" s="292"/>
      <c r="PTO1" s="292"/>
      <c r="PTP1" s="292"/>
      <c r="PTQ1" s="292"/>
      <c r="PTR1" s="292"/>
      <c r="PTS1" s="292"/>
      <c r="PTT1" s="292"/>
      <c r="PTU1" s="292"/>
      <c r="PTV1" s="292"/>
      <c r="PTW1" s="292"/>
      <c r="PTX1" s="292"/>
      <c r="PTY1" s="292"/>
      <c r="PTZ1" s="292"/>
      <c r="PUA1" s="292"/>
      <c r="PUB1" s="292"/>
      <c r="PUC1" s="292"/>
      <c r="PUD1" s="292"/>
      <c r="PUE1" s="292"/>
      <c r="PUF1" s="292"/>
      <c r="PUG1" s="292"/>
      <c r="PUH1" s="292"/>
      <c r="PUI1" s="292"/>
      <c r="PUJ1" s="292"/>
      <c r="PUK1" s="292"/>
      <c r="PUL1" s="292"/>
      <c r="PUM1" s="292"/>
      <c r="PUN1" s="292"/>
      <c r="PUO1" s="292"/>
      <c r="PUP1" s="292"/>
      <c r="PUQ1" s="292"/>
      <c r="PUR1" s="292"/>
      <c r="PUS1" s="292"/>
      <c r="PUT1" s="292"/>
      <c r="PUU1" s="292"/>
      <c r="PUV1" s="292"/>
      <c r="PUW1" s="292"/>
      <c r="PUX1" s="292"/>
      <c r="PUY1" s="292"/>
      <c r="PUZ1" s="292"/>
      <c r="PVA1" s="292"/>
      <c r="PVB1" s="292"/>
      <c r="PVC1" s="292"/>
      <c r="PVD1" s="292"/>
      <c r="PVE1" s="292"/>
      <c r="PVF1" s="292"/>
      <c r="PVG1" s="292"/>
      <c r="PVH1" s="292"/>
      <c r="PVI1" s="292"/>
      <c r="PVJ1" s="292"/>
      <c r="PVK1" s="292"/>
      <c r="PVL1" s="292"/>
      <c r="PVM1" s="292"/>
      <c r="PVN1" s="292"/>
      <c r="PVO1" s="292"/>
      <c r="PVP1" s="292"/>
      <c r="PVQ1" s="292"/>
      <c r="PVR1" s="292"/>
      <c r="PVS1" s="292"/>
      <c r="PVT1" s="292"/>
      <c r="PVU1" s="292"/>
      <c r="PVV1" s="292"/>
      <c r="PVW1" s="292"/>
      <c r="PVX1" s="292"/>
      <c r="PVY1" s="292"/>
      <c r="PVZ1" s="292"/>
      <c r="PWA1" s="292"/>
      <c r="PWB1" s="292"/>
      <c r="PWC1" s="292"/>
      <c r="PWD1" s="292"/>
      <c r="PWE1" s="292"/>
      <c r="PWF1" s="292"/>
      <c r="PWG1" s="292"/>
      <c r="PWH1" s="292"/>
      <c r="PWI1" s="292"/>
      <c r="PWJ1" s="292"/>
      <c r="PWK1" s="292"/>
      <c r="PWL1" s="292"/>
      <c r="PWM1" s="292"/>
      <c r="PWN1" s="292"/>
      <c r="PWO1" s="292"/>
      <c r="PWP1" s="292"/>
      <c r="PWQ1" s="292"/>
      <c r="PWR1" s="292"/>
      <c r="PWS1" s="292"/>
      <c r="PWT1" s="292"/>
      <c r="PWU1" s="292"/>
      <c r="PWV1" s="292"/>
      <c r="PWW1" s="292"/>
      <c r="PWX1" s="292"/>
      <c r="PWY1" s="292"/>
      <c r="PWZ1" s="292"/>
      <c r="PXA1" s="292"/>
      <c r="PXB1" s="292"/>
      <c r="PXC1" s="292"/>
      <c r="PXD1" s="292"/>
      <c r="PXE1" s="292"/>
      <c r="PXF1" s="292"/>
      <c r="PXG1" s="292"/>
      <c r="PXH1" s="292"/>
      <c r="PXI1" s="292"/>
      <c r="PXJ1" s="292"/>
      <c r="PXK1" s="292"/>
      <c r="PXL1" s="292"/>
      <c r="PXM1" s="292"/>
      <c r="PXN1" s="292"/>
      <c r="PXO1" s="292"/>
      <c r="PXP1" s="292"/>
      <c r="PXQ1" s="292"/>
      <c r="PXR1" s="292"/>
      <c r="PXS1" s="292"/>
      <c r="PXT1" s="292"/>
      <c r="PXU1" s="292"/>
      <c r="PXV1" s="292"/>
      <c r="PXW1" s="292"/>
      <c r="PXX1" s="292"/>
      <c r="PXY1" s="292"/>
      <c r="PXZ1" s="292"/>
      <c r="PYA1" s="292"/>
      <c r="PYB1" s="292"/>
      <c r="PYC1" s="292"/>
      <c r="PYD1" s="292"/>
      <c r="PYE1" s="292"/>
      <c r="PYF1" s="292"/>
      <c r="PYG1" s="292"/>
      <c r="PYH1" s="292"/>
      <c r="PYI1" s="292"/>
      <c r="PYJ1" s="292"/>
      <c r="PYK1" s="292"/>
      <c r="PYL1" s="292"/>
      <c r="PYM1" s="292"/>
      <c r="PYN1" s="292"/>
      <c r="PYO1" s="292"/>
      <c r="PYP1" s="292"/>
      <c r="PYQ1" s="292"/>
      <c r="PYR1" s="292"/>
      <c r="PYS1" s="292"/>
      <c r="PYT1" s="292"/>
      <c r="PYU1" s="292"/>
      <c r="PYV1" s="292"/>
      <c r="PYW1" s="292"/>
      <c r="PYX1" s="292"/>
      <c r="PYY1" s="292"/>
      <c r="PYZ1" s="292"/>
      <c r="PZA1" s="292"/>
      <c r="PZB1" s="292"/>
      <c r="PZC1" s="292"/>
      <c r="PZD1" s="292"/>
      <c r="PZE1" s="292"/>
      <c r="PZF1" s="292"/>
      <c r="PZG1" s="292"/>
      <c r="PZH1" s="292"/>
      <c r="PZI1" s="292"/>
      <c r="PZJ1" s="292"/>
      <c r="PZK1" s="292"/>
      <c r="PZL1" s="292"/>
      <c r="PZM1" s="292"/>
      <c r="PZN1" s="292"/>
      <c r="PZO1" s="292"/>
      <c r="PZP1" s="292"/>
      <c r="PZQ1" s="292"/>
      <c r="PZR1" s="292"/>
      <c r="PZS1" s="292"/>
      <c r="PZT1" s="292"/>
      <c r="PZU1" s="292"/>
      <c r="PZV1" s="292"/>
      <c r="PZW1" s="292"/>
      <c r="PZX1" s="292"/>
      <c r="PZY1" s="292"/>
      <c r="PZZ1" s="292"/>
      <c r="QAA1" s="292"/>
      <c r="QAB1" s="292"/>
      <c r="QAC1" s="292"/>
      <c r="QAD1" s="292"/>
      <c r="QAE1" s="292"/>
      <c r="QAF1" s="292"/>
      <c r="QAG1" s="292"/>
      <c r="QAH1" s="292"/>
      <c r="QAI1" s="292"/>
      <c r="QAJ1" s="292"/>
      <c r="QAK1" s="292"/>
      <c r="QAL1" s="292"/>
      <c r="QAM1" s="292"/>
      <c r="QAN1" s="292"/>
      <c r="QAO1" s="292"/>
      <c r="QAP1" s="292"/>
      <c r="QAQ1" s="292"/>
      <c r="QAR1" s="292"/>
      <c r="QAS1" s="292"/>
      <c r="QAT1" s="292"/>
      <c r="QAU1" s="292"/>
      <c r="QAV1" s="292"/>
      <c r="QAW1" s="292"/>
      <c r="QAX1" s="292"/>
      <c r="QAY1" s="292"/>
      <c r="QAZ1" s="292"/>
      <c r="QBA1" s="292"/>
      <c r="QBB1" s="292"/>
      <c r="QBC1" s="292"/>
      <c r="QBD1" s="292"/>
      <c r="QBE1" s="292"/>
      <c r="QBF1" s="292"/>
      <c r="QBG1" s="292"/>
      <c r="QBH1" s="292"/>
      <c r="QBI1" s="292"/>
      <c r="QBJ1" s="292"/>
      <c r="QBK1" s="292"/>
      <c r="QBL1" s="292"/>
      <c r="QBM1" s="292"/>
      <c r="QBN1" s="292"/>
      <c r="QBO1" s="292"/>
      <c r="QBP1" s="292"/>
      <c r="QBQ1" s="292"/>
      <c r="QBR1" s="292"/>
      <c r="QBS1" s="292"/>
      <c r="QBT1" s="292"/>
      <c r="QBU1" s="292"/>
      <c r="QBV1" s="292"/>
      <c r="QBW1" s="292"/>
      <c r="QBX1" s="292"/>
      <c r="QBY1" s="292"/>
      <c r="QBZ1" s="292"/>
      <c r="QCA1" s="292"/>
      <c r="QCB1" s="292"/>
      <c r="QCC1" s="292"/>
      <c r="QCD1" s="292"/>
      <c r="QCE1" s="292"/>
      <c r="QCF1" s="292"/>
      <c r="QCG1" s="292"/>
      <c r="QCH1" s="292"/>
      <c r="QCI1" s="292"/>
      <c r="QCJ1" s="292"/>
      <c r="QCK1" s="292"/>
      <c r="QCL1" s="292"/>
      <c r="QCM1" s="292"/>
      <c r="QCN1" s="292"/>
      <c r="QCO1" s="292"/>
      <c r="QCP1" s="292"/>
      <c r="QCQ1" s="292"/>
      <c r="QCR1" s="292"/>
      <c r="QCS1" s="292"/>
      <c r="QCT1" s="292"/>
      <c r="QCU1" s="292"/>
      <c r="QCV1" s="292"/>
      <c r="QCW1" s="292"/>
      <c r="QCX1" s="292"/>
      <c r="QCY1" s="292"/>
      <c r="QCZ1" s="292"/>
      <c r="QDA1" s="292"/>
      <c r="QDB1" s="292"/>
      <c r="QDC1" s="292"/>
      <c r="QDD1" s="292"/>
      <c r="QDE1" s="292"/>
      <c r="QDF1" s="292"/>
      <c r="QDG1" s="292"/>
      <c r="QDH1" s="292"/>
      <c r="QDI1" s="292"/>
      <c r="QDJ1" s="292"/>
      <c r="QDK1" s="292"/>
      <c r="QDL1" s="292"/>
      <c r="QDM1" s="292"/>
      <c r="QDN1" s="292"/>
      <c r="QDO1" s="292"/>
      <c r="QDP1" s="292"/>
      <c r="QDQ1" s="292"/>
      <c r="QDR1" s="292"/>
      <c r="QDS1" s="292"/>
      <c r="QDT1" s="292"/>
      <c r="QDU1" s="292"/>
      <c r="QDV1" s="292"/>
      <c r="QDW1" s="292"/>
      <c r="QDX1" s="292"/>
      <c r="QDY1" s="292"/>
      <c r="QDZ1" s="292"/>
      <c r="QEA1" s="292"/>
      <c r="QEB1" s="292"/>
      <c r="QEC1" s="292"/>
      <c r="QED1" s="292"/>
      <c r="QEE1" s="292"/>
      <c r="QEF1" s="292"/>
      <c r="QEG1" s="292"/>
      <c r="QEH1" s="292"/>
      <c r="QEI1" s="292"/>
      <c r="QEJ1" s="292"/>
      <c r="QEK1" s="292"/>
      <c r="QEL1" s="292"/>
      <c r="QEM1" s="292"/>
      <c r="QEN1" s="292"/>
      <c r="QEO1" s="292"/>
      <c r="QEP1" s="292"/>
      <c r="QEQ1" s="292"/>
      <c r="QER1" s="292"/>
      <c r="QES1" s="292"/>
      <c r="QET1" s="292"/>
      <c r="QEU1" s="292"/>
      <c r="QEV1" s="292"/>
      <c r="QEW1" s="292"/>
      <c r="QEX1" s="292"/>
      <c r="QEY1" s="292"/>
      <c r="QEZ1" s="292"/>
      <c r="QFA1" s="292"/>
      <c r="QFB1" s="292"/>
      <c r="QFC1" s="292"/>
      <c r="QFD1" s="292"/>
      <c r="QFE1" s="292"/>
      <c r="QFF1" s="292"/>
      <c r="QFG1" s="292"/>
      <c r="QFH1" s="292"/>
      <c r="QFI1" s="292"/>
      <c r="QFJ1" s="292"/>
      <c r="QFK1" s="292"/>
      <c r="QFL1" s="292"/>
      <c r="QFM1" s="292"/>
      <c r="QFN1" s="292"/>
      <c r="QFO1" s="292"/>
      <c r="QFP1" s="292"/>
      <c r="QFQ1" s="292"/>
      <c r="QFR1" s="292"/>
      <c r="QFS1" s="292"/>
      <c r="QFT1" s="292"/>
      <c r="QFU1" s="292"/>
      <c r="QFV1" s="292"/>
      <c r="QFW1" s="292"/>
      <c r="QFX1" s="292"/>
      <c r="QFY1" s="292"/>
      <c r="QFZ1" s="292"/>
      <c r="QGA1" s="292"/>
      <c r="QGB1" s="292"/>
      <c r="QGC1" s="292"/>
      <c r="QGD1" s="292"/>
      <c r="QGE1" s="292"/>
      <c r="QGF1" s="292"/>
      <c r="QGG1" s="292"/>
      <c r="QGH1" s="292"/>
      <c r="QGI1" s="292"/>
      <c r="QGJ1" s="292"/>
      <c r="QGK1" s="292"/>
      <c r="QGL1" s="292"/>
      <c r="QGM1" s="292"/>
      <c r="QGN1" s="292"/>
      <c r="QGO1" s="292"/>
      <c r="QGP1" s="292"/>
      <c r="QGQ1" s="292"/>
      <c r="QGR1" s="292"/>
      <c r="QGS1" s="292"/>
      <c r="QGT1" s="292"/>
      <c r="QGU1" s="292"/>
      <c r="QGV1" s="292"/>
      <c r="QGW1" s="292"/>
      <c r="QGX1" s="292"/>
      <c r="QGY1" s="292"/>
      <c r="QGZ1" s="292"/>
      <c r="QHA1" s="292"/>
      <c r="QHB1" s="292"/>
      <c r="QHC1" s="292"/>
      <c r="QHD1" s="292"/>
      <c r="QHE1" s="292"/>
      <c r="QHF1" s="292"/>
      <c r="QHG1" s="292"/>
      <c r="QHH1" s="292"/>
      <c r="QHI1" s="292"/>
      <c r="QHJ1" s="292"/>
      <c r="QHK1" s="292"/>
      <c r="QHL1" s="292"/>
      <c r="QHM1" s="292"/>
      <c r="QHN1" s="292"/>
      <c r="QHO1" s="292"/>
      <c r="QHP1" s="292"/>
      <c r="QHQ1" s="292"/>
      <c r="QHR1" s="292"/>
      <c r="QHS1" s="292"/>
      <c r="QHT1" s="292"/>
      <c r="QHU1" s="292"/>
      <c r="QHV1" s="292"/>
      <c r="QHW1" s="292"/>
      <c r="QHX1" s="292"/>
      <c r="QHY1" s="292"/>
      <c r="QHZ1" s="292"/>
      <c r="QIA1" s="292"/>
      <c r="QIB1" s="292"/>
      <c r="QIC1" s="292"/>
      <c r="QID1" s="292"/>
      <c r="QIE1" s="292"/>
      <c r="QIF1" s="292"/>
      <c r="QIG1" s="292"/>
      <c r="QIH1" s="292"/>
      <c r="QII1" s="292"/>
      <c r="QIJ1" s="292"/>
      <c r="QIK1" s="292"/>
      <c r="QIL1" s="292"/>
      <c r="QIM1" s="292"/>
      <c r="QIN1" s="292"/>
      <c r="QIO1" s="292"/>
      <c r="QIP1" s="292"/>
      <c r="QIQ1" s="292"/>
      <c r="QIR1" s="292"/>
      <c r="QIS1" s="292"/>
      <c r="QIT1" s="292"/>
      <c r="QIU1" s="292"/>
      <c r="QIV1" s="292"/>
      <c r="QIW1" s="292"/>
      <c r="QIX1" s="292"/>
      <c r="QIY1" s="292"/>
      <c r="QIZ1" s="292"/>
      <c r="QJA1" s="292"/>
      <c r="QJB1" s="292"/>
      <c r="QJC1" s="292"/>
      <c r="QJD1" s="292"/>
      <c r="QJE1" s="292"/>
      <c r="QJF1" s="292"/>
      <c r="QJG1" s="292"/>
      <c r="QJH1" s="292"/>
      <c r="QJI1" s="292"/>
      <c r="QJJ1" s="292"/>
      <c r="QJK1" s="292"/>
      <c r="QJL1" s="292"/>
      <c r="QJM1" s="292"/>
      <c r="QJN1" s="292"/>
      <c r="QJO1" s="292"/>
      <c r="QJP1" s="292"/>
      <c r="QJQ1" s="292"/>
      <c r="QJR1" s="292"/>
      <c r="QJS1" s="292"/>
      <c r="QJT1" s="292"/>
      <c r="QJU1" s="292"/>
      <c r="QJV1" s="292"/>
      <c r="QJW1" s="292"/>
      <c r="QJX1" s="292"/>
      <c r="QJY1" s="292"/>
      <c r="QJZ1" s="292"/>
      <c r="QKA1" s="292"/>
      <c r="QKB1" s="292"/>
      <c r="QKC1" s="292"/>
      <c r="QKD1" s="292"/>
      <c r="QKE1" s="292"/>
      <c r="QKF1" s="292"/>
      <c r="QKG1" s="292"/>
      <c r="QKH1" s="292"/>
      <c r="QKI1" s="292"/>
      <c r="QKJ1" s="292"/>
      <c r="QKK1" s="292"/>
      <c r="QKL1" s="292"/>
      <c r="QKM1" s="292"/>
      <c r="QKN1" s="292"/>
      <c r="QKO1" s="292"/>
      <c r="QKP1" s="292"/>
      <c r="QKQ1" s="292"/>
      <c r="QKR1" s="292"/>
      <c r="QKS1" s="292"/>
      <c r="QKT1" s="292"/>
      <c r="QKU1" s="292"/>
      <c r="QKV1" s="292"/>
      <c r="QKW1" s="292"/>
      <c r="QKX1" s="292"/>
      <c r="QKY1" s="292"/>
      <c r="QKZ1" s="292"/>
      <c r="QLA1" s="292"/>
      <c r="QLB1" s="292"/>
      <c r="QLC1" s="292"/>
      <c r="QLD1" s="292"/>
      <c r="QLE1" s="292"/>
      <c r="QLF1" s="292"/>
      <c r="QLG1" s="292"/>
      <c r="QLH1" s="292"/>
      <c r="QLI1" s="292"/>
      <c r="QLJ1" s="292"/>
      <c r="QLK1" s="292"/>
      <c r="QLL1" s="292"/>
      <c r="QLM1" s="292"/>
      <c r="QLN1" s="292"/>
      <c r="QLO1" s="292"/>
      <c r="QLP1" s="292"/>
      <c r="QLQ1" s="292"/>
      <c r="QLR1" s="292"/>
      <c r="QLS1" s="292"/>
      <c r="QLT1" s="292"/>
      <c r="QLU1" s="292"/>
      <c r="QLV1" s="292"/>
      <c r="QLW1" s="292"/>
      <c r="QLX1" s="292"/>
      <c r="QLY1" s="292"/>
      <c r="QLZ1" s="292"/>
      <c r="QMA1" s="292"/>
      <c r="QMB1" s="292"/>
      <c r="QMC1" s="292"/>
      <c r="QMD1" s="292"/>
      <c r="QME1" s="292"/>
      <c r="QMF1" s="292"/>
      <c r="QMG1" s="292"/>
      <c r="QMH1" s="292"/>
      <c r="QMI1" s="292"/>
      <c r="QMJ1" s="292"/>
      <c r="QMK1" s="292"/>
      <c r="QML1" s="292"/>
      <c r="QMM1" s="292"/>
      <c r="QMN1" s="292"/>
      <c r="QMO1" s="292"/>
      <c r="QMP1" s="292"/>
      <c r="QMQ1" s="292"/>
      <c r="QMR1" s="292"/>
      <c r="QMS1" s="292"/>
      <c r="QMT1" s="292"/>
      <c r="QMU1" s="292"/>
      <c r="QMV1" s="292"/>
      <c r="QMW1" s="292"/>
      <c r="QMX1" s="292"/>
      <c r="QMY1" s="292"/>
      <c r="QMZ1" s="292"/>
      <c r="QNA1" s="292"/>
      <c r="QNB1" s="292"/>
      <c r="QNC1" s="292"/>
      <c r="QND1" s="292"/>
      <c r="QNE1" s="292"/>
      <c r="QNF1" s="292"/>
      <c r="QNG1" s="292"/>
      <c r="QNH1" s="292"/>
      <c r="QNI1" s="292"/>
      <c r="QNJ1" s="292"/>
      <c r="QNK1" s="292"/>
      <c r="QNL1" s="292"/>
      <c r="QNM1" s="292"/>
      <c r="QNN1" s="292"/>
      <c r="QNO1" s="292"/>
      <c r="QNP1" s="292"/>
      <c r="QNQ1" s="292"/>
      <c r="QNR1" s="292"/>
      <c r="QNS1" s="292"/>
      <c r="QNT1" s="292"/>
      <c r="QNU1" s="292"/>
      <c r="QNV1" s="292"/>
      <c r="QNW1" s="292"/>
      <c r="QNX1" s="292"/>
      <c r="QNY1" s="292"/>
      <c r="QNZ1" s="292"/>
      <c r="QOA1" s="292"/>
      <c r="QOB1" s="292"/>
      <c r="QOC1" s="292"/>
      <c r="QOD1" s="292"/>
      <c r="QOE1" s="292"/>
      <c r="QOF1" s="292"/>
      <c r="QOG1" s="292"/>
      <c r="QOH1" s="292"/>
      <c r="QOI1" s="292"/>
      <c r="QOJ1" s="292"/>
      <c r="QOK1" s="292"/>
      <c r="QOL1" s="292"/>
      <c r="QOM1" s="292"/>
      <c r="QON1" s="292"/>
      <c r="QOO1" s="292"/>
      <c r="QOP1" s="292"/>
      <c r="QOQ1" s="292"/>
      <c r="QOR1" s="292"/>
      <c r="QOS1" s="292"/>
      <c r="QOT1" s="292"/>
      <c r="QOU1" s="292"/>
      <c r="QOV1" s="292"/>
      <c r="QOW1" s="292"/>
      <c r="QOX1" s="292"/>
      <c r="QOY1" s="292"/>
      <c r="QOZ1" s="292"/>
      <c r="QPA1" s="292"/>
      <c r="QPB1" s="292"/>
      <c r="QPC1" s="292"/>
      <c r="QPD1" s="292"/>
      <c r="QPE1" s="292"/>
      <c r="QPF1" s="292"/>
      <c r="QPG1" s="292"/>
      <c r="QPH1" s="292"/>
      <c r="QPI1" s="292"/>
      <c r="QPJ1" s="292"/>
      <c r="QPK1" s="292"/>
      <c r="QPL1" s="292"/>
      <c r="QPM1" s="292"/>
      <c r="QPN1" s="292"/>
      <c r="QPO1" s="292"/>
      <c r="QPP1" s="292"/>
      <c r="QPQ1" s="292"/>
      <c r="QPR1" s="292"/>
      <c r="QPS1" s="292"/>
      <c r="QPT1" s="292"/>
      <c r="QPU1" s="292"/>
      <c r="QPV1" s="292"/>
      <c r="QPW1" s="292"/>
      <c r="QPX1" s="292"/>
      <c r="QPY1" s="292"/>
      <c r="QPZ1" s="292"/>
      <c r="QQA1" s="292"/>
      <c r="QQB1" s="292"/>
      <c r="QQC1" s="292"/>
      <c r="QQD1" s="292"/>
      <c r="QQE1" s="292"/>
      <c r="QQF1" s="292"/>
      <c r="QQG1" s="292"/>
      <c r="QQH1" s="292"/>
      <c r="QQI1" s="292"/>
      <c r="QQJ1" s="292"/>
      <c r="QQK1" s="292"/>
      <c r="QQL1" s="292"/>
      <c r="QQM1" s="292"/>
      <c r="QQN1" s="292"/>
      <c r="QQO1" s="292"/>
      <c r="QQP1" s="292"/>
      <c r="QQQ1" s="292"/>
      <c r="QQR1" s="292"/>
      <c r="QQS1" s="292"/>
      <c r="QQT1" s="292"/>
      <c r="QQU1" s="292"/>
      <c r="QQV1" s="292"/>
      <c r="QQW1" s="292"/>
      <c r="QQX1" s="292"/>
      <c r="QQY1" s="292"/>
      <c r="QQZ1" s="292"/>
      <c r="QRA1" s="292"/>
      <c r="QRB1" s="292"/>
      <c r="QRC1" s="292"/>
      <c r="QRD1" s="292"/>
      <c r="QRE1" s="292"/>
      <c r="QRF1" s="292"/>
      <c r="QRG1" s="292"/>
      <c r="QRH1" s="292"/>
      <c r="QRI1" s="292"/>
      <c r="QRJ1" s="292"/>
      <c r="QRK1" s="292"/>
      <c r="QRL1" s="292"/>
      <c r="QRM1" s="292"/>
      <c r="QRN1" s="292"/>
      <c r="QRO1" s="292"/>
      <c r="QRP1" s="292"/>
      <c r="QRQ1" s="292"/>
      <c r="QRR1" s="292"/>
      <c r="QRS1" s="292"/>
      <c r="QRT1" s="292"/>
      <c r="QRU1" s="292"/>
      <c r="QRV1" s="292"/>
      <c r="QRW1" s="292"/>
      <c r="QRX1" s="292"/>
      <c r="QRY1" s="292"/>
      <c r="QRZ1" s="292"/>
      <c r="QSA1" s="292"/>
      <c r="QSB1" s="292"/>
      <c r="QSC1" s="292"/>
      <c r="QSD1" s="292"/>
      <c r="QSE1" s="292"/>
      <c r="QSF1" s="292"/>
      <c r="QSG1" s="292"/>
      <c r="QSH1" s="292"/>
      <c r="QSI1" s="292"/>
      <c r="QSJ1" s="292"/>
      <c r="QSK1" s="292"/>
      <c r="QSL1" s="292"/>
      <c r="QSM1" s="292"/>
      <c r="QSN1" s="292"/>
      <c r="QSO1" s="292"/>
      <c r="QSP1" s="292"/>
      <c r="QSQ1" s="292"/>
      <c r="QSR1" s="292"/>
      <c r="QSS1" s="292"/>
      <c r="QST1" s="292"/>
      <c r="QSU1" s="292"/>
      <c r="QSV1" s="292"/>
      <c r="QSW1" s="292"/>
      <c r="QSX1" s="292"/>
      <c r="QSY1" s="292"/>
      <c r="QSZ1" s="292"/>
      <c r="QTA1" s="292"/>
      <c r="QTB1" s="292"/>
      <c r="QTC1" s="292"/>
      <c r="QTD1" s="292"/>
      <c r="QTE1" s="292"/>
      <c r="QTF1" s="292"/>
      <c r="QTG1" s="292"/>
      <c r="QTH1" s="292"/>
      <c r="QTI1" s="292"/>
      <c r="QTJ1" s="292"/>
      <c r="QTK1" s="292"/>
      <c r="QTL1" s="292"/>
      <c r="QTM1" s="292"/>
      <c r="QTN1" s="292"/>
      <c r="QTO1" s="292"/>
      <c r="QTP1" s="292"/>
      <c r="QTQ1" s="292"/>
      <c r="QTR1" s="292"/>
      <c r="QTS1" s="292"/>
      <c r="QTT1" s="292"/>
      <c r="QTU1" s="292"/>
      <c r="QTV1" s="292"/>
      <c r="QTW1" s="292"/>
      <c r="QTX1" s="292"/>
      <c r="QTY1" s="292"/>
      <c r="QTZ1" s="292"/>
      <c r="QUA1" s="292"/>
      <c r="QUB1" s="292"/>
      <c r="QUC1" s="292"/>
      <c r="QUD1" s="292"/>
      <c r="QUE1" s="292"/>
      <c r="QUF1" s="292"/>
      <c r="QUG1" s="292"/>
      <c r="QUH1" s="292"/>
      <c r="QUI1" s="292"/>
      <c r="QUJ1" s="292"/>
      <c r="QUK1" s="292"/>
      <c r="QUL1" s="292"/>
      <c r="QUM1" s="292"/>
      <c r="QUN1" s="292"/>
      <c r="QUO1" s="292"/>
      <c r="QUP1" s="292"/>
      <c r="QUQ1" s="292"/>
      <c r="QUR1" s="292"/>
      <c r="QUS1" s="292"/>
      <c r="QUT1" s="292"/>
      <c r="QUU1" s="292"/>
      <c r="QUV1" s="292"/>
      <c r="QUW1" s="292"/>
      <c r="QUX1" s="292"/>
      <c r="QUY1" s="292"/>
      <c r="QUZ1" s="292"/>
      <c r="QVA1" s="292"/>
      <c r="QVB1" s="292"/>
      <c r="QVC1" s="292"/>
      <c r="QVD1" s="292"/>
      <c r="QVE1" s="292"/>
      <c r="QVF1" s="292"/>
      <c r="QVG1" s="292"/>
      <c r="QVH1" s="292"/>
      <c r="QVI1" s="292"/>
      <c r="QVJ1" s="292"/>
      <c r="QVK1" s="292"/>
      <c r="QVL1" s="292"/>
      <c r="QVM1" s="292"/>
      <c r="QVN1" s="292"/>
      <c r="QVO1" s="292"/>
      <c r="QVP1" s="292"/>
      <c r="QVQ1" s="292"/>
      <c r="QVR1" s="292"/>
      <c r="QVS1" s="292"/>
      <c r="QVT1" s="292"/>
      <c r="QVU1" s="292"/>
      <c r="QVV1" s="292"/>
      <c r="QVW1" s="292"/>
      <c r="QVX1" s="292"/>
      <c r="QVY1" s="292"/>
      <c r="QVZ1" s="292"/>
      <c r="QWA1" s="292"/>
      <c r="QWB1" s="292"/>
      <c r="QWC1" s="292"/>
      <c r="QWD1" s="292"/>
      <c r="QWE1" s="292"/>
      <c r="QWF1" s="292"/>
      <c r="QWG1" s="292"/>
      <c r="QWH1" s="292"/>
      <c r="QWI1" s="292"/>
      <c r="QWJ1" s="292"/>
      <c r="QWK1" s="292"/>
      <c r="QWL1" s="292"/>
      <c r="QWM1" s="292"/>
      <c r="QWN1" s="292"/>
      <c r="QWO1" s="292"/>
      <c r="QWP1" s="292"/>
      <c r="QWQ1" s="292"/>
      <c r="QWR1" s="292"/>
      <c r="QWS1" s="292"/>
      <c r="QWT1" s="292"/>
      <c r="QWU1" s="292"/>
      <c r="QWV1" s="292"/>
      <c r="QWW1" s="292"/>
      <c r="QWX1" s="292"/>
      <c r="QWY1" s="292"/>
      <c r="QWZ1" s="292"/>
      <c r="QXA1" s="292"/>
      <c r="QXB1" s="292"/>
      <c r="QXC1" s="292"/>
      <c r="QXD1" s="292"/>
      <c r="QXE1" s="292"/>
      <c r="QXF1" s="292"/>
      <c r="QXG1" s="292"/>
      <c r="QXH1" s="292"/>
      <c r="QXI1" s="292"/>
      <c r="QXJ1" s="292"/>
      <c r="QXK1" s="292"/>
      <c r="QXL1" s="292"/>
      <c r="QXM1" s="292"/>
      <c r="QXN1" s="292"/>
      <c r="QXO1" s="292"/>
      <c r="QXP1" s="292"/>
      <c r="QXQ1" s="292"/>
      <c r="QXR1" s="292"/>
      <c r="QXS1" s="292"/>
      <c r="QXT1" s="292"/>
      <c r="QXU1" s="292"/>
      <c r="QXV1" s="292"/>
      <c r="QXW1" s="292"/>
      <c r="QXX1" s="292"/>
      <c r="QXY1" s="292"/>
      <c r="QXZ1" s="292"/>
      <c r="QYA1" s="292"/>
      <c r="QYB1" s="292"/>
      <c r="QYC1" s="292"/>
      <c r="QYD1" s="292"/>
      <c r="QYE1" s="292"/>
      <c r="QYF1" s="292"/>
      <c r="QYG1" s="292"/>
      <c r="QYH1" s="292"/>
      <c r="QYI1" s="292"/>
      <c r="QYJ1" s="292"/>
      <c r="QYK1" s="292"/>
      <c r="QYL1" s="292"/>
      <c r="QYM1" s="292"/>
      <c r="QYN1" s="292"/>
      <c r="QYO1" s="292"/>
      <c r="QYP1" s="292"/>
      <c r="QYQ1" s="292"/>
      <c r="QYR1" s="292"/>
      <c r="QYS1" s="292"/>
      <c r="QYT1" s="292"/>
      <c r="QYU1" s="292"/>
      <c r="QYV1" s="292"/>
      <c r="QYW1" s="292"/>
      <c r="QYX1" s="292"/>
      <c r="QYY1" s="292"/>
      <c r="QYZ1" s="292"/>
      <c r="QZA1" s="292"/>
      <c r="QZB1" s="292"/>
      <c r="QZC1" s="292"/>
      <c r="QZD1" s="292"/>
      <c r="QZE1" s="292"/>
      <c r="QZF1" s="292"/>
      <c r="QZG1" s="292"/>
      <c r="QZH1" s="292"/>
      <c r="QZI1" s="292"/>
      <c r="QZJ1" s="292"/>
      <c r="QZK1" s="292"/>
      <c r="QZL1" s="292"/>
      <c r="QZM1" s="292"/>
      <c r="QZN1" s="292"/>
      <c r="QZO1" s="292"/>
      <c r="QZP1" s="292"/>
      <c r="QZQ1" s="292"/>
      <c r="QZR1" s="292"/>
      <c r="QZS1" s="292"/>
      <c r="QZT1" s="292"/>
      <c r="QZU1" s="292"/>
      <c r="QZV1" s="292"/>
      <c r="QZW1" s="292"/>
      <c r="QZX1" s="292"/>
      <c r="QZY1" s="292"/>
      <c r="QZZ1" s="292"/>
      <c r="RAA1" s="292"/>
      <c r="RAB1" s="292"/>
      <c r="RAC1" s="292"/>
      <c r="RAD1" s="292"/>
      <c r="RAE1" s="292"/>
      <c r="RAF1" s="292"/>
      <c r="RAG1" s="292"/>
      <c r="RAH1" s="292"/>
      <c r="RAI1" s="292"/>
      <c r="RAJ1" s="292"/>
      <c r="RAK1" s="292"/>
      <c r="RAL1" s="292"/>
      <c r="RAM1" s="292"/>
      <c r="RAN1" s="292"/>
      <c r="RAO1" s="292"/>
      <c r="RAP1" s="292"/>
      <c r="RAQ1" s="292"/>
      <c r="RAR1" s="292"/>
      <c r="RAS1" s="292"/>
      <c r="RAT1" s="292"/>
      <c r="RAU1" s="292"/>
      <c r="RAV1" s="292"/>
      <c r="RAW1" s="292"/>
      <c r="RAX1" s="292"/>
      <c r="RAY1" s="292"/>
      <c r="RAZ1" s="292"/>
      <c r="RBA1" s="292"/>
      <c r="RBB1" s="292"/>
      <c r="RBC1" s="292"/>
      <c r="RBD1" s="292"/>
      <c r="RBE1" s="292"/>
      <c r="RBF1" s="292"/>
      <c r="RBG1" s="292"/>
      <c r="RBH1" s="292"/>
      <c r="RBI1" s="292"/>
      <c r="RBJ1" s="292"/>
      <c r="RBK1" s="292"/>
      <c r="RBL1" s="292"/>
      <c r="RBM1" s="292"/>
      <c r="RBN1" s="292"/>
      <c r="RBO1" s="292"/>
      <c r="RBP1" s="292"/>
      <c r="RBQ1" s="292"/>
      <c r="RBR1" s="292"/>
      <c r="RBS1" s="292"/>
      <c r="RBT1" s="292"/>
      <c r="RBU1" s="292"/>
      <c r="RBV1" s="292"/>
      <c r="RBW1" s="292"/>
      <c r="RBX1" s="292"/>
      <c r="RBY1" s="292"/>
      <c r="RBZ1" s="292"/>
      <c r="RCA1" s="292"/>
      <c r="RCB1" s="292"/>
      <c r="RCC1" s="292"/>
      <c r="RCD1" s="292"/>
      <c r="RCE1" s="292"/>
      <c r="RCF1" s="292"/>
      <c r="RCG1" s="292"/>
      <c r="RCH1" s="292"/>
      <c r="RCI1" s="292"/>
      <c r="RCJ1" s="292"/>
      <c r="RCK1" s="292"/>
      <c r="RCL1" s="292"/>
      <c r="RCM1" s="292"/>
      <c r="RCN1" s="292"/>
      <c r="RCO1" s="292"/>
      <c r="RCP1" s="292"/>
      <c r="RCQ1" s="292"/>
      <c r="RCR1" s="292"/>
      <c r="RCS1" s="292"/>
      <c r="RCT1" s="292"/>
      <c r="RCU1" s="292"/>
      <c r="RCV1" s="292"/>
      <c r="RCW1" s="292"/>
      <c r="RCX1" s="292"/>
      <c r="RCY1" s="292"/>
      <c r="RCZ1" s="292"/>
      <c r="RDA1" s="292"/>
      <c r="RDB1" s="292"/>
      <c r="RDC1" s="292"/>
      <c r="RDD1" s="292"/>
      <c r="RDE1" s="292"/>
      <c r="RDF1" s="292"/>
      <c r="RDG1" s="292"/>
      <c r="RDH1" s="292"/>
      <c r="RDI1" s="292"/>
      <c r="RDJ1" s="292"/>
      <c r="RDK1" s="292"/>
      <c r="RDL1" s="292"/>
      <c r="RDM1" s="292"/>
      <c r="RDN1" s="292"/>
      <c r="RDO1" s="292"/>
      <c r="RDP1" s="292"/>
      <c r="RDQ1" s="292"/>
      <c r="RDR1" s="292"/>
      <c r="RDS1" s="292"/>
      <c r="RDT1" s="292"/>
      <c r="RDU1" s="292"/>
      <c r="RDV1" s="292"/>
      <c r="RDW1" s="292"/>
      <c r="RDX1" s="292"/>
      <c r="RDY1" s="292"/>
      <c r="RDZ1" s="292"/>
      <c r="REA1" s="292"/>
      <c r="REB1" s="292"/>
      <c r="REC1" s="292"/>
      <c r="RED1" s="292"/>
      <c r="REE1" s="292"/>
      <c r="REF1" s="292"/>
      <c r="REG1" s="292"/>
      <c r="REH1" s="292"/>
      <c r="REI1" s="292"/>
      <c r="REJ1" s="292"/>
      <c r="REK1" s="292"/>
      <c r="REL1" s="292"/>
      <c r="REM1" s="292"/>
      <c r="REN1" s="292"/>
      <c r="REO1" s="292"/>
      <c r="REP1" s="292"/>
      <c r="REQ1" s="292"/>
      <c r="RER1" s="292"/>
      <c r="RES1" s="292"/>
      <c r="RET1" s="292"/>
      <c r="REU1" s="292"/>
      <c r="REV1" s="292"/>
      <c r="REW1" s="292"/>
      <c r="REX1" s="292"/>
      <c r="REY1" s="292"/>
      <c r="REZ1" s="292"/>
      <c r="RFA1" s="292"/>
      <c r="RFB1" s="292"/>
      <c r="RFC1" s="292"/>
      <c r="RFD1" s="292"/>
      <c r="RFE1" s="292"/>
      <c r="RFF1" s="292"/>
      <c r="RFG1" s="292"/>
      <c r="RFH1" s="292"/>
      <c r="RFI1" s="292"/>
      <c r="RFJ1" s="292"/>
      <c r="RFK1" s="292"/>
      <c r="RFL1" s="292"/>
      <c r="RFM1" s="292"/>
      <c r="RFN1" s="292"/>
      <c r="RFO1" s="292"/>
      <c r="RFP1" s="292"/>
      <c r="RFQ1" s="292"/>
      <c r="RFR1" s="292"/>
      <c r="RFS1" s="292"/>
      <c r="RFT1" s="292"/>
      <c r="RFU1" s="292"/>
      <c r="RFV1" s="292"/>
      <c r="RFW1" s="292"/>
      <c r="RFX1" s="292"/>
      <c r="RFY1" s="292"/>
      <c r="RFZ1" s="292"/>
      <c r="RGA1" s="292"/>
      <c r="RGB1" s="292"/>
      <c r="RGC1" s="292"/>
      <c r="RGD1" s="292"/>
      <c r="RGE1" s="292"/>
      <c r="RGF1" s="292"/>
      <c r="RGG1" s="292"/>
      <c r="RGH1" s="292"/>
      <c r="RGI1" s="292"/>
      <c r="RGJ1" s="292"/>
      <c r="RGK1" s="292"/>
      <c r="RGL1" s="292"/>
      <c r="RGM1" s="292"/>
      <c r="RGN1" s="292"/>
      <c r="RGO1" s="292"/>
      <c r="RGP1" s="292"/>
      <c r="RGQ1" s="292"/>
      <c r="RGR1" s="292"/>
      <c r="RGS1" s="292"/>
      <c r="RGT1" s="292"/>
      <c r="RGU1" s="292"/>
      <c r="RGV1" s="292"/>
      <c r="RGW1" s="292"/>
      <c r="RGX1" s="292"/>
      <c r="RGY1" s="292"/>
      <c r="RGZ1" s="292"/>
      <c r="RHA1" s="292"/>
      <c r="RHB1" s="292"/>
      <c r="RHC1" s="292"/>
      <c r="RHD1" s="292"/>
      <c r="RHE1" s="292"/>
      <c r="RHF1" s="292"/>
      <c r="RHG1" s="292"/>
      <c r="RHH1" s="292"/>
      <c r="RHI1" s="292"/>
      <c r="RHJ1" s="292"/>
      <c r="RHK1" s="292"/>
      <c r="RHL1" s="292"/>
      <c r="RHM1" s="292"/>
      <c r="RHN1" s="292"/>
      <c r="RHO1" s="292"/>
      <c r="RHP1" s="292"/>
      <c r="RHQ1" s="292"/>
      <c r="RHR1" s="292"/>
      <c r="RHS1" s="292"/>
      <c r="RHT1" s="292"/>
      <c r="RHU1" s="292"/>
      <c r="RHV1" s="292"/>
      <c r="RHW1" s="292"/>
      <c r="RHX1" s="292"/>
      <c r="RHY1" s="292"/>
      <c r="RHZ1" s="292"/>
      <c r="RIA1" s="292"/>
      <c r="RIB1" s="292"/>
      <c r="RIC1" s="292"/>
      <c r="RID1" s="292"/>
      <c r="RIE1" s="292"/>
      <c r="RIF1" s="292"/>
      <c r="RIG1" s="292"/>
      <c r="RIH1" s="292"/>
      <c r="RII1" s="292"/>
      <c r="RIJ1" s="292"/>
      <c r="RIK1" s="292"/>
      <c r="RIL1" s="292"/>
      <c r="RIM1" s="292"/>
      <c r="RIN1" s="292"/>
      <c r="RIO1" s="292"/>
      <c r="RIP1" s="292"/>
      <c r="RIQ1" s="292"/>
      <c r="RIR1" s="292"/>
      <c r="RIS1" s="292"/>
      <c r="RIT1" s="292"/>
      <c r="RIU1" s="292"/>
      <c r="RIV1" s="292"/>
      <c r="RIW1" s="292"/>
      <c r="RIX1" s="292"/>
      <c r="RIY1" s="292"/>
      <c r="RIZ1" s="292"/>
      <c r="RJA1" s="292"/>
      <c r="RJB1" s="292"/>
      <c r="RJC1" s="292"/>
      <c r="RJD1" s="292"/>
      <c r="RJE1" s="292"/>
      <c r="RJF1" s="292"/>
      <c r="RJG1" s="292"/>
      <c r="RJH1" s="292"/>
      <c r="RJI1" s="292"/>
      <c r="RJJ1" s="292"/>
      <c r="RJK1" s="292"/>
      <c r="RJL1" s="292"/>
      <c r="RJM1" s="292"/>
      <c r="RJN1" s="292"/>
      <c r="RJO1" s="292"/>
      <c r="RJP1" s="292"/>
      <c r="RJQ1" s="292"/>
      <c r="RJR1" s="292"/>
      <c r="RJS1" s="292"/>
      <c r="RJT1" s="292"/>
      <c r="RJU1" s="292"/>
      <c r="RJV1" s="292"/>
      <c r="RJW1" s="292"/>
      <c r="RJX1" s="292"/>
      <c r="RJY1" s="292"/>
      <c r="RJZ1" s="292"/>
      <c r="RKA1" s="292"/>
      <c r="RKB1" s="292"/>
      <c r="RKC1" s="292"/>
      <c r="RKD1" s="292"/>
      <c r="RKE1" s="292"/>
      <c r="RKF1" s="292"/>
      <c r="RKG1" s="292"/>
      <c r="RKH1" s="292"/>
      <c r="RKI1" s="292"/>
      <c r="RKJ1" s="292"/>
      <c r="RKK1" s="292"/>
      <c r="RKL1" s="292"/>
      <c r="RKM1" s="292"/>
      <c r="RKN1" s="292"/>
      <c r="RKO1" s="292"/>
      <c r="RKP1" s="292"/>
      <c r="RKQ1" s="292"/>
      <c r="RKR1" s="292"/>
      <c r="RKS1" s="292"/>
      <c r="RKT1" s="292"/>
      <c r="RKU1" s="292"/>
      <c r="RKV1" s="292"/>
      <c r="RKW1" s="292"/>
      <c r="RKX1" s="292"/>
      <c r="RKY1" s="292"/>
      <c r="RKZ1" s="292"/>
      <c r="RLA1" s="292"/>
      <c r="RLB1" s="292"/>
      <c r="RLC1" s="292"/>
      <c r="RLD1" s="292"/>
      <c r="RLE1" s="292"/>
      <c r="RLF1" s="292"/>
      <c r="RLG1" s="292"/>
      <c r="RLH1" s="292"/>
      <c r="RLI1" s="292"/>
      <c r="RLJ1" s="292"/>
      <c r="RLK1" s="292"/>
      <c r="RLL1" s="292"/>
      <c r="RLM1" s="292"/>
      <c r="RLN1" s="292"/>
      <c r="RLO1" s="292"/>
      <c r="RLP1" s="292"/>
      <c r="RLQ1" s="292"/>
      <c r="RLR1" s="292"/>
      <c r="RLS1" s="292"/>
      <c r="RLT1" s="292"/>
      <c r="RLU1" s="292"/>
      <c r="RLV1" s="292"/>
      <c r="RLW1" s="292"/>
      <c r="RLX1" s="292"/>
      <c r="RLY1" s="292"/>
      <c r="RLZ1" s="292"/>
      <c r="RMA1" s="292"/>
      <c r="RMB1" s="292"/>
      <c r="RMC1" s="292"/>
      <c r="RMD1" s="292"/>
      <c r="RME1" s="292"/>
      <c r="RMF1" s="292"/>
      <c r="RMG1" s="292"/>
      <c r="RMH1" s="292"/>
      <c r="RMI1" s="292"/>
      <c r="RMJ1" s="292"/>
      <c r="RMK1" s="292"/>
      <c r="RML1" s="292"/>
      <c r="RMM1" s="292"/>
      <c r="RMN1" s="292"/>
      <c r="RMO1" s="292"/>
      <c r="RMP1" s="292"/>
      <c r="RMQ1" s="292"/>
      <c r="RMR1" s="292"/>
      <c r="RMS1" s="292"/>
      <c r="RMT1" s="292"/>
      <c r="RMU1" s="292"/>
      <c r="RMV1" s="292"/>
      <c r="RMW1" s="292"/>
      <c r="RMX1" s="292"/>
      <c r="RMY1" s="292"/>
      <c r="RMZ1" s="292"/>
      <c r="RNA1" s="292"/>
      <c r="RNB1" s="292"/>
      <c r="RNC1" s="292"/>
      <c r="RND1" s="292"/>
      <c r="RNE1" s="292"/>
      <c r="RNF1" s="292"/>
      <c r="RNG1" s="292"/>
      <c r="RNH1" s="292"/>
      <c r="RNI1" s="292"/>
      <c r="RNJ1" s="292"/>
      <c r="RNK1" s="292"/>
      <c r="RNL1" s="292"/>
      <c r="RNM1" s="292"/>
      <c r="RNN1" s="292"/>
      <c r="RNO1" s="292"/>
      <c r="RNP1" s="292"/>
      <c r="RNQ1" s="292"/>
      <c r="RNR1" s="292"/>
      <c r="RNS1" s="292"/>
      <c r="RNT1" s="292"/>
      <c r="RNU1" s="292"/>
      <c r="RNV1" s="292"/>
      <c r="RNW1" s="292"/>
      <c r="RNX1" s="292"/>
      <c r="RNY1" s="292"/>
      <c r="RNZ1" s="292"/>
      <c r="ROA1" s="292"/>
      <c r="ROB1" s="292"/>
      <c r="ROC1" s="292"/>
      <c r="ROD1" s="292"/>
      <c r="ROE1" s="292"/>
      <c r="ROF1" s="292"/>
      <c r="ROG1" s="292"/>
      <c r="ROH1" s="292"/>
      <c r="ROI1" s="292"/>
      <c r="ROJ1" s="292"/>
      <c r="ROK1" s="292"/>
      <c r="ROL1" s="292"/>
      <c r="ROM1" s="292"/>
      <c r="RON1" s="292"/>
      <c r="ROO1" s="292"/>
      <c r="ROP1" s="292"/>
      <c r="ROQ1" s="292"/>
      <c r="ROR1" s="292"/>
      <c r="ROS1" s="292"/>
      <c r="ROT1" s="292"/>
      <c r="ROU1" s="292"/>
      <c r="ROV1" s="292"/>
      <c r="ROW1" s="292"/>
      <c r="ROX1" s="292"/>
      <c r="ROY1" s="292"/>
      <c r="ROZ1" s="292"/>
      <c r="RPA1" s="292"/>
      <c r="RPB1" s="292"/>
      <c r="RPC1" s="292"/>
      <c r="RPD1" s="292"/>
      <c r="RPE1" s="292"/>
      <c r="RPF1" s="292"/>
      <c r="RPG1" s="292"/>
      <c r="RPH1" s="292"/>
      <c r="RPI1" s="292"/>
      <c r="RPJ1" s="292"/>
      <c r="RPK1" s="292"/>
      <c r="RPL1" s="292"/>
      <c r="RPM1" s="292"/>
      <c r="RPN1" s="292"/>
      <c r="RPO1" s="292"/>
      <c r="RPP1" s="292"/>
      <c r="RPQ1" s="292"/>
      <c r="RPR1" s="292"/>
      <c r="RPS1" s="292"/>
      <c r="RPT1" s="292"/>
      <c r="RPU1" s="292"/>
      <c r="RPV1" s="292"/>
      <c r="RPW1" s="292"/>
      <c r="RPX1" s="292"/>
      <c r="RPY1" s="292"/>
      <c r="RPZ1" s="292"/>
      <c r="RQA1" s="292"/>
      <c r="RQB1" s="292"/>
      <c r="RQC1" s="292"/>
      <c r="RQD1" s="292"/>
      <c r="RQE1" s="292"/>
      <c r="RQF1" s="292"/>
      <c r="RQG1" s="292"/>
      <c r="RQH1" s="292"/>
      <c r="RQI1" s="292"/>
      <c r="RQJ1" s="292"/>
      <c r="RQK1" s="292"/>
      <c r="RQL1" s="292"/>
      <c r="RQM1" s="292"/>
      <c r="RQN1" s="292"/>
      <c r="RQO1" s="292"/>
      <c r="RQP1" s="292"/>
      <c r="RQQ1" s="292"/>
      <c r="RQR1" s="292"/>
      <c r="RQS1" s="292"/>
      <c r="RQT1" s="292"/>
      <c r="RQU1" s="292"/>
      <c r="RQV1" s="292"/>
      <c r="RQW1" s="292"/>
      <c r="RQX1" s="292"/>
      <c r="RQY1" s="292"/>
      <c r="RQZ1" s="292"/>
      <c r="RRA1" s="292"/>
      <c r="RRB1" s="292"/>
      <c r="RRC1" s="292"/>
      <c r="RRD1" s="292"/>
      <c r="RRE1" s="292"/>
      <c r="RRF1" s="292"/>
      <c r="RRG1" s="292"/>
      <c r="RRH1" s="292"/>
      <c r="RRI1" s="292"/>
      <c r="RRJ1" s="292"/>
      <c r="RRK1" s="292"/>
      <c r="RRL1" s="292"/>
      <c r="RRM1" s="292"/>
      <c r="RRN1" s="292"/>
      <c r="RRO1" s="292"/>
      <c r="RRP1" s="292"/>
      <c r="RRQ1" s="292"/>
      <c r="RRR1" s="292"/>
      <c r="RRS1" s="292"/>
      <c r="RRT1" s="292"/>
      <c r="RRU1" s="292"/>
      <c r="RRV1" s="292"/>
      <c r="RRW1" s="292"/>
      <c r="RRX1" s="292"/>
      <c r="RRY1" s="292"/>
      <c r="RRZ1" s="292"/>
      <c r="RSA1" s="292"/>
      <c r="RSB1" s="292"/>
      <c r="RSC1" s="292"/>
      <c r="RSD1" s="292"/>
      <c r="RSE1" s="292"/>
      <c r="RSF1" s="292"/>
      <c r="RSG1" s="292"/>
      <c r="RSH1" s="292"/>
      <c r="RSI1" s="292"/>
      <c r="RSJ1" s="292"/>
      <c r="RSK1" s="292"/>
      <c r="RSL1" s="292"/>
      <c r="RSM1" s="292"/>
      <c r="RSN1" s="292"/>
      <c r="RSO1" s="292"/>
      <c r="RSP1" s="292"/>
      <c r="RSQ1" s="292"/>
      <c r="RSR1" s="292"/>
      <c r="RSS1" s="292"/>
      <c r="RST1" s="292"/>
      <c r="RSU1" s="292"/>
      <c r="RSV1" s="292"/>
      <c r="RSW1" s="292"/>
      <c r="RSX1" s="292"/>
      <c r="RSY1" s="292"/>
      <c r="RSZ1" s="292"/>
      <c r="RTA1" s="292"/>
      <c r="RTB1" s="292"/>
      <c r="RTC1" s="292"/>
      <c r="RTD1" s="292"/>
      <c r="RTE1" s="292"/>
      <c r="RTF1" s="292"/>
      <c r="RTG1" s="292"/>
      <c r="RTH1" s="292"/>
      <c r="RTI1" s="292"/>
      <c r="RTJ1" s="292"/>
      <c r="RTK1" s="292"/>
      <c r="RTL1" s="292"/>
      <c r="RTM1" s="292"/>
      <c r="RTN1" s="292"/>
      <c r="RTO1" s="292"/>
      <c r="RTP1" s="292"/>
      <c r="RTQ1" s="292"/>
      <c r="RTR1" s="292"/>
      <c r="RTS1" s="292"/>
      <c r="RTT1" s="292"/>
      <c r="RTU1" s="292"/>
      <c r="RTV1" s="292"/>
      <c r="RTW1" s="292"/>
      <c r="RTX1" s="292"/>
      <c r="RTY1" s="292"/>
      <c r="RTZ1" s="292"/>
      <c r="RUA1" s="292"/>
      <c r="RUB1" s="292"/>
      <c r="RUC1" s="292"/>
      <c r="RUD1" s="292"/>
      <c r="RUE1" s="292"/>
      <c r="RUF1" s="292"/>
      <c r="RUG1" s="292"/>
      <c r="RUH1" s="292"/>
      <c r="RUI1" s="292"/>
      <c r="RUJ1" s="292"/>
      <c r="RUK1" s="292"/>
      <c r="RUL1" s="292"/>
      <c r="RUM1" s="292"/>
      <c r="RUN1" s="292"/>
      <c r="RUO1" s="292"/>
      <c r="RUP1" s="292"/>
      <c r="RUQ1" s="292"/>
      <c r="RUR1" s="292"/>
      <c r="RUS1" s="292"/>
      <c r="RUT1" s="292"/>
      <c r="RUU1" s="292"/>
      <c r="RUV1" s="292"/>
      <c r="RUW1" s="292"/>
      <c r="RUX1" s="292"/>
      <c r="RUY1" s="292"/>
      <c r="RUZ1" s="292"/>
      <c r="RVA1" s="292"/>
      <c r="RVB1" s="292"/>
      <c r="RVC1" s="292"/>
      <c r="RVD1" s="292"/>
      <c r="RVE1" s="292"/>
      <c r="RVF1" s="292"/>
      <c r="RVG1" s="292"/>
      <c r="RVH1" s="292"/>
      <c r="RVI1" s="292"/>
      <c r="RVJ1" s="292"/>
      <c r="RVK1" s="292"/>
      <c r="RVL1" s="292"/>
      <c r="RVM1" s="292"/>
      <c r="RVN1" s="292"/>
      <c r="RVO1" s="292"/>
      <c r="RVP1" s="292"/>
      <c r="RVQ1" s="292"/>
      <c r="RVR1" s="292"/>
      <c r="RVS1" s="292"/>
      <c r="RVT1" s="292"/>
      <c r="RVU1" s="292"/>
      <c r="RVV1" s="292"/>
      <c r="RVW1" s="292"/>
      <c r="RVX1" s="292"/>
      <c r="RVY1" s="292"/>
      <c r="RVZ1" s="292"/>
      <c r="RWA1" s="292"/>
      <c r="RWB1" s="292"/>
      <c r="RWC1" s="292"/>
      <c r="RWD1" s="292"/>
      <c r="RWE1" s="292"/>
      <c r="RWF1" s="292"/>
      <c r="RWG1" s="292"/>
      <c r="RWH1" s="292"/>
      <c r="RWI1" s="292"/>
      <c r="RWJ1" s="292"/>
      <c r="RWK1" s="292"/>
      <c r="RWL1" s="292"/>
      <c r="RWM1" s="292"/>
      <c r="RWN1" s="292"/>
      <c r="RWO1" s="292"/>
      <c r="RWP1" s="292"/>
      <c r="RWQ1" s="292"/>
      <c r="RWR1" s="292"/>
      <c r="RWS1" s="292"/>
      <c r="RWT1" s="292"/>
      <c r="RWU1" s="292"/>
      <c r="RWV1" s="292"/>
      <c r="RWW1" s="292"/>
      <c r="RWX1" s="292"/>
      <c r="RWY1" s="292"/>
      <c r="RWZ1" s="292"/>
      <c r="RXA1" s="292"/>
      <c r="RXB1" s="292"/>
      <c r="RXC1" s="292"/>
      <c r="RXD1" s="292"/>
      <c r="RXE1" s="292"/>
      <c r="RXF1" s="292"/>
      <c r="RXG1" s="292"/>
      <c r="RXH1" s="292"/>
      <c r="RXI1" s="292"/>
      <c r="RXJ1" s="292"/>
      <c r="RXK1" s="292"/>
      <c r="RXL1" s="292"/>
      <c r="RXM1" s="292"/>
      <c r="RXN1" s="292"/>
      <c r="RXO1" s="292"/>
      <c r="RXP1" s="292"/>
      <c r="RXQ1" s="292"/>
      <c r="RXR1" s="292"/>
      <c r="RXS1" s="292"/>
      <c r="RXT1" s="292"/>
      <c r="RXU1" s="292"/>
      <c r="RXV1" s="292"/>
      <c r="RXW1" s="292"/>
      <c r="RXX1" s="292"/>
      <c r="RXY1" s="292"/>
      <c r="RXZ1" s="292"/>
      <c r="RYA1" s="292"/>
      <c r="RYB1" s="292"/>
      <c r="RYC1" s="292"/>
      <c r="RYD1" s="292"/>
      <c r="RYE1" s="292"/>
      <c r="RYF1" s="292"/>
      <c r="RYG1" s="292"/>
      <c r="RYH1" s="292"/>
      <c r="RYI1" s="292"/>
      <c r="RYJ1" s="292"/>
      <c r="RYK1" s="292"/>
      <c r="RYL1" s="292"/>
      <c r="RYM1" s="292"/>
      <c r="RYN1" s="292"/>
      <c r="RYO1" s="292"/>
      <c r="RYP1" s="292"/>
      <c r="RYQ1" s="292"/>
      <c r="RYR1" s="292"/>
      <c r="RYS1" s="292"/>
      <c r="RYT1" s="292"/>
      <c r="RYU1" s="292"/>
      <c r="RYV1" s="292"/>
      <c r="RYW1" s="292"/>
      <c r="RYX1" s="292"/>
      <c r="RYY1" s="292"/>
      <c r="RYZ1" s="292"/>
      <c r="RZA1" s="292"/>
      <c r="RZB1" s="292"/>
      <c r="RZC1" s="292"/>
      <c r="RZD1" s="292"/>
      <c r="RZE1" s="292"/>
      <c r="RZF1" s="292"/>
      <c r="RZG1" s="292"/>
      <c r="RZH1" s="292"/>
      <c r="RZI1" s="292"/>
      <c r="RZJ1" s="292"/>
      <c r="RZK1" s="292"/>
      <c r="RZL1" s="292"/>
      <c r="RZM1" s="292"/>
      <c r="RZN1" s="292"/>
      <c r="RZO1" s="292"/>
      <c r="RZP1" s="292"/>
      <c r="RZQ1" s="292"/>
      <c r="RZR1" s="292"/>
      <c r="RZS1" s="292"/>
      <c r="RZT1" s="292"/>
      <c r="RZU1" s="292"/>
      <c r="RZV1" s="292"/>
      <c r="RZW1" s="292"/>
      <c r="RZX1" s="292"/>
      <c r="RZY1" s="292"/>
      <c r="RZZ1" s="292"/>
      <c r="SAA1" s="292"/>
      <c r="SAB1" s="292"/>
      <c r="SAC1" s="292"/>
      <c r="SAD1" s="292"/>
      <c r="SAE1" s="292"/>
      <c r="SAF1" s="292"/>
      <c r="SAG1" s="292"/>
      <c r="SAH1" s="292"/>
      <c r="SAI1" s="292"/>
      <c r="SAJ1" s="292"/>
      <c r="SAK1" s="292"/>
      <c r="SAL1" s="292"/>
      <c r="SAM1" s="292"/>
      <c r="SAN1" s="292"/>
      <c r="SAO1" s="292"/>
      <c r="SAP1" s="292"/>
      <c r="SAQ1" s="292"/>
      <c r="SAR1" s="292"/>
      <c r="SAS1" s="292"/>
      <c r="SAT1" s="292"/>
      <c r="SAU1" s="292"/>
      <c r="SAV1" s="292"/>
      <c r="SAW1" s="292"/>
      <c r="SAX1" s="292"/>
      <c r="SAY1" s="292"/>
      <c r="SAZ1" s="292"/>
      <c r="SBA1" s="292"/>
      <c r="SBB1" s="292"/>
      <c r="SBC1" s="292"/>
      <c r="SBD1" s="292"/>
      <c r="SBE1" s="292"/>
      <c r="SBF1" s="292"/>
      <c r="SBG1" s="292"/>
      <c r="SBH1" s="292"/>
      <c r="SBI1" s="292"/>
      <c r="SBJ1" s="292"/>
      <c r="SBK1" s="292"/>
      <c r="SBL1" s="292"/>
      <c r="SBM1" s="292"/>
      <c r="SBN1" s="292"/>
      <c r="SBO1" s="292"/>
      <c r="SBP1" s="292"/>
      <c r="SBQ1" s="292"/>
      <c r="SBR1" s="292"/>
      <c r="SBS1" s="292"/>
      <c r="SBT1" s="292"/>
      <c r="SBU1" s="292"/>
      <c r="SBV1" s="292"/>
      <c r="SBW1" s="292"/>
      <c r="SBX1" s="292"/>
      <c r="SBY1" s="292"/>
      <c r="SBZ1" s="292"/>
      <c r="SCA1" s="292"/>
      <c r="SCB1" s="292"/>
      <c r="SCC1" s="292"/>
      <c r="SCD1" s="292"/>
      <c r="SCE1" s="292"/>
      <c r="SCF1" s="292"/>
      <c r="SCG1" s="292"/>
      <c r="SCH1" s="292"/>
      <c r="SCI1" s="292"/>
      <c r="SCJ1" s="292"/>
      <c r="SCK1" s="292"/>
      <c r="SCL1" s="292"/>
      <c r="SCM1" s="292"/>
      <c r="SCN1" s="292"/>
      <c r="SCO1" s="292"/>
      <c r="SCP1" s="292"/>
      <c r="SCQ1" s="292"/>
      <c r="SCR1" s="292"/>
      <c r="SCS1" s="292"/>
      <c r="SCT1" s="292"/>
      <c r="SCU1" s="292"/>
      <c r="SCV1" s="292"/>
      <c r="SCW1" s="292"/>
      <c r="SCX1" s="292"/>
      <c r="SCY1" s="292"/>
      <c r="SCZ1" s="292"/>
      <c r="SDA1" s="292"/>
      <c r="SDB1" s="292"/>
      <c r="SDC1" s="292"/>
      <c r="SDD1" s="292"/>
      <c r="SDE1" s="292"/>
      <c r="SDF1" s="292"/>
      <c r="SDG1" s="292"/>
      <c r="SDH1" s="292"/>
      <c r="SDI1" s="292"/>
      <c r="SDJ1" s="292"/>
      <c r="SDK1" s="292"/>
      <c r="SDL1" s="292"/>
      <c r="SDM1" s="292"/>
      <c r="SDN1" s="292"/>
      <c r="SDO1" s="292"/>
      <c r="SDP1" s="292"/>
      <c r="SDQ1" s="292"/>
      <c r="SDR1" s="292"/>
      <c r="SDS1" s="292"/>
      <c r="SDT1" s="292"/>
      <c r="SDU1" s="292"/>
      <c r="SDV1" s="292"/>
      <c r="SDW1" s="292"/>
      <c r="SDX1" s="292"/>
      <c r="SDY1" s="292"/>
      <c r="SDZ1" s="292"/>
      <c r="SEA1" s="292"/>
      <c r="SEB1" s="292"/>
      <c r="SEC1" s="292"/>
      <c r="SED1" s="292"/>
      <c r="SEE1" s="292"/>
      <c r="SEF1" s="292"/>
      <c r="SEG1" s="292"/>
      <c r="SEH1" s="292"/>
      <c r="SEI1" s="292"/>
      <c r="SEJ1" s="292"/>
      <c r="SEK1" s="292"/>
      <c r="SEL1" s="292"/>
      <c r="SEM1" s="292"/>
      <c r="SEN1" s="292"/>
      <c r="SEO1" s="292"/>
      <c r="SEP1" s="292"/>
      <c r="SEQ1" s="292"/>
      <c r="SER1" s="292"/>
      <c r="SES1" s="292"/>
      <c r="SET1" s="292"/>
      <c r="SEU1" s="292"/>
      <c r="SEV1" s="292"/>
      <c r="SEW1" s="292"/>
      <c r="SEX1" s="292"/>
      <c r="SEY1" s="292"/>
      <c r="SEZ1" s="292"/>
      <c r="SFA1" s="292"/>
      <c r="SFB1" s="292"/>
      <c r="SFC1" s="292"/>
      <c r="SFD1" s="292"/>
      <c r="SFE1" s="292"/>
      <c r="SFF1" s="292"/>
      <c r="SFG1" s="292"/>
      <c r="SFH1" s="292"/>
      <c r="SFI1" s="292"/>
      <c r="SFJ1" s="292"/>
      <c r="SFK1" s="292"/>
      <c r="SFL1" s="292"/>
      <c r="SFM1" s="292"/>
      <c r="SFN1" s="292"/>
      <c r="SFO1" s="292"/>
      <c r="SFP1" s="292"/>
      <c r="SFQ1" s="292"/>
      <c r="SFR1" s="292"/>
      <c r="SFS1" s="292"/>
      <c r="SFT1" s="292"/>
      <c r="SFU1" s="292"/>
      <c r="SFV1" s="292"/>
      <c r="SFW1" s="292"/>
      <c r="SFX1" s="292"/>
      <c r="SFY1" s="292"/>
      <c r="SFZ1" s="292"/>
      <c r="SGA1" s="292"/>
      <c r="SGB1" s="292"/>
      <c r="SGC1" s="292"/>
      <c r="SGD1" s="292"/>
      <c r="SGE1" s="292"/>
      <c r="SGF1" s="292"/>
      <c r="SGG1" s="292"/>
      <c r="SGH1" s="292"/>
      <c r="SGI1" s="292"/>
      <c r="SGJ1" s="292"/>
      <c r="SGK1" s="292"/>
      <c r="SGL1" s="292"/>
      <c r="SGM1" s="292"/>
      <c r="SGN1" s="292"/>
      <c r="SGO1" s="292"/>
      <c r="SGP1" s="292"/>
      <c r="SGQ1" s="292"/>
      <c r="SGR1" s="292"/>
      <c r="SGS1" s="292"/>
      <c r="SGT1" s="292"/>
      <c r="SGU1" s="292"/>
      <c r="SGV1" s="292"/>
      <c r="SGW1" s="292"/>
      <c r="SGX1" s="292"/>
      <c r="SGY1" s="292"/>
      <c r="SGZ1" s="292"/>
      <c r="SHA1" s="292"/>
      <c r="SHB1" s="292"/>
      <c r="SHC1" s="292"/>
      <c r="SHD1" s="292"/>
      <c r="SHE1" s="292"/>
      <c r="SHF1" s="292"/>
      <c r="SHG1" s="292"/>
      <c r="SHH1" s="292"/>
      <c r="SHI1" s="292"/>
      <c r="SHJ1" s="292"/>
      <c r="SHK1" s="292"/>
      <c r="SHL1" s="292"/>
      <c r="SHM1" s="292"/>
      <c r="SHN1" s="292"/>
      <c r="SHO1" s="292"/>
      <c r="SHP1" s="292"/>
      <c r="SHQ1" s="292"/>
      <c r="SHR1" s="292"/>
      <c r="SHS1" s="292"/>
      <c r="SHT1" s="292"/>
      <c r="SHU1" s="292"/>
      <c r="SHV1" s="292"/>
      <c r="SHW1" s="292"/>
      <c r="SHX1" s="292"/>
      <c r="SHY1" s="292"/>
      <c r="SHZ1" s="292"/>
      <c r="SIA1" s="292"/>
      <c r="SIB1" s="292"/>
      <c r="SIC1" s="292"/>
      <c r="SID1" s="292"/>
      <c r="SIE1" s="292"/>
      <c r="SIF1" s="292"/>
      <c r="SIG1" s="292"/>
      <c r="SIH1" s="292"/>
      <c r="SII1" s="292"/>
      <c r="SIJ1" s="292"/>
      <c r="SIK1" s="292"/>
      <c r="SIL1" s="292"/>
      <c r="SIM1" s="292"/>
      <c r="SIN1" s="292"/>
      <c r="SIO1" s="292"/>
      <c r="SIP1" s="292"/>
      <c r="SIQ1" s="292"/>
      <c r="SIR1" s="292"/>
      <c r="SIS1" s="292"/>
      <c r="SIT1" s="292"/>
      <c r="SIU1" s="292"/>
      <c r="SIV1" s="292"/>
      <c r="SIW1" s="292"/>
      <c r="SIX1" s="292"/>
      <c r="SIY1" s="292"/>
      <c r="SIZ1" s="292"/>
      <c r="SJA1" s="292"/>
      <c r="SJB1" s="292"/>
      <c r="SJC1" s="292"/>
      <c r="SJD1" s="292"/>
      <c r="SJE1" s="292"/>
      <c r="SJF1" s="292"/>
      <c r="SJG1" s="292"/>
      <c r="SJH1" s="292"/>
      <c r="SJI1" s="292"/>
      <c r="SJJ1" s="292"/>
      <c r="SJK1" s="292"/>
      <c r="SJL1" s="292"/>
      <c r="SJM1" s="292"/>
      <c r="SJN1" s="292"/>
      <c r="SJO1" s="292"/>
      <c r="SJP1" s="292"/>
      <c r="SJQ1" s="292"/>
      <c r="SJR1" s="292"/>
      <c r="SJS1" s="292"/>
      <c r="SJT1" s="292"/>
      <c r="SJU1" s="292"/>
      <c r="SJV1" s="292"/>
      <c r="SJW1" s="292"/>
      <c r="SJX1" s="292"/>
      <c r="SJY1" s="292"/>
      <c r="SJZ1" s="292"/>
      <c r="SKA1" s="292"/>
      <c r="SKB1" s="292"/>
      <c r="SKC1" s="292"/>
      <c r="SKD1" s="292"/>
      <c r="SKE1" s="292"/>
      <c r="SKF1" s="292"/>
      <c r="SKG1" s="292"/>
      <c r="SKH1" s="292"/>
      <c r="SKI1" s="292"/>
      <c r="SKJ1" s="292"/>
      <c r="SKK1" s="292"/>
      <c r="SKL1" s="292"/>
      <c r="SKM1" s="292"/>
      <c r="SKN1" s="292"/>
      <c r="SKO1" s="292"/>
      <c r="SKP1" s="292"/>
      <c r="SKQ1" s="292"/>
      <c r="SKR1" s="292"/>
      <c r="SKS1" s="292"/>
      <c r="SKT1" s="292"/>
      <c r="SKU1" s="292"/>
      <c r="SKV1" s="292"/>
      <c r="SKW1" s="292"/>
      <c r="SKX1" s="292"/>
      <c r="SKY1" s="292"/>
      <c r="SKZ1" s="292"/>
      <c r="SLA1" s="292"/>
      <c r="SLB1" s="292"/>
      <c r="SLC1" s="292"/>
      <c r="SLD1" s="292"/>
      <c r="SLE1" s="292"/>
      <c r="SLF1" s="292"/>
      <c r="SLG1" s="292"/>
      <c r="SLH1" s="292"/>
      <c r="SLI1" s="292"/>
      <c r="SLJ1" s="292"/>
      <c r="SLK1" s="292"/>
      <c r="SLL1" s="292"/>
      <c r="SLM1" s="292"/>
      <c r="SLN1" s="292"/>
      <c r="SLO1" s="292"/>
      <c r="SLP1" s="292"/>
      <c r="SLQ1" s="292"/>
      <c r="SLR1" s="292"/>
      <c r="SLS1" s="292"/>
      <c r="SLT1" s="292"/>
      <c r="SLU1" s="292"/>
      <c r="SLV1" s="292"/>
      <c r="SLW1" s="292"/>
      <c r="SLX1" s="292"/>
      <c r="SLY1" s="292"/>
      <c r="SLZ1" s="292"/>
      <c r="SMA1" s="292"/>
      <c r="SMB1" s="292"/>
      <c r="SMC1" s="292"/>
      <c r="SMD1" s="292"/>
      <c r="SME1" s="292"/>
      <c r="SMF1" s="292"/>
      <c r="SMG1" s="292"/>
      <c r="SMH1" s="292"/>
      <c r="SMI1" s="292"/>
      <c r="SMJ1" s="292"/>
      <c r="SMK1" s="292"/>
      <c r="SML1" s="292"/>
      <c r="SMM1" s="292"/>
      <c r="SMN1" s="292"/>
      <c r="SMO1" s="292"/>
      <c r="SMP1" s="292"/>
      <c r="SMQ1" s="292"/>
      <c r="SMR1" s="292"/>
      <c r="SMS1" s="292"/>
      <c r="SMT1" s="292"/>
      <c r="SMU1" s="292"/>
      <c r="SMV1" s="292"/>
      <c r="SMW1" s="292"/>
      <c r="SMX1" s="292"/>
      <c r="SMY1" s="292"/>
      <c r="SMZ1" s="292"/>
      <c r="SNA1" s="292"/>
      <c r="SNB1" s="292"/>
      <c r="SNC1" s="292"/>
      <c r="SND1" s="292"/>
      <c r="SNE1" s="292"/>
      <c r="SNF1" s="292"/>
      <c r="SNG1" s="292"/>
      <c r="SNH1" s="292"/>
      <c r="SNI1" s="292"/>
      <c r="SNJ1" s="292"/>
      <c r="SNK1" s="292"/>
      <c r="SNL1" s="292"/>
      <c r="SNM1" s="292"/>
      <c r="SNN1" s="292"/>
      <c r="SNO1" s="292"/>
      <c r="SNP1" s="292"/>
      <c r="SNQ1" s="292"/>
      <c r="SNR1" s="292"/>
      <c r="SNS1" s="292"/>
      <c r="SNT1" s="292"/>
      <c r="SNU1" s="292"/>
      <c r="SNV1" s="292"/>
      <c r="SNW1" s="292"/>
      <c r="SNX1" s="292"/>
      <c r="SNY1" s="292"/>
      <c r="SNZ1" s="292"/>
      <c r="SOA1" s="292"/>
      <c r="SOB1" s="292"/>
      <c r="SOC1" s="292"/>
      <c r="SOD1" s="292"/>
      <c r="SOE1" s="292"/>
      <c r="SOF1" s="292"/>
      <c r="SOG1" s="292"/>
      <c r="SOH1" s="292"/>
      <c r="SOI1" s="292"/>
      <c r="SOJ1" s="292"/>
      <c r="SOK1" s="292"/>
      <c r="SOL1" s="292"/>
      <c r="SOM1" s="292"/>
      <c r="SON1" s="292"/>
      <c r="SOO1" s="292"/>
      <c r="SOP1" s="292"/>
      <c r="SOQ1" s="292"/>
      <c r="SOR1" s="292"/>
      <c r="SOS1" s="292"/>
      <c r="SOT1" s="292"/>
      <c r="SOU1" s="292"/>
      <c r="SOV1" s="292"/>
      <c r="SOW1" s="292"/>
      <c r="SOX1" s="292"/>
      <c r="SOY1" s="292"/>
      <c r="SOZ1" s="292"/>
      <c r="SPA1" s="292"/>
      <c r="SPB1" s="292"/>
      <c r="SPC1" s="292"/>
      <c r="SPD1" s="292"/>
      <c r="SPE1" s="292"/>
      <c r="SPF1" s="292"/>
      <c r="SPG1" s="292"/>
      <c r="SPH1" s="292"/>
      <c r="SPI1" s="292"/>
      <c r="SPJ1" s="292"/>
      <c r="SPK1" s="292"/>
      <c r="SPL1" s="292"/>
      <c r="SPM1" s="292"/>
      <c r="SPN1" s="292"/>
      <c r="SPO1" s="292"/>
      <c r="SPP1" s="292"/>
      <c r="SPQ1" s="292"/>
      <c r="SPR1" s="292"/>
      <c r="SPS1" s="292"/>
      <c r="SPT1" s="292"/>
      <c r="SPU1" s="292"/>
      <c r="SPV1" s="292"/>
      <c r="SPW1" s="292"/>
      <c r="SPX1" s="292"/>
      <c r="SPY1" s="292"/>
      <c r="SPZ1" s="292"/>
      <c r="SQA1" s="292"/>
      <c r="SQB1" s="292"/>
      <c r="SQC1" s="292"/>
      <c r="SQD1" s="292"/>
      <c r="SQE1" s="292"/>
      <c r="SQF1" s="292"/>
      <c r="SQG1" s="292"/>
      <c r="SQH1" s="292"/>
      <c r="SQI1" s="292"/>
      <c r="SQJ1" s="292"/>
      <c r="SQK1" s="292"/>
      <c r="SQL1" s="292"/>
      <c r="SQM1" s="292"/>
      <c r="SQN1" s="292"/>
      <c r="SQO1" s="292"/>
      <c r="SQP1" s="292"/>
      <c r="SQQ1" s="292"/>
      <c r="SQR1" s="292"/>
      <c r="SQS1" s="292"/>
      <c r="SQT1" s="292"/>
      <c r="SQU1" s="292"/>
      <c r="SQV1" s="292"/>
      <c r="SQW1" s="292"/>
      <c r="SQX1" s="292"/>
      <c r="SQY1" s="292"/>
      <c r="SQZ1" s="292"/>
      <c r="SRA1" s="292"/>
      <c r="SRB1" s="292"/>
      <c r="SRC1" s="292"/>
      <c r="SRD1" s="292"/>
      <c r="SRE1" s="292"/>
      <c r="SRF1" s="292"/>
      <c r="SRG1" s="292"/>
      <c r="SRH1" s="292"/>
      <c r="SRI1" s="292"/>
      <c r="SRJ1" s="292"/>
      <c r="SRK1" s="292"/>
      <c r="SRL1" s="292"/>
      <c r="SRM1" s="292"/>
      <c r="SRN1" s="292"/>
      <c r="SRO1" s="292"/>
      <c r="SRP1" s="292"/>
      <c r="SRQ1" s="292"/>
      <c r="SRR1" s="292"/>
      <c r="SRS1" s="292"/>
      <c r="SRT1" s="292"/>
      <c r="SRU1" s="292"/>
      <c r="SRV1" s="292"/>
      <c r="SRW1" s="292"/>
      <c r="SRX1" s="292"/>
      <c r="SRY1" s="292"/>
      <c r="SRZ1" s="292"/>
      <c r="SSA1" s="292"/>
      <c r="SSB1" s="292"/>
      <c r="SSC1" s="292"/>
      <c r="SSD1" s="292"/>
      <c r="SSE1" s="292"/>
      <c r="SSF1" s="292"/>
      <c r="SSG1" s="292"/>
      <c r="SSH1" s="292"/>
      <c r="SSI1" s="292"/>
      <c r="SSJ1" s="292"/>
      <c r="SSK1" s="292"/>
      <c r="SSL1" s="292"/>
      <c r="SSM1" s="292"/>
      <c r="SSN1" s="292"/>
      <c r="SSO1" s="292"/>
      <c r="SSP1" s="292"/>
      <c r="SSQ1" s="292"/>
      <c r="SSR1" s="292"/>
      <c r="SSS1" s="292"/>
      <c r="SST1" s="292"/>
      <c r="SSU1" s="292"/>
      <c r="SSV1" s="292"/>
      <c r="SSW1" s="292"/>
      <c r="SSX1" s="292"/>
      <c r="SSY1" s="292"/>
      <c r="SSZ1" s="292"/>
      <c r="STA1" s="292"/>
      <c r="STB1" s="292"/>
      <c r="STC1" s="292"/>
      <c r="STD1" s="292"/>
      <c r="STE1" s="292"/>
      <c r="STF1" s="292"/>
      <c r="STG1" s="292"/>
      <c r="STH1" s="292"/>
      <c r="STI1" s="292"/>
      <c r="STJ1" s="292"/>
      <c r="STK1" s="292"/>
      <c r="STL1" s="292"/>
      <c r="STM1" s="292"/>
      <c r="STN1" s="292"/>
      <c r="STO1" s="292"/>
      <c r="STP1" s="292"/>
      <c r="STQ1" s="292"/>
      <c r="STR1" s="292"/>
      <c r="STS1" s="292"/>
      <c r="STT1" s="292"/>
      <c r="STU1" s="292"/>
      <c r="STV1" s="292"/>
      <c r="STW1" s="292"/>
      <c r="STX1" s="292"/>
      <c r="STY1" s="292"/>
      <c r="STZ1" s="292"/>
      <c r="SUA1" s="292"/>
      <c r="SUB1" s="292"/>
      <c r="SUC1" s="292"/>
      <c r="SUD1" s="292"/>
      <c r="SUE1" s="292"/>
      <c r="SUF1" s="292"/>
      <c r="SUG1" s="292"/>
      <c r="SUH1" s="292"/>
      <c r="SUI1" s="292"/>
      <c r="SUJ1" s="292"/>
      <c r="SUK1" s="292"/>
      <c r="SUL1" s="292"/>
      <c r="SUM1" s="292"/>
      <c r="SUN1" s="292"/>
      <c r="SUO1" s="292"/>
      <c r="SUP1" s="292"/>
      <c r="SUQ1" s="292"/>
      <c r="SUR1" s="292"/>
      <c r="SUS1" s="292"/>
      <c r="SUT1" s="292"/>
      <c r="SUU1" s="292"/>
      <c r="SUV1" s="292"/>
      <c r="SUW1" s="292"/>
      <c r="SUX1" s="292"/>
      <c r="SUY1" s="292"/>
      <c r="SUZ1" s="292"/>
      <c r="SVA1" s="292"/>
      <c r="SVB1" s="292"/>
      <c r="SVC1" s="292"/>
      <c r="SVD1" s="292"/>
      <c r="SVE1" s="292"/>
      <c r="SVF1" s="292"/>
      <c r="SVG1" s="292"/>
      <c r="SVH1" s="292"/>
      <c r="SVI1" s="292"/>
      <c r="SVJ1" s="292"/>
      <c r="SVK1" s="292"/>
      <c r="SVL1" s="292"/>
      <c r="SVM1" s="292"/>
      <c r="SVN1" s="292"/>
      <c r="SVO1" s="292"/>
      <c r="SVP1" s="292"/>
      <c r="SVQ1" s="292"/>
      <c r="SVR1" s="292"/>
      <c r="SVS1" s="292"/>
      <c r="SVT1" s="292"/>
      <c r="SVU1" s="292"/>
      <c r="SVV1" s="292"/>
      <c r="SVW1" s="292"/>
      <c r="SVX1" s="292"/>
      <c r="SVY1" s="292"/>
      <c r="SVZ1" s="292"/>
      <c r="SWA1" s="292"/>
      <c r="SWB1" s="292"/>
      <c r="SWC1" s="292"/>
      <c r="SWD1" s="292"/>
      <c r="SWE1" s="292"/>
      <c r="SWF1" s="292"/>
      <c r="SWG1" s="292"/>
      <c r="SWH1" s="292"/>
      <c r="SWI1" s="292"/>
      <c r="SWJ1" s="292"/>
      <c r="SWK1" s="292"/>
      <c r="SWL1" s="292"/>
      <c r="SWM1" s="292"/>
      <c r="SWN1" s="292"/>
      <c r="SWO1" s="292"/>
      <c r="SWP1" s="292"/>
      <c r="SWQ1" s="292"/>
      <c r="SWR1" s="292"/>
      <c r="SWS1" s="292"/>
      <c r="SWT1" s="292"/>
      <c r="SWU1" s="292"/>
      <c r="SWV1" s="292"/>
      <c r="SWW1" s="292"/>
      <c r="SWX1" s="292"/>
      <c r="SWY1" s="292"/>
      <c r="SWZ1" s="292"/>
      <c r="SXA1" s="292"/>
      <c r="SXB1" s="292"/>
      <c r="SXC1" s="292"/>
      <c r="SXD1" s="292"/>
      <c r="SXE1" s="292"/>
      <c r="SXF1" s="292"/>
      <c r="SXG1" s="292"/>
      <c r="SXH1" s="292"/>
      <c r="SXI1" s="292"/>
      <c r="SXJ1" s="292"/>
      <c r="SXK1" s="292"/>
      <c r="SXL1" s="292"/>
      <c r="SXM1" s="292"/>
      <c r="SXN1" s="292"/>
      <c r="SXO1" s="292"/>
      <c r="SXP1" s="292"/>
      <c r="SXQ1" s="292"/>
      <c r="SXR1" s="292"/>
      <c r="SXS1" s="292"/>
      <c r="SXT1" s="292"/>
      <c r="SXU1" s="292"/>
      <c r="SXV1" s="292"/>
      <c r="SXW1" s="292"/>
      <c r="SXX1" s="292"/>
      <c r="SXY1" s="292"/>
      <c r="SXZ1" s="292"/>
      <c r="SYA1" s="292"/>
      <c r="SYB1" s="292"/>
      <c r="SYC1" s="292"/>
      <c r="SYD1" s="292"/>
      <c r="SYE1" s="292"/>
      <c r="SYF1" s="292"/>
      <c r="SYG1" s="292"/>
      <c r="SYH1" s="292"/>
      <c r="SYI1" s="292"/>
      <c r="SYJ1" s="292"/>
      <c r="SYK1" s="292"/>
      <c r="SYL1" s="292"/>
      <c r="SYM1" s="292"/>
      <c r="SYN1" s="292"/>
      <c r="SYO1" s="292"/>
      <c r="SYP1" s="292"/>
      <c r="SYQ1" s="292"/>
      <c r="SYR1" s="292"/>
      <c r="SYS1" s="292"/>
      <c r="SYT1" s="292"/>
      <c r="SYU1" s="292"/>
      <c r="SYV1" s="292"/>
      <c r="SYW1" s="292"/>
      <c r="SYX1" s="292"/>
      <c r="SYY1" s="292"/>
      <c r="SYZ1" s="292"/>
      <c r="SZA1" s="292"/>
      <c r="SZB1" s="292"/>
      <c r="SZC1" s="292"/>
      <c r="SZD1" s="292"/>
      <c r="SZE1" s="292"/>
      <c r="SZF1" s="292"/>
      <c r="SZG1" s="292"/>
      <c r="SZH1" s="292"/>
      <c r="SZI1" s="292"/>
      <c r="SZJ1" s="292"/>
      <c r="SZK1" s="292"/>
      <c r="SZL1" s="292"/>
      <c r="SZM1" s="292"/>
      <c r="SZN1" s="292"/>
      <c r="SZO1" s="292"/>
      <c r="SZP1" s="292"/>
      <c r="SZQ1" s="292"/>
      <c r="SZR1" s="292"/>
      <c r="SZS1" s="292"/>
      <c r="SZT1" s="292"/>
      <c r="SZU1" s="292"/>
      <c r="SZV1" s="292"/>
      <c r="SZW1" s="292"/>
      <c r="SZX1" s="292"/>
      <c r="SZY1" s="292"/>
      <c r="SZZ1" s="292"/>
      <c r="TAA1" s="292"/>
      <c r="TAB1" s="292"/>
      <c r="TAC1" s="292"/>
      <c r="TAD1" s="292"/>
      <c r="TAE1" s="292"/>
      <c r="TAF1" s="292"/>
      <c r="TAG1" s="292"/>
      <c r="TAH1" s="292"/>
      <c r="TAI1" s="292"/>
      <c r="TAJ1" s="292"/>
      <c r="TAK1" s="292"/>
      <c r="TAL1" s="292"/>
      <c r="TAM1" s="292"/>
      <c r="TAN1" s="292"/>
      <c r="TAO1" s="292"/>
      <c r="TAP1" s="292"/>
      <c r="TAQ1" s="292"/>
      <c r="TAR1" s="292"/>
      <c r="TAS1" s="292"/>
      <c r="TAT1" s="292"/>
      <c r="TAU1" s="292"/>
      <c r="TAV1" s="292"/>
      <c r="TAW1" s="292"/>
      <c r="TAX1" s="292"/>
      <c r="TAY1" s="292"/>
      <c r="TAZ1" s="292"/>
      <c r="TBA1" s="292"/>
      <c r="TBB1" s="292"/>
      <c r="TBC1" s="292"/>
      <c r="TBD1" s="292"/>
      <c r="TBE1" s="292"/>
      <c r="TBF1" s="292"/>
      <c r="TBG1" s="292"/>
      <c r="TBH1" s="292"/>
      <c r="TBI1" s="292"/>
      <c r="TBJ1" s="292"/>
      <c r="TBK1" s="292"/>
      <c r="TBL1" s="292"/>
      <c r="TBM1" s="292"/>
      <c r="TBN1" s="292"/>
      <c r="TBO1" s="292"/>
      <c r="TBP1" s="292"/>
      <c r="TBQ1" s="292"/>
      <c r="TBR1" s="292"/>
      <c r="TBS1" s="292"/>
      <c r="TBT1" s="292"/>
      <c r="TBU1" s="292"/>
      <c r="TBV1" s="292"/>
      <c r="TBW1" s="292"/>
      <c r="TBX1" s="292"/>
      <c r="TBY1" s="292"/>
      <c r="TBZ1" s="292"/>
      <c r="TCA1" s="292"/>
      <c r="TCB1" s="292"/>
      <c r="TCC1" s="292"/>
      <c r="TCD1" s="292"/>
      <c r="TCE1" s="292"/>
      <c r="TCF1" s="292"/>
      <c r="TCG1" s="292"/>
      <c r="TCH1" s="292"/>
      <c r="TCI1" s="292"/>
      <c r="TCJ1" s="292"/>
      <c r="TCK1" s="292"/>
      <c r="TCL1" s="292"/>
      <c r="TCM1" s="292"/>
      <c r="TCN1" s="292"/>
      <c r="TCO1" s="292"/>
      <c r="TCP1" s="292"/>
      <c r="TCQ1" s="292"/>
      <c r="TCR1" s="292"/>
      <c r="TCS1" s="292"/>
      <c r="TCT1" s="292"/>
      <c r="TCU1" s="292"/>
      <c r="TCV1" s="292"/>
      <c r="TCW1" s="292"/>
      <c r="TCX1" s="292"/>
      <c r="TCY1" s="292"/>
      <c r="TCZ1" s="292"/>
      <c r="TDA1" s="292"/>
      <c r="TDB1" s="292"/>
      <c r="TDC1" s="292"/>
      <c r="TDD1" s="292"/>
      <c r="TDE1" s="292"/>
      <c r="TDF1" s="292"/>
      <c r="TDG1" s="292"/>
      <c r="TDH1" s="292"/>
      <c r="TDI1" s="292"/>
      <c r="TDJ1" s="292"/>
      <c r="TDK1" s="292"/>
      <c r="TDL1" s="292"/>
      <c r="TDM1" s="292"/>
      <c r="TDN1" s="292"/>
      <c r="TDO1" s="292"/>
      <c r="TDP1" s="292"/>
      <c r="TDQ1" s="292"/>
      <c r="TDR1" s="292"/>
      <c r="TDS1" s="292"/>
      <c r="TDT1" s="292"/>
      <c r="TDU1" s="292"/>
      <c r="TDV1" s="292"/>
      <c r="TDW1" s="292"/>
      <c r="TDX1" s="292"/>
      <c r="TDY1" s="292"/>
      <c r="TDZ1" s="292"/>
      <c r="TEA1" s="292"/>
      <c r="TEB1" s="292"/>
      <c r="TEC1" s="292"/>
      <c r="TED1" s="292"/>
      <c r="TEE1" s="292"/>
      <c r="TEF1" s="292"/>
      <c r="TEG1" s="292"/>
      <c r="TEH1" s="292"/>
      <c r="TEI1" s="292"/>
      <c r="TEJ1" s="292"/>
      <c r="TEK1" s="292"/>
      <c r="TEL1" s="292"/>
      <c r="TEM1" s="292"/>
      <c r="TEN1" s="292"/>
      <c r="TEO1" s="292"/>
      <c r="TEP1" s="292"/>
      <c r="TEQ1" s="292"/>
      <c r="TER1" s="292"/>
      <c r="TES1" s="292"/>
      <c r="TET1" s="292"/>
      <c r="TEU1" s="292"/>
      <c r="TEV1" s="292"/>
      <c r="TEW1" s="292"/>
      <c r="TEX1" s="292"/>
      <c r="TEY1" s="292"/>
      <c r="TEZ1" s="292"/>
      <c r="TFA1" s="292"/>
      <c r="TFB1" s="292"/>
      <c r="TFC1" s="292"/>
      <c r="TFD1" s="292"/>
      <c r="TFE1" s="292"/>
      <c r="TFF1" s="292"/>
      <c r="TFG1" s="292"/>
      <c r="TFH1" s="292"/>
      <c r="TFI1" s="292"/>
      <c r="TFJ1" s="292"/>
      <c r="TFK1" s="292"/>
      <c r="TFL1" s="292"/>
      <c r="TFM1" s="292"/>
      <c r="TFN1" s="292"/>
      <c r="TFO1" s="292"/>
      <c r="TFP1" s="292"/>
      <c r="TFQ1" s="292"/>
      <c r="TFR1" s="292"/>
      <c r="TFS1" s="292"/>
      <c r="TFT1" s="292"/>
      <c r="TFU1" s="292"/>
      <c r="TFV1" s="292"/>
      <c r="TFW1" s="292"/>
      <c r="TFX1" s="292"/>
      <c r="TFY1" s="292"/>
      <c r="TFZ1" s="292"/>
      <c r="TGA1" s="292"/>
      <c r="TGB1" s="292"/>
      <c r="TGC1" s="292"/>
      <c r="TGD1" s="292"/>
      <c r="TGE1" s="292"/>
      <c r="TGF1" s="292"/>
      <c r="TGG1" s="292"/>
      <c r="TGH1" s="292"/>
      <c r="TGI1" s="292"/>
      <c r="TGJ1" s="292"/>
      <c r="TGK1" s="292"/>
      <c r="TGL1" s="292"/>
      <c r="TGM1" s="292"/>
      <c r="TGN1" s="292"/>
      <c r="TGO1" s="292"/>
      <c r="TGP1" s="292"/>
      <c r="TGQ1" s="292"/>
      <c r="TGR1" s="292"/>
      <c r="TGS1" s="292"/>
      <c r="TGT1" s="292"/>
      <c r="TGU1" s="292"/>
      <c r="TGV1" s="292"/>
      <c r="TGW1" s="292"/>
      <c r="TGX1" s="292"/>
      <c r="TGY1" s="292"/>
      <c r="TGZ1" s="292"/>
      <c r="THA1" s="292"/>
      <c r="THB1" s="292"/>
      <c r="THC1" s="292"/>
      <c r="THD1" s="292"/>
      <c r="THE1" s="292"/>
      <c r="THF1" s="292"/>
      <c r="THG1" s="292"/>
      <c r="THH1" s="292"/>
      <c r="THI1" s="292"/>
      <c r="THJ1" s="292"/>
      <c r="THK1" s="292"/>
      <c r="THL1" s="292"/>
      <c r="THM1" s="292"/>
      <c r="THN1" s="292"/>
      <c r="THO1" s="292"/>
      <c r="THP1" s="292"/>
      <c r="THQ1" s="292"/>
      <c r="THR1" s="292"/>
      <c r="THS1" s="292"/>
      <c r="THT1" s="292"/>
      <c r="THU1" s="292"/>
      <c r="THV1" s="292"/>
      <c r="THW1" s="292"/>
      <c r="THX1" s="292"/>
      <c r="THY1" s="292"/>
      <c r="THZ1" s="292"/>
      <c r="TIA1" s="292"/>
      <c r="TIB1" s="292"/>
      <c r="TIC1" s="292"/>
      <c r="TID1" s="292"/>
      <c r="TIE1" s="292"/>
      <c r="TIF1" s="292"/>
      <c r="TIG1" s="292"/>
      <c r="TIH1" s="292"/>
      <c r="TII1" s="292"/>
      <c r="TIJ1" s="292"/>
      <c r="TIK1" s="292"/>
      <c r="TIL1" s="292"/>
      <c r="TIM1" s="292"/>
      <c r="TIN1" s="292"/>
      <c r="TIO1" s="292"/>
      <c r="TIP1" s="292"/>
      <c r="TIQ1" s="292"/>
      <c r="TIR1" s="292"/>
      <c r="TIS1" s="292"/>
      <c r="TIT1" s="292"/>
      <c r="TIU1" s="292"/>
      <c r="TIV1" s="292"/>
      <c r="TIW1" s="292"/>
      <c r="TIX1" s="292"/>
      <c r="TIY1" s="292"/>
      <c r="TIZ1" s="292"/>
      <c r="TJA1" s="292"/>
      <c r="TJB1" s="292"/>
      <c r="TJC1" s="292"/>
      <c r="TJD1" s="292"/>
      <c r="TJE1" s="292"/>
      <c r="TJF1" s="292"/>
      <c r="TJG1" s="292"/>
      <c r="TJH1" s="292"/>
      <c r="TJI1" s="292"/>
      <c r="TJJ1" s="292"/>
      <c r="TJK1" s="292"/>
      <c r="TJL1" s="292"/>
      <c r="TJM1" s="292"/>
      <c r="TJN1" s="292"/>
      <c r="TJO1" s="292"/>
      <c r="TJP1" s="292"/>
      <c r="TJQ1" s="292"/>
      <c r="TJR1" s="292"/>
      <c r="TJS1" s="292"/>
      <c r="TJT1" s="292"/>
      <c r="TJU1" s="292"/>
      <c r="TJV1" s="292"/>
      <c r="TJW1" s="292"/>
      <c r="TJX1" s="292"/>
      <c r="TJY1" s="292"/>
      <c r="TJZ1" s="292"/>
      <c r="TKA1" s="292"/>
      <c r="TKB1" s="292"/>
      <c r="TKC1" s="292"/>
      <c r="TKD1" s="292"/>
      <c r="TKE1" s="292"/>
      <c r="TKF1" s="292"/>
      <c r="TKG1" s="292"/>
      <c r="TKH1" s="292"/>
      <c r="TKI1" s="292"/>
      <c r="TKJ1" s="292"/>
      <c r="TKK1" s="292"/>
      <c r="TKL1" s="292"/>
      <c r="TKM1" s="292"/>
      <c r="TKN1" s="292"/>
      <c r="TKO1" s="292"/>
      <c r="TKP1" s="292"/>
      <c r="TKQ1" s="292"/>
      <c r="TKR1" s="292"/>
      <c r="TKS1" s="292"/>
      <c r="TKT1" s="292"/>
      <c r="TKU1" s="292"/>
      <c r="TKV1" s="292"/>
      <c r="TKW1" s="292"/>
      <c r="TKX1" s="292"/>
      <c r="TKY1" s="292"/>
      <c r="TKZ1" s="292"/>
      <c r="TLA1" s="292"/>
      <c r="TLB1" s="292"/>
      <c r="TLC1" s="292"/>
      <c r="TLD1" s="292"/>
      <c r="TLE1" s="292"/>
      <c r="TLF1" s="292"/>
      <c r="TLG1" s="292"/>
      <c r="TLH1" s="292"/>
      <c r="TLI1" s="292"/>
      <c r="TLJ1" s="292"/>
      <c r="TLK1" s="292"/>
      <c r="TLL1" s="292"/>
      <c r="TLM1" s="292"/>
      <c r="TLN1" s="292"/>
      <c r="TLO1" s="292"/>
      <c r="TLP1" s="292"/>
      <c r="TLQ1" s="292"/>
      <c r="TLR1" s="292"/>
      <c r="TLS1" s="292"/>
      <c r="TLT1" s="292"/>
      <c r="TLU1" s="292"/>
      <c r="TLV1" s="292"/>
      <c r="TLW1" s="292"/>
      <c r="TLX1" s="292"/>
      <c r="TLY1" s="292"/>
      <c r="TLZ1" s="292"/>
      <c r="TMA1" s="292"/>
      <c r="TMB1" s="292"/>
      <c r="TMC1" s="292"/>
      <c r="TMD1" s="292"/>
      <c r="TME1" s="292"/>
      <c r="TMF1" s="292"/>
      <c r="TMG1" s="292"/>
      <c r="TMH1" s="292"/>
      <c r="TMI1" s="292"/>
      <c r="TMJ1" s="292"/>
      <c r="TMK1" s="292"/>
      <c r="TML1" s="292"/>
      <c r="TMM1" s="292"/>
      <c r="TMN1" s="292"/>
      <c r="TMO1" s="292"/>
      <c r="TMP1" s="292"/>
      <c r="TMQ1" s="292"/>
      <c r="TMR1" s="292"/>
      <c r="TMS1" s="292"/>
      <c r="TMT1" s="292"/>
      <c r="TMU1" s="292"/>
      <c r="TMV1" s="292"/>
      <c r="TMW1" s="292"/>
      <c r="TMX1" s="292"/>
      <c r="TMY1" s="292"/>
      <c r="TMZ1" s="292"/>
      <c r="TNA1" s="292"/>
      <c r="TNB1" s="292"/>
      <c r="TNC1" s="292"/>
      <c r="TND1" s="292"/>
      <c r="TNE1" s="292"/>
      <c r="TNF1" s="292"/>
      <c r="TNG1" s="292"/>
      <c r="TNH1" s="292"/>
      <c r="TNI1" s="292"/>
      <c r="TNJ1" s="292"/>
      <c r="TNK1" s="292"/>
      <c r="TNL1" s="292"/>
      <c r="TNM1" s="292"/>
      <c r="TNN1" s="292"/>
      <c r="TNO1" s="292"/>
      <c r="TNP1" s="292"/>
      <c r="TNQ1" s="292"/>
      <c r="TNR1" s="292"/>
      <c r="TNS1" s="292"/>
      <c r="TNT1" s="292"/>
      <c r="TNU1" s="292"/>
      <c r="TNV1" s="292"/>
      <c r="TNW1" s="292"/>
      <c r="TNX1" s="292"/>
      <c r="TNY1" s="292"/>
      <c r="TNZ1" s="292"/>
      <c r="TOA1" s="292"/>
      <c r="TOB1" s="292"/>
      <c r="TOC1" s="292"/>
      <c r="TOD1" s="292"/>
      <c r="TOE1" s="292"/>
      <c r="TOF1" s="292"/>
      <c r="TOG1" s="292"/>
      <c r="TOH1" s="292"/>
      <c r="TOI1" s="292"/>
      <c r="TOJ1" s="292"/>
      <c r="TOK1" s="292"/>
      <c r="TOL1" s="292"/>
      <c r="TOM1" s="292"/>
      <c r="TON1" s="292"/>
      <c r="TOO1" s="292"/>
      <c r="TOP1" s="292"/>
      <c r="TOQ1" s="292"/>
      <c r="TOR1" s="292"/>
      <c r="TOS1" s="292"/>
      <c r="TOT1" s="292"/>
      <c r="TOU1" s="292"/>
      <c r="TOV1" s="292"/>
      <c r="TOW1" s="292"/>
      <c r="TOX1" s="292"/>
      <c r="TOY1" s="292"/>
      <c r="TOZ1" s="292"/>
      <c r="TPA1" s="292"/>
      <c r="TPB1" s="292"/>
      <c r="TPC1" s="292"/>
      <c r="TPD1" s="292"/>
      <c r="TPE1" s="292"/>
      <c r="TPF1" s="292"/>
      <c r="TPG1" s="292"/>
      <c r="TPH1" s="292"/>
      <c r="TPI1" s="292"/>
      <c r="TPJ1" s="292"/>
      <c r="TPK1" s="292"/>
      <c r="TPL1" s="292"/>
      <c r="TPM1" s="292"/>
      <c r="TPN1" s="292"/>
      <c r="TPO1" s="292"/>
      <c r="TPP1" s="292"/>
      <c r="TPQ1" s="292"/>
      <c r="TPR1" s="292"/>
      <c r="TPS1" s="292"/>
      <c r="TPT1" s="292"/>
      <c r="TPU1" s="292"/>
      <c r="TPV1" s="292"/>
      <c r="TPW1" s="292"/>
      <c r="TPX1" s="292"/>
      <c r="TPY1" s="292"/>
      <c r="TPZ1" s="292"/>
      <c r="TQA1" s="292"/>
      <c r="TQB1" s="292"/>
      <c r="TQC1" s="292"/>
      <c r="TQD1" s="292"/>
      <c r="TQE1" s="292"/>
      <c r="TQF1" s="292"/>
      <c r="TQG1" s="292"/>
      <c r="TQH1" s="292"/>
      <c r="TQI1" s="292"/>
      <c r="TQJ1" s="292"/>
      <c r="TQK1" s="292"/>
      <c r="TQL1" s="292"/>
      <c r="TQM1" s="292"/>
      <c r="TQN1" s="292"/>
      <c r="TQO1" s="292"/>
      <c r="TQP1" s="292"/>
      <c r="TQQ1" s="292"/>
      <c r="TQR1" s="292"/>
      <c r="TQS1" s="292"/>
      <c r="TQT1" s="292"/>
      <c r="TQU1" s="292"/>
      <c r="TQV1" s="292"/>
      <c r="TQW1" s="292"/>
      <c r="TQX1" s="292"/>
      <c r="TQY1" s="292"/>
      <c r="TQZ1" s="292"/>
      <c r="TRA1" s="292"/>
      <c r="TRB1" s="292"/>
      <c r="TRC1" s="292"/>
      <c r="TRD1" s="292"/>
      <c r="TRE1" s="292"/>
      <c r="TRF1" s="292"/>
      <c r="TRG1" s="292"/>
      <c r="TRH1" s="292"/>
      <c r="TRI1" s="292"/>
      <c r="TRJ1" s="292"/>
      <c r="TRK1" s="292"/>
      <c r="TRL1" s="292"/>
      <c r="TRM1" s="292"/>
      <c r="TRN1" s="292"/>
      <c r="TRO1" s="292"/>
      <c r="TRP1" s="292"/>
      <c r="TRQ1" s="292"/>
      <c r="TRR1" s="292"/>
      <c r="TRS1" s="292"/>
      <c r="TRT1" s="292"/>
      <c r="TRU1" s="292"/>
      <c r="TRV1" s="292"/>
      <c r="TRW1" s="292"/>
      <c r="TRX1" s="292"/>
      <c r="TRY1" s="292"/>
      <c r="TRZ1" s="292"/>
      <c r="TSA1" s="292"/>
      <c r="TSB1" s="292"/>
      <c r="TSC1" s="292"/>
      <c r="TSD1" s="292"/>
      <c r="TSE1" s="292"/>
      <c r="TSF1" s="292"/>
      <c r="TSG1" s="292"/>
      <c r="TSH1" s="292"/>
      <c r="TSI1" s="292"/>
      <c r="TSJ1" s="292"/>
      <c r="TSK1" s="292"/>
      <c r="TSL1" s="292"/>
      <c r="TSM1" s="292"/>
      <c r="TSN1" s="292"/>
      <c r="TSO1" s="292"/>
      <c r="TSP1" s="292"/>
      <c r="TSQ1" s="292"/>
      <c r="TSR1" s="292"/>
      <c r="TSS1" s="292"/>
      <c r="TST1" s="292"/>
      <c r="TSU1" s="292"/>
      <c r="TSV1" s="292"/>
      <c r="TSW1" s="292"/>
      <c r="TSX1" s="292"/>
      <c r="TSY1" s="292"/>
      <c r="TSZ1" s="292"/>
      <c r="TTA1" s="292"/>
      <c r="TTB1" s="292"/>
      <c r="TTC1" s="292"/>
      <c r="TTD1" s="292"/>
      <c r="TTE1" s="292"/>
      <c r="TTF1" s="292"/>
      <c r="TTG1" s="292"/>
      <c r="TTH1" s="292"/>
      <c r="TTI1" s="292"/>
      <c r="TTJ1" s="292"/>
      <c r="TTK1" s="292"/>
      <c r="TTL1" s="292"/>
      <c r="TTM1" s="292"/>
      <c r="TTN1" s="292"/>
      <c r="TTO1" s="292"/>
      <c r="TTP1" s="292"/>
      <c r="TTQ1" s="292"/>
      <c r="TTR1" s="292"/>
      <c r="TTS1" s="292"/>
      <c r="TTT1" s="292"/>
      <c r="TTU1" s="292"/>
      <c r="TTV1" s="292"/>
      <c r="TTW1" s="292"/>
      <c r="TTX1" s="292"/>
      <c r="TTY1" s="292"/>
      <c r="TTZ1" s="292"/>
      <c r="TUA1" s="292"/>
      <c r="TUB1" s="292"/>
      <c r="TUC1" s="292"/>
      <c r="TUD1" s="292"/>
      <c r="TUE1" s="292"/>
      <c r="TUF1" s="292"/>
      <c r="TUG1" s="292"/>
      <c r="TUH1" s="292"/>
      <c r="TUI1" s="292"/>
      <c r="TUJ1" s="292"/>
      <c r="TUK1" s="292"/>
      <c r="TUL1" s="292"/>
      <c r="TUM1" s="292"/>
      <c r="TUN1" s="292"/>
      <c r="TUO1" s="292"/>
      <c r="TUP1" s="292"/>
      <c r="TUQ1" s="292"/>
      <c r="TUR1" s="292"/>
      <c r="TUS1" s="292"/>
      <c r="TUT1" s="292"/>
      <c r="TUU1" s="292"/>
      <c r="TUV1" s="292"/>
      <c r="TUW1" s="292"/>
      <c r="TUX1" s="292"/>
      <c r="TUY1" s="292"/>
      <c r="TUZ1" s="292"/>
      <c r="TVA1" s="292"/>
      <c r="TVB1" s="292"/>
      <c r="TVC1" s="292"/>
      <c r="TVD1" s="292"/>
      <c r="TVE1" s="292"/>
      <c r="TVF1" s="292"/>
      <c r="TVG1" s="292"/>
      <c r="TVH1" s="292"/>
      <c r="TVI1" s="292"/>
      <c r="TVJ1" s="292"/>
      <c r="TVK1" s="292"/>
      <c r="TVL1" s="292"/>
      <c r="TVM1" s="292"/>
      <c r="TVN1" s="292"/>
      <c r="TVO1" s="292"/>
      <c r="TVP1" s="292"/>
      <c r="TVQ1" s="292"/>
      <c r="TVR1" s="292"/>
      <c r="TVS1" s="292"/>
      <c r="TVT1" s="292"/>
      <c r="TVU1" s="292"/>
      <c r="TVV1" s="292"/>
      <c r="TVW1" s="292"/>
      <c r="TVX1" s="292"/>
      <c r="TVY1" s="292"/>
      <c r="TVZ1" s="292"/>
      <c r="TWA1" s="292"/>
      <c r="TWB1" s="292"/>
      <c r="TWC1" s="292"/>
      <c r="TWD1" s="292"/>
      <c r="TWE1" s="292"/>
      <c r="TWF1" s="292"/>
      <c r="TWG1" s="292"/>
      <c r="TWH1" s="292"/>
      <c r="TWI1" s="292"/>
      <c r="TWJ1" s="292"/>
      <c r="TWK1" s="292"/>
      <c r="TWL1" s="292"/>
      <c r="TWM1" s="292"/>
      <c r="TWN1" s="292"/>
      <c r="TWO1" s="292"/>
      <c r="TWP1" s="292"/>
      <c r="TWQ1" s="292"/>
      <c r="TWR1" s="292"/>
      <c r="TWS1" s="292"/>
      <c r="TWT1" s="292"/>
      <c r="TWU1" s="292"/>
      <c r="TWV1" s="292"/>
      <c r="TWW1" s="292"/>
      <c r="TWX1" s="292"/>
      <c r="TWY1" s="292"/>
      <c r="TWZ1" s="292"/>
      <c r="TXA1" s="292"/>
      <c r="TXB1" s="292"/>
      <c r="TXC1" s="292"/>
      <c r="TXD1" s="292"/>
      <c r="TXE1" s="292"/>
      <c r="TXF1" s="292"/>
      <c r="TXG1" s="292"/>
      <c r="TXH1" s="292"/>
      <c r="TXI1" s="292"/>
      <c r="TXJ1" s="292"/>
      <c r="TXK1" s="292"/>
      <c r="TXL1" s="292"/>
      <c r="TXM1" s="292"/>
      <c r="TXN1" s="292"/>
      <c r="TXO1" s="292"/>
      <c r="TXP1" s="292"/>
      <c r="TXQ1" s="292"/>
      <c r="TXR1" s="292"/>
      <c r="TXS1" s="292"/>
      <c r="TXT1" s="292"/>
      <c r="TXU1" s="292"/>
      <c r="TXV1" s="292"/>
      <c r="TXW1" s="292"/>
      <c r="TXX1" s="292"/>
      <c r="TXY1" s="292"/>
      <c r="TXZ1" s="292"/>
      <c r="TYA1" s="292"/>
      <c r="TYB1" s="292"/>
      <c r="TYC1" s="292"/>
      <c r="TYD1" s="292"/>
      <c r="TYE1" s="292"/>
      <c r="TYF1" s="292"/>
      <c r="TYG1" s="292"/>
      <c r="TYH1" s="292"/>
      <c r="TYI1" s="292"/>
      <c r="TYJ1" s="292"/>
      <c r="TYK1" s="292"/>
      <c r="TYL1" s="292"/>
      <c r="TYM1" s="292"/>
      <c r="TYN1" s="292"/>
      <c r="TYO1" s="292"/>
      <c r="TYP1" s="292"/>
      <c r="TYQ1" s="292"/>
      <c r="TYR1" s="292"/>
      <c r="TYS1" s="292"/>
      <c r="TYT1" s="292"/>
      <c r="TYU1" s="292"/>
      <c r="TYV1" s="292"/>
      <c r="TYW1" s="292"/>
      <c r="TYX1" s="292"/>
      <c r="TYY1" s="292"/>
      <c r="TYZ1" s="292"/>
      <c r="TZA1" s="292"/>
      <c r="TZB1" s="292"/>
      <c r="TZC1" s="292"/>
      <c r="TZD1" s="292"/>
      <c r="TZE1" s="292"/>
      <c r="TZF1" s="292"/>
      <c r="TZG1" s="292"/>
      <c r="TZH1" s="292"/>
      <c r="TZI1" s="292"/>
      <c r="TZJ1" s="292"/>
      <c r="TZK1" s="292"/>
      <c r="TZL1" s="292"/>
      <c r="TZM1" s="292"/>
      <c r="TZN1" s="292"/>
      <c r="TZO1" s="292"/>
      <c r="TZP1" s="292"/>
      <c r="TZQ1" s="292"/>
      <c r="TZR1" s="292"/>
      <c r="TZS1" s="292"/>
      <c r="TZT1" s="292"/>
      <c r="TZU1" s="292"/>
      <c r="TZV1" s="292"/>
      <c r="TZW1" s="292"/>
      <c r="TZX1" s="292"/>
      <c r="TZY1" s="292"/>
      <c r="TZZ1" s="292"/>
      <c r="UAA1" s="292"/>
      <c r="UAB1" s="292"/>
      <c r="UAC1" s="292"/>
      <c r="UAD1" s="292"/>
      <c r="UAE1" s="292"/>
      <c r="UAF1" s="292"/>
      <c r="UAG1" s="292"/>
      <c r="UAH1" s="292"/>
      <c r="UAI1" s="292"/>
      <c r="UAJ1" s="292"/>
      <c r="UAK1" s="292"/>
      <c r="UAL1" s="292"/>
      <c r="UAM1" s="292"/>
      <c r="UAN1" s="292"/>
      <c r="UAO1" s="292"/>
      <c r="UAP1" s="292"/>
      <c r="UAQ1" s="292"/>
      <c r="UAR1" s="292"/>
      <c r="UAS1" s="292"/>
      <c r="UAT1" s="292"/>
      <c r="UAU1" s="292"/>
      <c r="UAV1" s="292"/>
      <c r="UAW1" s="292"/>
      <c r="UAX1" s="292"/>
      <c r="UAY1" s="292"/>
      <c r="UAZ1" s="292"/>
      <c r="UBA1" s="292"/>
      <c r="UBB1" s="292"/>
      <c r="UBC1" s="292"/>
      <c r="UBD1" s="292"/>
      <c r="UBE1" s="292"/>
      <c r="UBF1" s="292"/>
      <c r="UBG1" s="292"/>
      <c r="UBH1" s="292"/>
      <c r="UBI1" s="292"/>
      <c r="UBJ1" s="292"/>
      <c r="UBK1" s="292"/>
      <c r="UBL1" s="292"/>
      <c r="UBM1" s="292"/>
      <c r="UBN1" s="292"/>
      <c r="UBO1" s="292"/>
      <c r="UBP1" s="292"/>
      <c r="UBQ1" s="292"/>
      <c r="UBR1" s="292"/>
      <c r="UBS1" s="292"/>
      <c r="UBT1" s="292"/>
      <c r="UBU1" s="292"/>
      <c r="UBV1" s="292"/>
      <c r="UBW1" s="292"/>
      <c r="UBX1" s="292"/>
      <c r="UBY1" s="292"/>
      <c r="UBZ1" s="292"/>
      <c r="UCA1" s="292"/>
      <c r="UCB1" s="292"/>
      <c r="UCC1" s="292"/>
      <c r="UCD1" s="292"/>
      <c r="UCE1" s="292"/>
      <c r="UCF1" s="292"/>
      <c r="UCG1" s="292"/>
      <c r="UCH1" s="292"/>
      <c r="UCI1" s="292"/>
      <c r="UCJ1" s="292"/>
      <c r="UCK1" s="292"/>
      <c r="UCL1" s="292"/>
      <c r="UCM1" s="292"/>
      <c r="UCN1" s="292"/>
      <c r="UCO1" s="292"/>
      <c r="UCP1" s="292"/>
      <c r="UCQ1" s="292"/>
      <c r="UCR1" s="292"/>
      <c r="UCS1" s="292"/>
      <c r="UCT1" s="292"/>
      <c r="UCU1" s="292"/>
      <c r="UCV1" s="292"/>
      <c r="UCW1" s="292"/>
      <c r="UCX1" s="292"/>
      <c r="UCY1" s="292"/>
      <c r="UCZ1" s="292"/>
      <c r="UDA1" s="292"/>
      <c r="UDB1" s="292"/>
      <c r="UDC1" s="292"/>
      <c r="UDD1" s="292"/>
      <c r="UDE1" s="292"/>
      <c r="UDF1" s="292"/>
      <c r="UDG1" s="292"/>
      <c r="UDH1" s="292"/>
      <c r="UDI1" s="292"/>
      <c r="UDJ1" s="292"/>
      <c r="UDK1" s="292"/>
      <c r="UDL1" s="292"/>
      <c r="UDM1" s="292"/>
      <c r="UDN1" s="292"/>
      <c r="UDO1" s="292"/>
      <c r="UDP1" s="292"/>
      <c r="UDQ1" s="292"/>
      <c r="UDR1" s="292"/>
      <c r="UDS1" s="292"/>
      <c r="UDT1" s="292"/>
      <c r="UDU1" s="292"/>
      <c r="UDV1" s="292"/>
      <c r="UDW1" s="292"/>
      <c r="UDX1" s="292"/>
      <c r="UDY1" s="292"/>
      <c r="UDZ1" s="292"/>
      <c r="UEA1" s="292"/>
      <c r="UEB1" s="292"/>
      <c r="UEC1" s="292"/>
      <c r="UED1" s="292"/>
      <c r="UEE1" s="292"/>
      <c r="UEF1" s="292"/>
      <c r="UEG1" s="292"/>
      <c r="UEH1" s="292"/>
      <c r="UEI1" s="292"/>
      <c r="UEJ1" s="292"/>
      <c r="UEK1" s="292"/>
      <c r="UEL1" s="292"/>
      <c r="UEM1" s="292"/>
      <c r="UEN1" s="292"/>
      <c r="UEO1" s="292"/>
      <c r="UEP1" s="292"/>
      <c r="UEQ1" s="292"/>
      <c r="UER1" s="292"/>
      <c r="UES1" s="292"/>
      <c r="UET1" s="292"/>
      <c r="UEU1" s="292"/>
      <c r="UEV1" s="292"/>
      <c r="UEW1" s="292"/>
      <c r="UEX1" s="292"/>
      <c r="UEY1" s="292"/>
      <c r="UEZ1" s="292"/>
      <c r="UFA1" s="292"/>
      <c r="UFB1" s="292"/>
      <c r="UFC1" s="292"/>
      <c r="UFD1" s="292"/>
      <c r="UFE1" s="292"/>
      <c r="UFF1" s="292"/>
      <c r="UFG1" s="292"/>
      <c r="UFH1" s="292"/>
      <c r="UFI1" s="292"/>
      <c r="UFJ1" s="292"/>
      <c r="UFK1" s="292"/>
      <c r="UFL1" s="292"/>
      <c r="UFM1" s="292"/>
      <c r="UFN1" s="292"/>
      <c r="UFO1" s="292"/>
      <c r="UFP1" s="292"/>
      <c r="UFQ1" s="292"/>
      <c r="UFR1" s="292"/>
      <c r="UFS1" s="292"/>
      <c r="UFT1" s="292"/>
      <c r="UFU1" s="292"/>
      <c r="UFV1" s="292"/>
      <c r="UFW1" s="292"/>
      <c r="UFX1" s="292"/>
      <c r="UFY1" s="292"/>
      <c r="UFZ1" s="292"/>
      <c r="UGA1" s="292"/>
      <c r="UGB1" s="292"/>
      <c r="UGC1" s="292"/>
      <c r="UGD1" s="292"/>
      <c r="UGE1" s="292"/>
      <c r="UGF1" s="292"/>
      <c r="UGG1" s="292"/>
      <c r="UGH1" s="292"/>
      <c r="UGI1" s="292"/>
      <c r="UGJ1" s="292"/>
      <c r="UGK1" s="292"/>
      <c r="UGL1" s="292"/>
      <c r="UGM1" s="292"/>
      <c r="UGN1" s="292"/>
      <c r="UGO1" s="292"/>
      <c r="UGP1" s="292"/>
      <c r="UGQ1" s="292"/>
      <c r="UGR1" s="292"/>
      <c r="UGS1" s="292"/>
      <c r="UGT1" s="292"/>
      <c r="UGU1" s="292"/>
      <c r="UGV1" s="292"/>
      <c r="UGW1" s="292"/>
      <c r="UGX1" s="292"/>
      <c r="UGY1" s="292"/>
      <c r="UGZ1" s="292"/>
      <c r="UHA1" s="292"/>
      <c r="UHB1" s="292"/>
      <c r="UHC1" s="292"/>
      <c r="UHD1" s="292"/>
      <c r="UHE1" s="292"/>
      <c r="UHF1" s="292"/>
      <c r="UHG1" s="292"/>
      <c r="UHH1" s="292"/>
      <c r="UHI1" s="292"/>
      <c r="UHJ1" s="292"/>
      <c r="UHK1" s="292"/>
      <c r="UHL1" s="292"/>
      <c r="UHM1" s="292"/>
      <c r="UHN1" s="292"/>
      <c r="UHO1" s="292"/>
      <c r="UHP1" s="292"/>
      <c r="UHQ1" s="292"/>
      <c r="UHR1" s="292"/>
      <c r="UHS1" s="292"/>
      <c r="UHT1" s="292"/>
      <c r="UHU1" s="292"/>
      <c r="UHV1" s="292"/>
      <c r="UHW1" s="292"/>
      <c r="UHX1" s="292"/>
      <c r="UHY1" s="292"/>
      <c r="UHZ1" s="292"/>
      <c r="UIA1" s="292"/>
      <c r="UIB1" s="292"/>
      <c r="UIC1" s="292"/>
      <c r="UID1" s="292"/>
      <c r="UIE1" s="292"/>
      <c r="UIF1" s="292"/>
      <c r="UIG1" s="292"/>
      <c r="UIH1" s="292"/>
      <c r="UII1" s="292"/>
      <c r="UIJ1" s="292"/>
      <c r="UIK1" s="292"/>
      <c r="UIL1" s="292"/>
      <c r="UIM1" s="292"/>
      <c r="UIN1" s="292"/>
      <c r="UIO1" s="292"/>
      <c r="UIP1" s="292"/>
      <c r="UIQ1" s="292"/>
      <c r="UIR1" s="292"/>
      <c r="UIS1" s="292"/>
      <c r="UIT1" s="292"/>
      <c r="UIU1" s="292"/>
      <c r="UIV1" s="292"/>
      <c r="UIW1" s="292"/>
      <c r="UIX1" s="292"/>
      <c r="UIY1" s="292"/>
      <c r="UIZ1" s="292"/>
      <c r="UJA1" s="292"/>
      <c r="UJB1" s="292"/>
      <c r="UJC1" s="292"/>
      <c r="UJD1" s="292"/>
      <c r="UJE1" s="292"/>
      <c r="UJF1" s="292"/>
      <c r="UJG1" s="292"/>
      <c r="UJH1" s="292"/>
      <c r="UJI1" s="292"/>
      <c r="UJJ1" s="292"/>
      <c r="UJK1" s="292"/>
      <c r="UJL1" s="292"/>
      <c r="UJM1" s="292"/>
      <c r="UJN1" s="292"/>
      <c r="UJO1" s="292"/>
      <c r="UJP1" s="292"/>
      <c r="UJQ1" s="292"/>
      <c r="UJR1" s="292"/>
      <c r="UJS1" s="292"/>
      <c r="UJT1" s="292"/>
      <c r="UJU1" s="292"/>
      <c r="UJV1" s="292"/>
      <c r="UJW1" s="292"/>
      <c r="UJX1" s="292"/>
      <c r="UJY1" s="292"/>
      <c r="UJZ1" s="292"/>
      <c r="UKA1" s="292"/>
      <c r="UKB1" s="292"/>
      <c r="UKC1" s="292"/>
      <c r="UKD1" s="292"/>
      <c r="UKE1" s="292"/>
      <c r="UKF1" s="292"/>
      <c r="UKG1" s="292"/>
      <c r="UKH1" s="292"/>
      <c r="UKI1" s="292"/>
      <c r="UKJ1" s="292"/>
      <c r="UKK1" s="292"/>
      <c r="UKL1" s="292"/>
      <c r="UKM1" s="292"/>
      <c r="UKN1" s="292"/>
      <c r="UKO1" s="292"/>
      <c r="UKP1" s="292"/>
      <c r="UKQ1" s="292"/>
      <c r="UKR1" s="292"/>
      <c r="UKS1" s="292"/>
      <c r="UKT1" s="292"/>
      <c r="UKU1" s="292"/>
      <c r="UKV1" s="292"/>
      <c r="UKW1" s="292"/>
      <c r="UKX1" s="292"/>
      <c r="UKY1" s="292"/>
      <c r="UKZ1" s="292"/>
      <c r="ULA1" s="292"/>
      <c r="ULB1" s="292"/>
      <c r="ULC1" s="292"/>
      <c r="ULD1" s="292"/>
      <c r="ULE1" s="292"/>
      <c r="ULF1" s="292"/>
      <c r="ULG1" s="292"/>
      <c r="ULH1" s="292"/>
      <c r="ULI1" s="292"/>
      <c r="ULJ1" s="292"/>
      <c r="ULK1" s="292"/>
      <c r="ULL1" s="292"/>
      <c r="ULM1" s="292"/>
      <c r="ULN1" s="292"/>
      <c r="ULO1" s="292"/>
      <c r="ULP1" s="292"/>
      <c r="ULQ1" s="292"/>
      <c r="ULR1" s="292"/>
      <c r="ULS1" s="292"/>
      <c r="ULT1" s="292"/>
      <c r="ULU1" s="292"/>
      <c r="ULV1" s="292"/>
      <c r="ULW1" s="292"/>
      <c r="ULX1" s="292"/>
      <c r="ULY1" s="292"/>
      <c r="ULZ1" s="292"/>
      <c r="UMA1" s="292"/>
      <c r="UMB1" s="292"/>
      <c r="UMC1" s="292"/>
      <c r="UMD1" s="292"/>
      <c r="UME1" s="292"/>
      <c r="UMF1" s="292"/>
      <c r="UMG1" s="292"/>
      <c r="UMH1" s="292"/>
      <c r="UMI1" s="292"/>
      <c r="UMJ1" s="292"/>
      <c r="UMK1" s="292"/>
      <c r="UML1" s="292"/>
      <c r="UMM1" s="292"/>
      <c r="UMN1" s="292"/>
      <c r="UMO1" s="292"/>
      <c r="UMP1" s="292"/>
      <c r="UMQ1" s="292"/>
      <c r="UMR1" s="292"/>
      <c r="UMS1" s="292"/>
      <c r="UMT1" s="292"/>
      <c r="UMU1" s="292"/>
      <c r="UMV1" s="292"/>
      <c r="UMW1" s="292"/>
      <c r="UMX1" s="292"/>
      <c r="UMY1" s="292"/>
      <c r="UMZ1" s="292"/>
      <c r="UNA1" s="292"/>
      <c r="UNB1" s="292"/>
      <c r="UNC1" s="292"/>
      <c r="UND1" s="292"/>
      <c r="UNE1" s="292"/>
      <c r="UNF1" s="292"/>
      <c r="UNG1" s="292"/>
      <c r="UNH1" s="292"/>
      <c r="UNI1" s="292"/>
      <c r="UNJ1" s="292"/>
      <c r="UNK1" s="292"/>
      <c r="UNL1" s="292"/>
      <c r="UNM1" s="292"/>
      <c r="UNN1" s="292"/>
      <c r="UNO1" s="292"/>
      <c r="UNP1" s="292"/>
      <c r="UNQ1" s="292"/>
      <c r="UNR1" s="292"/>
      <c r="UNS1" s="292"/>
      <c r="UNT1" s="292"/>
      <c r="UNU1" s="292"/>
      <c r="UNV1" s="292"/>
      <c r="UNW1" s="292"/>
      <c r="UNX1" s="292"/>
      <c r="UNY1" s="292"/>
      <c r="UNZ1" s="292"/>
      <c r="UOA1" s="292"/>
      <c r="UOB1" s="292"/>
      <c r="UOC1" s="292"/>
      <c r="UOD1" s="292"/>
      <c r="UOE1" s="292"/>
      <c r="UOF1" s="292"/>
      <c r="UOG1" s="292"/>
      <c r="UOH1" s="292"/>
      <c r="UOI1" s="292"/>
      <c r="UOJ1" s="292"/>
      <c r="UOK1" s="292"/>
      <c r="UOL1" s="292"/>
      <c r="UOM1" s="292"/>
      <c r="UON1" s="292"/>
      <c r="UOO1" s="292"/>
      <c r="UOP1" s="292"/>
      <c r="UOQ1" s="292"/>
      <c r="UOR1" s="292"/>
      <c r="UOS1" s="292"/>
      <c r="UOT1" s="292"/>
      <c r="UOU1" s="292"/>
      <c r="UOV1" s="292"/>
      <c r="UOW1" s="292"/>
      <c r="UOX1" s="292"/>
      <c r="UOY1" s="292"/>
      <c r="UOZ1" s="292"/>
      <c r="UPA1" s="292"/>
      <c r="UPB1" s="292"/>
      <c r="UPC1" s="292"/>
      <c r="UPD1" s="292"/>
      <c r="UPE1" s="292"/>
      <c r="UPF1" s="292"/>
      <c r="UPG1" s="292"/>
      <c r="UPH1" s="292"/>
      <c r="UPI1" s="292"/>
      <c r="UPJ1" s="292"/>
      <c r="UPK1" s="292"/>
      <c r="UPL1" s="292"/>
      <c r="UPM1" s="292"/>
      <c r="UPN1" s="292"/>
      <c r="UPO1" s="292"/>
      <c r="UPP1" s="292"/>
      <c r="UPQ1" s="292"/>
      <c r="UPR1" s="292"/>
      <c r="UPS1" s="292"/>
      <c r="UPT1" s="292"/>
      <c r="UPU1" s="292"/>
      <c r="UPV1" s="292"/>
      <c r="UPW1" s="292"/>
      <c r="UPX1" s="292"/>
      <c r="UPY1" s="292"/>
      <c r="UPZ1" s="292"/>
      <c r="UQA1" s="292"/>
      <c r="UQB1" s="292"/>
      <c r="UQC1" s="292"/>
      <c r="UQD1" s="292"/>
      <c r="UQE1" s="292"/>
      <c r="UQF1" s="292"/>
      <c r="UQG1" s="292"/>
      <c r="UQH1" s="292"/>
      <c r="UQI1" s="292"/>
      <c r="UQJ1" s="292"/>
      <c r="UQK1" s="292"/>
      <c r="UQL1" s="292"/>
      <c r="UQM1" s="292"/>
      <c r="UQN1" s="292"/>
      <c r="UQO1" s="292"/>
      <c r="UQP1" s="292"/>
      <c r="UQQ1" s="292"/>
      <c r="UQR1" s="292"/>
      <c r="UQS1" s="292"/>
      <c r="UQT1" s="292"/>
      <c r="UQU1" s="292"/>
      <c r="UQV1" s="292"/>
      <c r="UQW1" s="292"/>
      <c r="UQX1" s="292"/>
      <c r="UQY1" s="292"/>
      <c r="UQZ1" s="292"/>
      <c r="URA1" s="292"/>
      <c r="URB1" s="292"/>
      <c r="URC1" s="292"/>
      <c r="URD1" s="292"/>
      <c r="URE1" s="292"/>
      <c r="URF1" s="292"/>
      <c r="URG1" s="292"/>
      <c r="URH1" s="292"/>
      <c r="URI1" s="292"/>
      <c r="URJ1" s="292"/>
      <c r="URK1" s="292"/>
      <c r="URL1" s="292"/>
      <c r="URM1" s="292"/>
      <c r="URN1" s="292"/>
      <c r="URO1" s="292"/>
      <c r="URP1" s="292"/>
      <c r="URQ1" s="292"/>
      <c r="URR1" s="292"/>
      <c r="URS1" s="292"/>
      <c r="URT1" s="292"/>
      <c r="URU1" s="292"/>
      <c r="URV1" s="292"/>
      <c r="URW1" s="292"/>
      <c r="URX1" s="292"/>
      <c r="URY1" s="292"/>
      <c r="URZ1" s="292"/>
      <c r="USA1" s="292"/>
      <c r="USB1" s="292"/>
      <c r="USC1" s="292"/>
      <c r="USD1" s="292"/>
      <c r="USE1" s="292"/>
      <c r="USF1" s="292"/>
      <c r="USG1" s="292"/>
      <c r="USH1" s="292"/>
      <c r="USI1" s="292"/>
      <c r="USJ1" s="292"/>
      <c r="USK1" s="292"/>
      <c r="USL1" s="292"/>
      <c r="USM1" s="292"/>
      <c r="USN1" s="292"/>
      <c r="USO1" s="292"/>
      <c r="USP1" s="292"/>
      <c r="USQ1" s="292"/>
      <c r="USR1" s="292"/>
      <c r="USS1" s="292"/>
      <c r="UST1" s="292"/>
      <c r="USU1" s="292"/>
      <c r="USV1" s="292"/>
      <c r="USW1" s="292"/>
      <c r="USX1" s="292"/>
      <c r="USY1" s="292"/>
      <c r="USZ1" s="292"/>
      <c r="UTA1" s="292"/>
      <c r="UTB1" s="292"/>
      <c r="UTC1" s="292"/>
      <c r="UTD1" s="292"/>
      <c r="UTE1" s="292"/>
      <c r="UTF1" s="292"/>
      <c r="UTG1" s="292"/>
      <c r="UTH1" s="292"/>
      <c r="UTI1" s="292"/>
      <c r="UTJ1" s="292"/>
      <c r="UTK1" s="292"/>
      <c r="UTL1" s="292"/>
      <c r="UTM1" s="292"/>
      <c r="UTN1" s="292"/>
      <c r="UTO1" s="292"/>
      <c r="UTP1" s="292"/>
      <c r="UTQ1" s="292"/>
      <c r="UTR1" s="292"/>
      <c r="UTS1" s="292"/>
      <c r="UTT1" s="292"/>
      <c r="UTU1" s="292"/>
      <c r="UTV1" s="292"/>
      <c r="UTW1" s="292"/>
      <c r="UTX1" s="292"/>
      <c r="UTY1" s="292"/>
      <c r="UTZ1" s="292"/>
      <c r="UUA1" s="292"/>
      <c r="UUB1" s="292"/>
      <c r="UUC1" s="292"/>
      <c r="UUD1" s="292"/>
      <c r="UUE1" s="292"/>
      <c r="UUF1" s="292"/>
      <c r="UUG1" s="292"/>
      <c r="UUH1" s="292"/>
      <c r="UUI1" s="292"/>
      <c r="UUJ1" s="292"/>
      <c r="UUK1" s="292"/>
      <c r="UUL1" s="292"/>
      <c r="UUM1" s="292"/>
      <c r="UUN1" s="292"/>
      <c r="UUO1" s="292"/>
      <c r="UUP1" s="292"/>
      <c r="UUQ1" s="292"/>
      <c r="UUR1" s="292"/>
      <c r="UUS1" s="292"/>
      <c r="UUT1" s="292"/>
      <c r="UUU1" s="292"/>
      <c r="UUV1" s="292"/>
      <c r="UUW1" s="292"/>
      <c r="UUX1" s="292"/>
      <c r="UUY1" s="292"/>
      <c r="UUZ1" s="292"/>
      <c r="UVA1" s="292"/>
      <c r="UVB1" s="292"/>
      <c r="UVC1" s="292"/>
      <c r="UVD1" s="292"/>
      <c r="UVE1" s="292"/>
      <c r="UVF1" s="292"/>
      <c r="UVG1" s="292"/>
      <c r="UVH1" s="292"/>
      <c r="UVI1" s="292"/>
      <c r="UVJ1" s="292"/>
      <c r="UVK1" s="292"/>
      <c r="UVL1" s="292"/>
      <c r="UVM1" s="292"/>
      <c r="UVN1" s="292"/>
      <c r="UVO1" s="292"/>
      <c r="UVP1" s="292"/>
      <c r="UVQ1" s="292"/>
      <c r="UVR1" s="292"/>
      <c r="UVS1" s="292"/>
      <c r="UVT1" s="292"/>
      <c r="UVU1" s="292"/>
      <c r="UVV1" s="292"/>
      <c r="UVW1" s="292"/>
      <c r="UVX1" s="292"/>
      <c r="UVY1" s="292"/>
      <c r="UVZ1" s="292"/>
      <c r="UWA1" s="292"/>
      <c r="UWB1" s="292"/>
      <c r="UWC1" s="292"/>
      <c r="UWD1" s="292"/>
      <c r="UWE1" s="292"/>
      <c r="UWF1" s="292"/>
      <c r="UWG1" s="292"/>
      <c r="UWH1" s="292"/>
      <c r="UWI1" s="292"/>
      <c r="UWJ1" s="292"/>
      <c r="UWK1" s="292"/>
      <c r="UWL1" s="292"/>
      <c r="UWM1" s="292"/>
      <c r="UWN1" s="292"/>
      <c r="UWO1" s="292"/>
      <c r="UWP1" s="292"/>
      <c r="UWQ1" s="292"/>
      <c r="UWR1" s="292"/>
      <c r="UWS1" s="292"/>
      <c r="UWT1" s="292"/>
      <c r="UWU1" s="292"/>
      <c r="UWV1" s="292"/>
      <c r="UWW1" s="292"/>
      <c r="UWX1" s="292"/>
      <c r="UWY1" s="292"/>
      <c r="UWZ1" s="292"/>
      <c r="UXA1" s="292"/>
      <c r="UXB1" s="292"/>
      <c r="UXC1" s="292"/>
      <c r="UXD1" s="292"/>
      <c r="UXE1" s="292"/>
      <c r="UXF1" s="292"/>
      <c r="UXG1" s="292"/>
      <c r="UXH1" s="292"/>
      <c r="UXI1" s="292"/>
      <c r="UXJ1" s="292"/>
      <c r="UXK1" s="292"/>
      <c r="UXL1" s="292"/>
      <c r="UXM1" s="292"/>
      <c r="UXN1" s="292"/>
      <c r="UXO1" s="292"/>
      <c r="UXP1" s="292"/>
      <c r="UXQ1" s="292"/>
      <c r="UXR1" s="292"/>
      <c r="UXS1" s="292"/>
      <c r="UXT1" s="292"/>
      <c r="UXU1" s="292"/>
      <c r="UXV1" s="292"/>
      <c r="UXW1" s="292"/>
      <c r="UXX1" s="292"/>
      <c r="UXY1" s="292"/>
      <c r="UXZ1" s="292"/>
      <c r="UYA1" s="292"/>
      <c r="UYB1" s="292"/>
      <c r="UYC1" s="292"/>
      <c r="UYD1" s="292"/>
      <c r="UYE1" s="292"/>
      <c r="UYF1" s="292"/>
      <c r="UYG1" s="292"/>
      <c r="UYH1" s="292"/>
      <c r="UYI1" s="292"/>
      <c r="UYJ1" s="292"/>
      <c r="UYK1" s="292"/>
      <c r="UYL1" s="292"/>
      <c r="UYM1" s="292"/>
      <c r="UYN1" s="292"/>
      <c r="UYO1" s="292"/>
      <c r="UYP1" s="292"/>
      <c r="UYQ1" s="292"/>
      <c r="UYR1" s="292"/>
      <c r="UYS1" s="292"/>
      <c r="UYT1" s="292"/>
      <c r="UYU1" s="292"/>
      <c r="UYV1" s="292"/>
      <c r="UYW1" s="292"/>
      <c r="UYX1" s="292"/>
      <c r="UYY1" s="292"/>
      <c r="UYZ1" s="292"/>
      <c r="UZA1" s="292"/>
      <c r="UZB1" s="292"/>
      <c r="UZC1" s="292"/>
      <c r="UZD1" s="292"/>
      <c r="UZE1" s="292"/>
      <c r="UZF1" s="292"/>
      <c r="UZG1" s="292"/>
      <c r="UZH1" s="292"/>
      <c r="UZI1" s="292"/>
      <c r="UZJ1" s="292"/>
      <c r="UZK1" s="292"/>
      <c r="UZL1" s="292"/>
      <c r="UZM1" s="292"/>
      <c r="UZN1" s="292"/>
      <c r="UZO1" s="292"/>
      <c r="UZP1" s="292"/>
      <c r="UZQ1" s="292"/>
      <c r="UZR1" s="292"/>
      <c r="UZS1" s="292"/>
      <c r="UZT1" s="292"/>
      <c r="UZU1" s="292"/>
      <c r="UZV1" s="292"/>
      <c r="UZW1" s="292"/>
      <c r="UZX1" s="292"/>
      <c r="UZY1" s="292"/>
      <c r="UZZ1" s="292"/>
      <c r="VAA1" s="292"/>
      <c r="VAB1" s="292"/>
      <c r="VAC1" s="292"/>
      <c r="VAD1" s="292"/>
      <c r="VAE1" s="292"/>
      <c r="VAF1" s="292"/>
      <c r="VAG1" s="292"/>
      <c r="VAH1" s="292"/>
      <c r="VAI1" s="292"/>
      <c r="VAJ1" s="292"/>
      <c r="VAK1" s="292"/>
      <c r="VAL1" s="292"/>
      <c r="VAM1" s="292"/>
      <c r="VAN1" s="292"/>
      <c r="VAO1" s="292"/>
      <c r="VAP1" s="292"/>
      <c r="VAQ1" s="292"/>
      <c r="VAR1" s="292"/>
      <c r="VAS1" s="292"/>
      <c r="VAT1" s="292"/>
      <c r="VAU1" s="292"/>
      <c r="VAV1" s="292"/>
      <c r="VAW1" s="292"/>
      <c r="VAX1" s="292"/>
      <c r="VAY1" s="292"/>
      <c r="VAZ1" s="292"/>
      <c r="VBA1" s="292"/>
      <c r="VBB1" s="292"/>
      <c r="VBC1" s="292"/>
      <c r="VBD1" s="292"/>
      <c r="VBE1" s="292"/>
      <c r="VBF1" s="292"/>
      <c r="VBG1" s="292"/>
      <c r="VBH1" s="292"/>
      <c r="VBI1" s="292"/>
      <c r="VBJ1" s="292"/>
      <c r="VBK1" s="292"/>
      <c r="VBL1" s="292"/>
      <c r="VBM1" s="292"/>
      <c r="VBN1" s="292"/>
      <c r="VBO1" s="292"/>
      <c r="VBP1" s="292"/>
      <c r="VBQ1" s="292"/>
      <c r="VBR1" s="292"/>
      <c r="VBS1" s="292"/>
      <c r="VBT1" s="292"/>
      <c r="VBU1" s="292"/>
      <c r="VBV1" s="292"/>
      <c r="VBW1" s="292"/>
      <c r="VBX1" s="292"/>
      <c r="VBY1" s="292"/>
      <c r="VBZ1" s="292"/>
      <c r="VCA1" s="292"/>
      <c r="VCB1" s="292"/>
      <c r="VCC1" s="292"/>
      <c r="VCD1" s="292"/>
      <c r="VCE1" s="292"/>
      <c r="VCF1" s="292"/>
      <c r="VCG1" s="292"/>
      <c r="VCH1" s="292"/>
      <c r="VCI1" s="292"/>
      <c r="VCJ1" s="292"/>
      <c r="VCK1" s="292"/>
      <c r="VCL1" s="292"/>
      <c r="VCM1" s="292"/>
      <c r="VCN1" s="292"/>
      <c r="VCO1" s="292"/>
      <c r="VCP1" s="292"/>
      <c r="VCQ1" s="292"/>
      <c r="VCR1" s="292"/>
      <c r="VCS1" s="292"/>
      <c r="VCT1" s="292"/>
      <c r="VCU1" s="292"/>
      <c r="VCV1" s="292"/>
      <c r="VCW1" s="292"/>
      <c r="VCX1" s="292"/>
      <c r="VCY1" s="292"/>
      <c r="VCZ1" s="292"/>
      <c r="VDA1" s="292"/>
      <c r="VDB1" s="292"/>
      <c r="VDC1" s="292"/>
      <c r="VDD1" s="292"/>
      <c r="VDE1" s="292"/>
      <c r="VDF1" s="292"/>
      <c r="VDG1" s="292"/>
      <c r="VDH1" s="292"/>
      <c r="VDI1" s="292"/>
      <c r="VDJ1" s="292"/>
      <c r="VDK1" s="292"/>
      <c r="VDL1" s="292"/>
      <c r="VDM1" s="292"/>
      <c r="VDN1" s="292"/>
      <c r="VDO1" s="292"/>
      <c r="VDP1" s="292"/>
      <c r="VDQ1" s="292"/>
      <c r="VDR1" s="292"/>
      <c r="VDS1" s="292"/>
      <c r="VDT1" s="292"/>
      <c r="VDU1" s="292"/>
      <c r="VDV1" s="292"/>
      <c r="VDW1" s="292"/>
      <c r="VDX1" s="292"/>
      <c r="VDY1" s="292"/>
      <c r="VDZ1" s="292"/>
      <c r="VEA1" s="292"/>
      <c r="VEB1" s="292"/>
      <c r="VEC1" s="292"/>
      <c r="VED1" s="292"/>
      <c r="VEE1" s="292"/>
      <c r="VEF1" s="292"/>
      <c r="VEG1" s="292"/>
      <c r="VEH1" s="292"/>
      <c r="VEI1" s="292"/>
      <c r="VEJ1" s="292"/>
      <c r="VEK1" s="292"/>
      <c r="VEL1" s="292"/>
      <c r="VEM1" s="292"/>
      <c r="VEN1" s="292"/>
      <c r="VEO1" s="292"/>
      <c r="VEP1" s="292"/>
      <c r="VEQ1" s="292"/>
      <c r="VER1" s="292"/>
      <c r="VES1" s="292"/>
      <c r="VET1" s="292"/>
      <c r="VEU1" s="292"/>
      <c r="VEV1" s="292"/>
      <c r="VEW1" s="292"/>
      <c r="VEX1" s="292"/>
      <c r="VEY1" s="292"/>
      <c r="VEZ1" s="292"/>
      <c r="VFA1" s="292"/>
      <c r="VFB1" s="292"/>
      <c r="VFC1" s="292"/>
      <c r="VFD1" s="292"/>
      <c r="VFE1" s="292"/>
      <c r="VFF1" s="292"/>
      <c r="VFG1" s="292"/>
      <c r="VFH1" s="292"/>
      <c r="VFI1" s="292"/>
      <c r="VFJ1" s="292"/>
      <c r="VFK1" s="292"/>
      <c r="VFL1" s="292"/>
      <c r="VFM1" s="292"/>
      <c r="VFN1" s="292"/>
      <c r="VFO1" s="292"/>
      <c r="VFP1" s="292"/>
      <c r="VFQ1" s="292"/>
      <c r="VFR1" s="292"/>
      <c r="VFS1" s="292"/>
      <c r="VFT1" s="292"/>
      <c r="VFU1" s="292"/>
      <c r="VFV1" s="292"/>
      <c r="VFW1" s="292"/>
      <c r="VFX1" s="292"/>
      <c r="VFY1" s="292"/>
      <c r="VFZ1" s="292"/>
      <c r="VGA1" s="292"/>
      <c r="VGB1" s="292"/>
      <c r="VGC1" s="292"/>
      <c r="VGD1" s="292"/>
      <c r="VGE1" s="292"/>
      <c r="VGF1" s="292"/>
      <c r="VGG1" s="292"/>
      <c r="VGH1" s="292"/>
      <c r="VGI1" s="292"/>
      <c r="VGJ1" s="292"/>
      <c r="VGK1" s="292"/>
      <c r="VGL1" s="292"/>
      <c r="VGM1" s="292"/>
      <c r="VGN1" s="292"/>
      <c r="VGO1" s="292"/>
      <c r="VGP1" s="292"/>
      <c r="VGQ1" s="292"/>
      <c r="VGR1" s="292"/>
      <c r="VGS1" s="292"/>
      <c r="VGT1" s="292"/>
      <c r="VGU1" s="292"/>
      <c r="VGV1" s="292"/>
      <c r="VGW1" s="292"/>
      <c r="VGX1" s="292"/>
      <c r="VGY1" s="292"/>
      <c r="VGZ1" s="292"/>
      <c r="VHA1" s="292"/>
      <c r="VHB1" s="292"/>
      <c r="VHC1" s="292"/>
      <c r="VHD1" s="292"/>
      <c r="VHE1" s="292"/>
      <c r="VHF1" s="292"/>
      <c r="VHG1" s="292"/>
      <c r="VHH1" s="292"/>
      <c r="VHI1" s="292"/>
      <c r="VHJ1" s="292"/>
      <c r="VHK1" s="292"/>
      <c r="VHL1" s="292"/>
      <c r="VHM1" s="292"/>
      <c r="VHN1" s="292"/>
      <c r="VHO1" s="292"/>
      <c r="VHP1" s="292"/>
      <c r="VHQ1" s="292"/>
      <c r="VHR1" s="292"/>
      <c r="VHS1" s="292"/>
      <c r="VHT1" s="292"/>
      <c r="VHU1" s="292"/>
      <c r="VHV1" s="292"/>
      <c r="VHW1" s="292"/>
      <c r="VHX1" s="292"/>
      <c r="VHY1" s="292"/>
      <c r="VHZ1" s="292"/>
      <c r="VIA1" s="292"/>
      <c r="VIB1" s="292"/>
      <c r="VIC1" s="292"/>
      <c r="VID1" s="292"/>
      <c r="VIE1" s="292"/>
      <c r="VIF1" s="292"/>
      <c r="VIG1" s="292"/>
      <c r="VIH1" s="292"/>
      <c r="VII1" s="292"/>
      <c r="VIJ1" s="292"/>
      <c r="VIK1" s="292"/>
      <c r="VIL1" s="292"/>
      <c r="VIM1" s="292"/>
      <c r="VIN1" s="292"/>
      <c r="VIO1" s="292"/>
      <c r="VIP1" s="292"/>
      <c r="VIQ1" s="292"/>
      <c r="VIR1" s="292"/>
      <c r="VIS1" s="292"/>
      <c r="VIT1" s="292"/>
      <c r="VIU1" s="292"/>
      <c r="VIV1" s="292"/>
      <c r="VIW1" s="292"/>
      <c r="VIX1" s="292"/>
      <c r="VIY1" s="292"/>
      <c r="VIZ1" s="292"/>
      <c r="VJA1" s="292"/>
      <c r="VJB1" s="292"/>
      <c r="VJC1" s="292"/>
      <c r="VJD1" s="292"/>
      <c r="VJE1" s="292"/>
      <c r="VJF1" s="292"/>
      <c r="VJG1" s="292"/>
      <c r="VJH1" s="292"/>
      <c r="VJI1" s="292"/>
      <c r="VJJ1" s="292"/>
      <c r="VJK1" s="292"/>
      <c r="VJL1" s="292"/>
      <c r="VJM1" s="292"/>
      <c r="VJN1" s="292"/>
      <c r="VJO1" s="292"/>
      <c r="VJP1" s="292"/>
      <c r="VJQ1" s="292"/>
      <c r="VJR1" s="292"/>
      <c r="VJS1" s="292"/>
      <c r="VJT1" s="292"/>
      <c r="VJU1" s="292"/>
      <c r="VJV1" s="292"/>
      <c r="VJW1" s="292"/>
      <c r="VJX1" s="292"/>
      <c r="VJY1" s="292"/>
      <c r="VJZ1" s="292"/>
      <c r="VKA1" s="292"/>
      <c r="VKB1" s="292"/>
      <c r="VKC1" s="292"/>
      <c r="VKD1" s="292"/>
      <c r="VKE1" s="292"/>
      <c r="VKF1" s="292"/>
      <c r="VKG1" s="292"/>
      <c r="VKH1" s="292"/>
      <c r="VKI1" s="292"/>
      <c r="VKJ1" s="292"/>
      <c r="VKK1" s="292"/>
      <c r="VKL1" s="292"/>
      <c r="VKM1" s="292"/>
      <c r="VKN1" s="292"/>
      <c r="VKO1" s="292"/>
      <c r="VKP1" s="292"/>
      <c r="VKQ1" s="292"/>
      <c r="VKR1" s="292"/>
      <c r="VKS1" s="292"/>
      <c r="VKT1" s="292"/>
      <c r="VKU1" s="292"/>
      <c r="VKV1" s="292"/>
      <c r="VKW1" s="292"/>
      <c r="VKX1" s="292"/>
      <c r="VKY1" s="292"/>
      <c r="VKZ1" s="292"/>
      <c r="VLA1" s="292"/>
      <c r="VLB1" s="292"/>
      <c r="VLC1" s="292"/>
      <c r="VLD1" s="292"/>
      <c r="VLE1" s="292"/>
      <c r="VLF1" s="292"/>
      <c r="VLG1" s="292"/>
      <c r="VLH1" s="292"/>
      <c r="VLI1" s="292"/>
      <c r="VLJ1" s="292"/>
      <c r="VLK1" s="292"/>
      <c r="VLL1" s="292"/>
      <c r="VLM1" s="292"/>
      <c r="VLN1" s="292"/>
      <c r="VLO1" s="292"/>
      <c r="VLP1" s="292"/>
      <c r="VLQ1" s="292"/>
      <c r="VLR1" s="292"/>
      <c r="VLS1" s="292"/>
      <c r="VLT1" s="292"/>
      <c r="VLU1" s="292"/>
      <c r="VLV1" s="292"/>
      <c r="VLW1" s="292"/>
      <c r="VLX1" s="292"/>
      <c r="VLY1" s="292"/>
      <c r="VLZ1" s="292"/>
      <c r="VMA1" s="292"/>
      <c r="VMB1" s="292"/>
      <c r="VMC1" s="292"/>
      <c r="VMD1" s="292"/>
      <c r="VME1" s="292"/>
      <c r="VMF1" s="292"/>
      <c r="VMG1" s="292"/>
      <c r="VMH1" s="292"/>
      <c r="VMI1" s="292"/>
      <c r="VMJ1" s="292"/>
      <c r="VMK1" s="292"/>
      <c r="VML1" s="292"/>
      <c r="VMM1" s="292"/>
      <c r="VMN1" s="292"/>
      <c r="VMO1" s="292"/>
      <c r="VMP1" s="292"/>
      <c r="VMQ1" s="292"/>
      <c r="VMR1" s="292"/>
      <c r="VMS1" s="292"/>
      <c r="VMT1" s="292"/>
      <c r="VMU1" s="292"/>
      <c r="VMV1" s="292"/>
      <c r="VMW1" s="292"/>
      <c r="VMX1" s="292"/>
      <c r="VMY1" s="292"/>
      <c r="VMZ1" s="292"/>
      <c r="VNA1" s="292"/>
      <c r="VNB1" s="292"/>
      <c r="VNC1" s="292"/>
      <c r="VND1" s="292"/>
      <c r="VNE1" s="292"/>
      <c r="VNF1" s="292"/>
      <c r="VNG1" s="292"/>
      <c r="VNH1" s="292"/>
      <c r="VNI1" s="292"/>
      <c r="VNJ1" s="292"/>
      <c r="VNK1" s="292"/>
      <c r="VNL1" s="292"/>
      <c r="VNM1" s="292"/>
      <c r="VNN1" s="292"/>
      <c r="VNO1" s="292"/>
      <c r="VNP1" s="292"/>
      <c r="VNQ1" s="292"/>
      <c r="VNR1" s="292"/>
      <c r="VNS1" s="292"/>
      <c r="VNT1" s="292"/>
      <c r="VNU1" s="292"/>
      <c r="VNV1" s="292"/>
      <c r="VNW1" s="292"/>
      <c r="VNX1" s="292"/>
      <c r="VNY1" s="292"/>
      <c r="VNZ1" s="292"/>
      <c r="VOA1" s="292"/>
      <c r="VOB1" s="292"/>
      <c r="VOC1" s="292"/>
      <c r="VOD1" s="292"/>
      <c r="VOE1" s="292"/>
      <c r="VOF1" s="292"/>
      <c r="VOG1" s="292"/>
      <c r="VOH1" s="292"/>
      <c r="VOI1" s="292"/>
      <c r="VOJ1" s="292"/>
      <c r="VOK1" s="292"/>
      <c r="VOL1" s="292"/>
      <c r="VOM1" s="292"/>
      <c r="VON1" s="292"/>
      <c r="VOO1" s="292"/>
      <c r="VOP1" s="292"/>
      <c r="VOQ1" s="292"/>
      <c r="VOR1" s="292"/>
      <c r="VOS1" s="292"/>
      <c r="VOT1" s="292"/>
      <c r="VOU1" s="292"/>
      <c r="VOV1" s="292"/>
      <c r="VOW1" s="292"/>
      <c r="VOX1" s="292"/>
      <c r="VOY1" s="292"/>
      <c r="VOZ1" s="292"/>
      <c r="VPA1" s="292"/>
      <c r="VPB1" s="292"/>
      <c r="VPC1" s="292"/>
      <c r="VPD1" s="292"/>
      <c r="VPE1" s="292"/>
      <c r="VPF1" s="292"/>
      <c r="VPG1" s="292"/>
      <c r="VPH1" s="292"/>
      <c r="VPI1" s="292"/>
      <c r="VPJ1" s="292"/>
      <c r="VPK1" s="292"/>
      <c r="VPL1" s="292"/>
      <c r="VPM1" s="292"/>
      <c r="VPN1" s="292"/>
      <c r="VPO1" s="292"/>
      <c r="VPP1" s="292"/>
      <c r="VPQ1" s="292"/>
      <c r="VPR1" s="292"/>
      <c r="VPS1" s="292"/>
      <c r="VPT1" s="292"/>
      <c r="VPU1" s="292"/>
      <c r="VPV1" s="292"/>
      <c r="VPW1" s="292"/>
      <c r="VPX1" s="292"/>
      <c r="VPY1" s="292"/>
      <c r="VPZ1" s="292"/>
      <c r="VQA1" s="292"/>
      <c r="VQB1" s="292"/>
      <c r="VQC1" s="292"/>
      <c r="VQD1" s="292"/>
      <c r="VQE1" s="292"/>
      <c r="VQF1" s="292"/>
      <c r="VQG1" s="292"/>
      <c r="VQH1" s="292"/>
      <c r="VQI1" s="292"/>
      <c r="VQJ1" s="292"/>
      <c r="VQK1" s="292"/>
      <c r="VQL1" s="292"/>
      <c r="VQM1" s="292"/>
      <c r="VQN1" s="292"/>
      <c r="VQO1" s="292"/>
      <c r="VQP1" s="292"/>
      <c r="VQQ1" s="292"/>
      <c r="VQR1" s="292"/>
      <c r="VQS1" s="292"/>
      <c r="VQT1" s="292"/>
      <c r="VQU1" s="292"/>
      <c r="VQV1" s="292"/>
      <c r="VQW1" s="292"/>
      <c r="VQX1" s="292"/>
      <c r="VQY1" s="292"/>
      <c r="VQZ1" s="292"/>
      <c r="VRA1" s="292"/>
      <c r="VRB1" s="292"/>
      <c r="VRC1" s="292"/>
      <c r="VRD1" s="292"/>
      <c r="VRE1" s="292"/>
      <c r="VRF1" s="292"/>
      <c r="VRG1" s="292"/>
      <c r="VRH1" s="292"/>
      <c r="VRI1" s="292"/>
      <c r="VRJ1" s="292"/>
      <c r="VRK1" s="292"/>
      <c r="VRL1" s="292"/>
      <c r="VRM1" s="292"/>
      <c r="VRN1" s="292"/>
      <c r="VRO1" s="292"/>
      <c r="VRP1" s="292"/>
      <c r="VRQ1" s="292"/>
      <c r="VRR1" s="292"/>
      <c r="VRS1" s="292"/>
      <c r="VRT1" s="292"/>
      <c r="VRU1" s="292"/>
      <c r="VRV1" s="292"/>
      <c r="VRW1" s="292"/>
      <c r="VRX1" s="292"/>
      <c r="VRY1" s="292"/>
      <c r="VRZ1" s="292"/>
      <c r="VSA1" s="292"/>
      <c r="VSB1" s="292"/>
      <c r="VSC1" s="292"/>
      <c r="VSD1" s="292"/>
      <c r="VSE1" s="292"/>
      <c r="VSF1" s="292"/>
      <c r="VSG1" s="292"/>
      <c r="VSH1" s="292"/>
      <c r="VSI1" s="292"/>
      <c r="VSJ1" s="292"/>
      <c r="VSK1" s="292"/>
      <c r="VSL1" s="292"/>
      <c r="VSM1" s="292"/>
      <c r="VSN1" s="292"/>
      <c r="VSO1" s="292"/>
      <c r="VSP1" s="292"/>
      <c r="VSQ1" s="292"/>
      <c r="VSR1" s="292"/>
      <c r="VSS1" s="292"/>
      <c r="VST1" s="292"/>
      <c r="VSU1" s="292"/>
      <c r="VSV1" s="292"/>
      <c r="VSW1" s="292"/>
      <c r="VSX1" s="292"/>
      <c r="VSY1" s="292"/>
      <c r="VSZ1" s="292"/>
      <c r="VTA1" s="292"/>
      <c r="VTB1" s="292"/>
      <c r="VTC1" s="292"/>
      <c r="VTD1" s="292"/>
      <c r="VTE1" s="292"/>
      <c r="VTF1" s="292"/>
      <c r="VTG1" s="292"/>
      <c r="VTH1" s="292"/>
      <c r="VTI1" s="292"/>
      <c r="VTJ1" s="292"/>
      <c r="VTK1" s="292"/>
      <c r="VTL1" s="292"/>
      <c r="VTM1" s="292"/>
      <c r="VTN1" s="292"/>
      <c r="VTO1" s="292"/>
      <c r="VTP1" s="292"/>
      <c r="VTQ1" s="292"/>
      <c r="VTR1" s="292"/>
      <c r="VTS1" s="292"/>
      <c r="VTT1" s="292"/>
      <c r="VTU1" s="292"/>
      <c r="VTV1" s="292"/>
      <c r="VTW1" s="292"/>
      <c r="VTX1" s="292"/>
      <c r="VTY1" s="292"/>
      <c r="VTZ1" s="292"/>
      <c r="VUA1" s="292"/>
      <c r="VUB1" s="292"/>
      <c r="VUC1" s="292"/>
      <c r="VUD1" s="292"/>
      <c r="VUE1" s="292"/>
      <c r="VUF1" s="292"/>
      <c r="VUG1" s="292"/>
      <c r="VUH1" s="292"/>
      <c r="VUI1" s="292"/>
      <c r="VUJ1" s="292"/>
      <c r="VUK1" s="292"/>
      <c r="VUL1" s="292"/>
      <c r="VUM1" s="292"/>
      <c r="VUN1" s="292"/>
      <c r="VUO1" s="292"/>
      <c r="VUP1" s="292"/>
      <c r="VUQ1" s="292"/>
      <c r="VUR1" s="292"/>
      <c r="VUS1" s="292"/>
      <c r="VUT1" s="292"/>
      <c r="VUU1" s="292"/>
      <c r="VUV1" s="292"/>
      <c r="VUW1" s="292"/>
      <c r="VUX1" s="292"/>
      <c r="VUY1" s="292"/>
      <c r="VUZ1" s="292"/>
      <c r="VVA1" s="292"/>
      <c r="VVB1" s="292"/>
      <c r="VVC1" s="292"/>
      <c r="VVD1" s="292"/>
      <c r="VVE1" s="292"/>
      <c r="VVF1" s="292"/>
      <c r="VVG1" s="292"/>
      <c r="VVH1" s="292"/>
      <c r="VVI1" s="292"/>
      <c r="VVJ1" s="292"/>
      <c r="VVK1" s="292"/>
      <c r="VVL1" s="292"/>
      <c r="VVM1" s="292"/>
      <c r="VVN1" s="292"/>
      <c r="VVO1" s="292"/>
      <c r="VVP1" s="292"/>
      <c r="VVQ1" s="292"/>
      <c r="VVR1" s="292"/>
      <c r="VVS1" s="292"/>
      <c r="VVT1" s="292"/>
      <c r="VVU1" s="292"/>
      <c r="VVV1" s="292"/>
      <c r="VVW1" s="292"/>
      <c r="VVX1" s="292"/>
      <c r="VVY1" s="292"/>
      <c r="VVZ1" s="292"/>
      <c r="VWA1" s="292"/>
      <c r="VWB1" s="292"/>
      <c r="VWC1" s="292"/>
      <c r="VWD1" s="292"/>
      <c r="VWE1" s="292"/>
      <c r="VWF1" s="292"/>
      <c r="VWG1" s="292"/>
      <c r="VWH1" s="292"/>
      <c r="VWI1" s="292"/>
      <c r="VWJ1" s="292"/>
      <c r="VWK1" s="292"/>
      <c r="VWL1" s="292"/>
      <c r="VWM1" s="292"/>
      <c r="VWN1" s="292"/>
      <c r="VWO1" s="292"/>
      <c r="VWP1" s="292"/>
      <c r="VWQ1" s="292"/>
      <c r="VWR1" s="292"/>
      <c r="VWS1" s="292"/>
      <c r="VWT1" s="292"/>
      <c r="VWU1" s="292"/>
      <c r="VWV1" s="292"/>
      <c r="VWW1" s="292"/>
      <c r="VWX1" s="292"/>
      <c r="VWY1" s="292"/>
      <c r="VWZ1" s="292"/>
      <c r="VXA1" s="292"/>
      <c r="VXB1" s="292"/>
      <c r="VXC1" s="292"/>
      <c r="VXD1" s="292"/>
      <c r="VXE1" s="292"/>
      <c r="VXF1" s="292"/>
      <c r="VXG1" s="292"/>
      <c r="VXH1" s="292"/>
      <c r="VXI1" s="292"/>
      <c r="VXJ1" s="292"/>
      <c r="VXK1" s="292"/>
      <c r="VXL1" s="292"/>
      <c r="VXM1" s="292"/>
      <c r="VXN1" s="292"/>
      <c r="VXO1" s="292"/>
      <c r="VXP1" s="292"/>
      <c r="VXQ1" s="292"/>
      <c r="VXR1" s="292"/>
      <c r="VXS1" s="292"/>
      <c r="VXT1" s="292"/>
      <c r="VXU1" s="292"/>
      <c r="VXV1" s="292"/>
      <c r="VXW1" s="292"/>
      <c r="VXX1" s="292"/>
      <c r="VXY1" s="292"/>
      <c r="VXZ1" s="292"/>
      <c r="VYA1" s="292"/>
      <c r="VYB1" s="292"/>
      <c r="VYC1" s="292"/>
      <c r="VYD1" s="292"/>
      <c r="VYE1" s="292"/>
      <c r="VYF1" s="292"/>
      <c r="VYG1" s="292"/>
      <c r="VYH1" s="292"/>
      <c r="VYI1" s="292"/>
      <c r="VYJ1" s="292"/>
      <c r="VYK1" s="292"/>
      <c r="VYL1" s="292"/>
      <c r="VYM1" s="292"/>
      <c r="VYN1" s="292"/>
      <c r="VYO1" s="292"/>
      <c r="VYP1" s="292"/>
      <c r="VYQ1" s="292"/>
      <c r="VYR1" s="292"/>
      <c r="VYS1" s="292"/>
      <c r="VYT1" s="292"/>
      <c r="VYU1" s="292"/>
      <c r="VYV1" s="292"/>
      <c r="VYW1" s="292"/>
      <c r="VYX1" s="292"/>
      <c r="VYY1" s="292"/>
      <c r="VYZ1" s="292"/>
      <c r="VZA1" s="292"/>
      <c r="VZB1" s="292"/>
      <c r="VZC1" s="292"/>
      <c r="VZD1" s="292"/>
      <c r="VZE1" s="292"/>
      <c r="VZF1" s="292"/>
      <c r="VZG1" s="292"/>
      <c r="VZH1" s="292"/>
      <c r="VZI1" s="292"/>
      <c r="VZJ1" s="292"/>
      <c r="VZK1" s="292"/>
      <c r="VZL1" s="292"/>
      <c r="VZM1" s="292"/>
      <c r="VZN1" s="292"/>
      <c r="VZO1" s="292"/>
      <c r="VZP1" s="292"/>
      <c r="VZQ1" s="292"/>
      <c r="VZR1" s="292"/>
      <c r="VZS1" s="292"/>
      <c r="VZT1" s="292"/>
      <c r="VZU1" s="292"/>
      <c r="VZV1" s="292"/>
      <c r="VZW1" s="292"/>
      <c r="VZX1" s="292"/>
      <c r="VZY1" s="292"/>
      <c r="VZZ1" s="292"/>
      <c r="WAA1" s="292"/>
      <c r="WAB1" s="292"/>
      <c r="WAC1" s="292"/>
      <c r="WAD1" s="292"/>
      <c r="WAE1" s="292"/>
      <c r="WAF1" s="292"/>
      <c r="WAG1" s="292"/>
      <c r="WAH1" s="292"/>
      <c r="WAI1" s="292"/>
      <c r="WAJ1" s="292"/>
      <c r="WAK1" s="292"/>
      <c r="WAL1" s="292"/>
      <c r="WAM1" s="292"/>
      <c r="WAN1" s="292"/>
      <c r="WAO1" s="292"/>
      <c r="WAP1" s="292"/>
      <c r="WAQ1" s="292"/>
      <c r="WAR1" s="292"/>
      <c r="WAS1" s="292"/>
      <c r="WAT1" s="292"/>
      <c r="WAU1" s="292"/>
      <c r="WAV1" s="292"/>
      <c r="WAW1" s="292"/>
      <c r="WAX1" s="292"/>
      <c r="WAY1" s="292"/>
      <c r="WAZ1" s="292"/>
      <c r="WBA1" s="292"/>
      <c r="WBB1" s="292"/>
      <c r="WBC1" s="292"/>
      <c r="WBD1" s="292"/>
      <c r="WBE1" s="292"/>
      <c r="WBF1" s="292"/>
      <c r="WBG1" s="292"/>
      <c r="WBH1" s="292"/>
      <c r="WBI1" s="292"/>
      <c r="WBJ1" s="292"/>
      <c r="WBK1" s="292"/>
      <c r="WBL1" s="292"/>
      <c r="WBM1" s="292"/>
      <c r="WBN1" s="292"/>
      <c r="WBO1" s="292"/>
      <c r="WBP1" s="292"/>
      <c r="WBQ1" s="292"/>
      <c r="WBR1" s="292"/>
      <c r="WBS1" s="292"/>
      <c r="WBT1" s="292"/>
      <c r="WBU1" s="292"/>
      <c r="WBV1" s="292"/>
      <c r="WBW1" s="292"/>
      <c r="WBX1" s="292"/>
      <c r="WBY1" s="292"/>
      <c r="WBZ1" s="292"/>
      <c r="WCA1" s="292"/>
      <c r="WCB1" s="292"/>
      <c r="WCC1" s="292"/>
      <c r="WCD1" s="292"/>
      <c r="WCE1" s="292"/>
      <c r="WCF1" s="292"/>
      <c r="WCG1" s="292"/>
      <c r="WCH1" s="292"/>
      <c r="WCI1" s="292"/>
      <c r="WCJ1" s="292"/>
      <c r="WCK1" s="292"/>
      <c r="WCL1" s="292"/>
      <c r="WCM1" s="292"/>
      <c r="WCN1" s="292"/>
      <c r="WCO1" s="292"/>
      <c r="WCP1" s="292"/>
      <c r="WCQ1" s="292"/>
      <c r="WCR1" s="292"/>
      <c r="WCS1" s="292"/>
      <c r="WCT1" s="292"/>
      <c r="WCU1" s="292"/>
      <c r="WCV1" s="292"/>
      <c r="WCW1" s="292"/>
      <c r="WCX1" s="292"/>
      <c r="WCY1" s="292"/>
      <c r="WCZ1" s="292"/>
      <c r="WDA1" s="292"/>
      <c r="WDB1" s="292"/>
      <c r="WDC1" s="292"/>
      <c r="WDD1" s="292"/>
      <c r="WDE1" s="292"/>
      <c r="WDF1" s="292"/>
      <c r="WDG1" s="292"/>
      <c r="WDH1" s="292"/>
      <c r="WDI1" s="292"/>
      <c r="WDJ1" s="292"/>
      <c r="WDK1" s="292"/>
      <c r="WDL1" s="292"/>
      <c r="WDM1" s="292"/>
      <c r="WDN1" s="292"/>
      <c r="WDO1" s="292"/>
      <c r="WDP1" s="292"/>
      <c r="WDQ1" s="292"/>
      <c r="WDR1" s="292"/>
      <c r="WDS1" s="292"/>
      <c r="WDT1" s="292"/>
      <c r="WDU1" s="292"/>
      <c r="WDV1" s="292"/>
      <c r="WDW1" s="292"/>
      <c r="WDX1" s="292"/>
      <c r="WDY1" s="292"/>
      <c r="WDZ1" s="292"/>
      <c r="WEA1" s="292"/>
      <c r="WEB1" s="292"/>
      <c r="WEC1" s="292"/>
      <c r="WED1" s="292"/>
      <c r="WEE1" s="292"/>
      <c r="WEF1" s="292"/>
      <c r="WEG1" s="292"/>
      <c r="WEH1" s="292"/>
      <c r="WEI1" s="292"/>
      <c r="WEJ1" s="292"/>
      <c r="WEK1" s="292"/>
      <c r="WEL1" s="292"/>
      <c r="WEM1" s="292"/>
      <c r="WEN1" s="292"/>
      <c r="WEO1" s="292"/>
      <c r="WEP1" s="292"/>
      <c r="WEQ1" s="292"/>
      <c r="WER1" s="292"/>
      <c r="WES1" s="292"/>
      <c r="WET1" s="292"/>
      <c r="WEU1" s="292"/>
      <c r="WEV1" s="292"/>
      <c r="WEW1" s="292"/>
      <c r="WEX1" s="292"/>
      <c r="WEY1" s="292"/>
      <c r="WEZ1" s="292"/>
      <c r="WFA1" s="292"/>
      <c r="WFB1" s="292"/>
      <c r="WFC1" s="292"/>
      <c r="WFD1" s="292"/>
      <c r="WFE1" s="292"/>
      <c r="WFF1" s="292"/>
      <c r="WFG1" s="292"/>
      <c r="WFH1" s="292"/>
      <c r="WFI1" s="292"/>
      <c r="WFJ1" s="292"/>
      <c r="WFK1" s="292"/>
      <c r="WFL1" s="292"/>
      <c r="WFM1" s="292"/>
      <c r="WFN1" s="292"/>
      <c r="WFO1" s="292"/>
      <c r="WFP1" s="292"/>
      <c r="WFQ1" s="292"/>
      <c r="WFR1" s="292"/>
      <c r="WFS1" s="292"/>
      <c r="WFT1" s="292"/>
      <c r="WFU1" s="292"/>
      <c r="WFV1" s="292"/>
      <c r="WFW1" s="292"/>
      <c r="WFX1" s="292"/>
      <c r="WFY1" s="292"/>
      <c r="WFZ1" s="292"/>
      <c r="WGA1" s="292"/>
      <c r="WGB1" s="292"/>
      <c r="WGC1" s="292"/>
      <c r="WGD1" s="292"/>
      <c r="WGE1" s="292"/>
      <c r="WGF1" s="292"/>
      <c r="WGG1" s="292"/>
      <c r="WGH1" s="292"/>
      <c r="WGI1" s="292"/>
      <c r="WGJ1" s="292"/>
      <c r="WGK1" s="292"/>
      <c r="WGL1" s="292"/>
      <c r="WGM1" s="292"/>
      <c r="WGN1" s="292"/>
      <c r="WGO1" s="292"/>
      <c r="WGP1" s="292"/>
      <c r="WGQ1" s="292"/>
      <c r="WGR1" s="292"/>
      <c r="WGS1" s="292"/>
      <c r="WGT1" s="292"/>
      <c r="WGU1" s="292"/>
      <c r="WGV1" s="292"/>
      <c r="WGW1" s="292"/>
      <c r="WGX1" s="292"/>
      <c r="WGY1" s="292"/>
      <c r="WGZ1" s="292"/>
      <c r="WHA1" s="292"/>
      <c r="WHB1" s="292"/>
      <c r="WHC1" s="292"/>
      <c r="WHD1" s="292"/>
      <c r="WHE1" s="292"/>
      <c r="WHF1" s="292"/>
      <c r="WHG1" s="292"/>
      <c r="WHH1" s="292"/>
      <c r="WHI1" s="292"/>
      <c r="WHJ1" s="292"/>
      <c r="WHK1" s="292"/>
      <c r="WHL1" s="292"/>
      <c r="WHM1" s="292"/>
      <c r="WHN1" s="292"/>
      <c r="WHO1" s="292"/>
      <c r="WHP1" s="292"/>
      <c r="WHQ1" s="292"/>
      <c r="WHR1" s="292"/>
      <c r="WHS1" s="292"/>
      <c r="WHT1" s="292"/>
      <c r="WHU1" s="292"/>
      <c r="WHV1" s="292"/>
      <c r="WHW1" s="292"/>
      <c r="WHX1" s="292"/>
      <c r="WHY1" s="292"/>
      <c r="WHZ1" s="292"/>
      <c r="WIA1" s="292"/>
      <c r="WIB1" s="292"/>
      <c r="WIC1" s="292"/>
      <c r="WID1" s="292"/>
      <c r="WIE1" s="292"/>
      <c r="WIF1" s="292"/>
      <c r="WIG1" s="292"/>
      <c r="WIH1" s="292"/>
      <c r="WII1" s="292"/>
      <c r="WIJ1" s="292"/>
      <c r="WIK1" s="292"/>
      <c r="WIL1" s="292"/>
      <c r="WIM1" s="292"/>
      <c r="WIN1" s="292"/>
      <c r="WIO1" s="292"/>
      <c r="WIP1" s="292"/>
      <c r="WIQ1" s="292"/>
      <c r="WIR1" s="292"/>
      <c r="WIS1" s="292"/>
      <c r="WIT1" s="292"/>
      <c r="WIU1" s="292"/>
      <c r="WIV1" s="292"/>
      <c r="WIW1" s="292"/>
      <c r="WIX1" s="292"/>
      <c r="WIY1" s="292"/>
      <c r="WIZ1" s="292"/>
      <c r="WJA1" s="292"/>
      <c r="WJB1" s="292"/>
      <c r="WJC1" s="292"/>
      <c r="WJD1" s="292"/>
      <c r="WJE1" s="292"/>
      <c r="WJF1" s="292"/>
      <c r="WJG1" s="292"/>
      <c r="WJH1" s="292"/>
      <c r="WJI1" s="292"/>
      <c r="WJJ1" s="292"/>
      <c r="WJK1" s="292"/>
      <c r="WJL1" s="292"/>
      <c r="WJM1" s="292"/>
      <c r="WJN1" s="292"/>
      <c r="WJO1" s="292"/>
      <c r="WJP1" s="292"/>
      <c r="WJQ1" s="292"/>
      <c r="WJR1" s="292"/>
      <c r="WJS1" s="292"/>
      <c r="WJT1" s="292"/>
      <c r="WJU1" s="292"/>
      <c r="WJV1" s="292"/>
      <c r="WJW1" s="292"/>
      <c r="WJX1" s="292"/>
      <c r="WJY1" s="292"/>
      <c r="WJZ1" s="292"/>
      <c r="WKA1" s="292"/>
      <c r="WKB1" s="292"/>
      <c r="WKC1" s="292"/>
      <c r="WKD1" s="292"/>
      <c r="WKE1" s="292"/>
      <c r="WKF1" s="292"/>
      <c r="WKG1" s="292"/>
      <c r="WKH1" s="292"/>
      <c r="WKI1" s="292"/>
      <c r="WKJ1" s="292"/>
      <c r="WKK1" s="292"/>
      <c r="WKL1" s="292"/>
      <c r="WKM1" s="292"/>
      <c r="WKN1" s="292"/>
      <c r="WKO1" s="292"/>
      <c r="WKP1" s="292"/>
      <c r="WKQ1" s="292"/>
      <c r="WKR1" s="292"/>
      <c r="WKS1" s="292"/>
      <c r="WKT1" s="292"/>
      <c r="WKU1" s="292"/>
      <c r="WKV1" s="292"/>
      <c r="WKW1" s="292"/>
      <c r="WKX1" s="292"/>
      <c r="WKY1" s="292"/>
      <c r="WKZ1" s="292"/>
      <c r="WLA1" s="292"/>
      <c r="WLB1" s="292"/>
      <c r="WLC1" s="292"/>
      <c r="WLD1" s="292"/>
      <c r="WLE1" s="292"/>
      <c r="WLF1" s="292"/>
      <c r="WLG1" s="292"/>
      <c r="WLH1" s="292"/>
      <c r="WLI1" s="292"/>
      <c r="WLJ1" s="292"/>
      <c r="WLK1" s="292"/>
      <c r="WLL1" s="292"/>
      <c r="WLM1" s="292"/>
      <c r="WLN1" s="292"/>
      <c r="WLO1" s="292"/>
      <c r="WLP1" s="292"/>
      <c r="WLQ1" s="292"/>
      <c r="WLR1" s="292"/>
      <c r="WLS1" s="292"/>
      <c r="WLT1" s="292"/>
      <c r="WLU1" s="292"/>
      <c r="WLV1" s="292"/>
      <c r="WLW1" s="292"/>
      <c r="WLX1" s="292"/>
      <c r="WLY1" s="292"/>
      <c r="WLZ1" s="292"/>
      <c r="WMA1" s="292"/>
      <c r="WMB1" s="292"/>
      <c r="WMC1" s="292"/>
      <c r="WMD1" s="292"/>
      <c r="WME1" s="292"/>
      <c r="WMF1" s="292"/>
      <c r="WMG1" s="292"/>
      <c r="WMH1" s="292"/>
      <c r="WMI1" s="292"/>
      <c r="WMJ1" s="292"/>
      <c r="WMK1" s="292"/>
      <c r="WML1" s="292"/>
      <c r="WMM1" s="292"/>
      <c r="WMN1" s="292"/>
      <c r="WMO1" s="292"/>
      <c r="WMP1" s="292"/>
      <c r="WMQ1" s="292"/>
      <c r="WMR1" s="292"/>
      <c r="WMS1" s="292"/>
      <c r="WMT1" s="292"/>
      <c r="WMU1" s="292"/>
      <c r="WMV1" s="292"/>
      <c r="WMW1" s="292"/>
      <c r="WMX1" s="292"/>
      <c r="WMY1" s="292"/>
      <c r="WMZ1" s="292"/>
      <c r="WNA1" s="292"/>
      <c r="WNB1" s="292"/>
      <c r="WNC1" s="292"/>
      <c r="WND1" s="292"/>
      <c r="WNE1" s="292"/>
      <c r="WNF1" s="292"/>
      <c r="WNG1" s="292"/>
      <c r="WNH1" s="292"/>
      <c r="WNI1" s="292"/>
      <c r="WNJ1" s="292"/>
      <c r="WNK1" s="292"/>
      <c r="WNL1" s="292"/>
      <c r="WNM1" s="292"/>
      <c r="WNN1" s="292"/>
      <c r="WNO1" s="292"/>
      <c r="WNP1" s="292"/>
      <c r="WNQ1" s="292"/>
      <c r="WNR1" s="292"/>
      <c r="WNS1" s="292"/>
      <c r="WNT1" s="292"/>
      <c r="WNU1" s="292"/>
      <c r="WNV1" s="292"/>
      <c r="WNW1" s="292"/>
      <c r="WNX1" s="292"/>
      <c r="WNY1" s="292"/>
      <c r="WNZ1" s="292"/>
      <c r="WOA1" s="292"/>
      <c r="WOB1" s="292"/>
      <c r="WOC1" s="292"/>
      <c r="WOD1" s="292"/>
      <c r="WOE1" s="292"/>
      <c r="WOF1" s="292"/>
      <c r="WOG1" s="292"/>
      <c r="WOH1" s="292"/>
      <c r="WOI1" s="292"/>
      <c r="WOJ1" s="292"/>
      <c r="WOK1" s="292"/>
      <c r="WOL1" s="292"/>
      <c r="WOM1" s="292"/>
      <c r="WON1" s="292"/>
      <c r="WOO1" s="292"/>
      <c r="WOP1" s="292"/>
      <c r="WOQ1" s="292"/>
      <c r="WOR1" s="292"/>
      <c r="WOS1" s="292"/>
      <c r="WOT1" s="292"/>
      <c r="WOU1" s="292"/>
      <c r="WOV1" s="292"/>
      <c r="WOW1" s="292"/>
      <c r="WOX1" s="292"/>
      <c r="WOY1" s="292"/>
      <c r="WOZ1" s="292"/>
      <c r="WPA1" s="292"/>
      <c r="WPB1" s="292"/>
      <c r="WPC1" s="292"/>
      <c r="WPD1" s="292"/>
      <c r="WPE1" s="292"/>
      <c r="WPF1" s="292"/>
      <c r="WPG1" s="292"/>
      <c r="WPH1" s="292"/>
      <c r="WPI1" s="292"/>
      <c r="WPJ1" s="292"/>
      <c r="WPK1" s="292"/>
      <c r="WPL1" s="292"/>
      <c r="WPM1" s="292"/>
      <c r="WPN1" s="292"/>
      <c r="WPO1" s="292"/>
      <c r="WPP1" s="292"/>
      <c r="WPQ1" s="292"/>
      <c r="WPR1" s="292"/>
      <c r="WPS1" s="292"/>
      <c r="WPT1" s="292"/>
      <c r="WPU1" s="292"/>
      <c r="WPV1" s="292"/>
      <c r="WPW1" s="292"/>
      <c r="WPX1" s="292"/>
      <c r="WPY1" s="292"/>
      <c r="WPZ1" s="292"/>
      <c r="WQA1" s="292"/>
      <c r="WQB1" s="292"/>
      <c r="WQC1" s="292"/>
      <c r="WQD1" s="292"/>
      <c r="WQE1" s="292"/>
      <c r="WQF1" s="292"/>
      <c r="WQG1" s="292"/>
      <c r="WQH1" s="292"/>
      <c r="WQI1" s="292"/>
      <c r="WQJ1" s="292"/>
      <c r="WQK1" s="292"/>
      <c r="WQL1" s="292"/>
      <c r="WQM1" s="292"/>
      <c r="WQN1" s="292"/>
      <c r="WQO1" s="292"/>
      <c r="WQP1" s="292"/>
      <c r="WQQ1" s="292"/>
      <c r="WQR1" s="292"/>
      <c r="WQS1" s="292"/>
      <c r="WQT1" s="292"/>
      <c r="WQU1" s="292"/>
      <c r="WQV1" s="292"/>
      <c r="WQW1" s="292"/>
      <c r="WQX1" s="292"/>
      <c r="WQY1" s="292"/>
      <c r="WQZ1" s="292"/>
      <c r="WRA1" s="292"/>
      <c r="WRB1" s="292"/>
      <c r="WRC1" s="292"/>
      <c r="WRD1" s="292"/>
      <c r="WRE1" s="292"/>
      <c r="WRF1" s="292"/>
      <c r="WRG1" s="292"/>
      <c r="WRH1" s="292"/>
      <c r="WRI1" s="292"/>
      <c r="WRJ1" s="292"/>
      <c r="WRK1" s="292"/>
      <c r="WRL1" s="292"/>
      <c r="WRM1" s="292"/>
      <c r="WRN1" s="292"/>
      <c r="WRO1" s="292"/>
      <c r="WRP1" s="292"/>
      <c r="WRQ1" s="292"/>
      <c r="WRR1" s="292"/>
      <c r="WRS1" s="292"/>
      <c r="WRT1" s="292"/>
      <c r="WRU1" s="292"/>
      <c r="WRV1" s="292"/>
      <c r="WRW1" s="292"/>
      <c r="WRX1" s="292"/>
      <c r="WRY1" s="292"/>
      <c r="WRZ1" s="292"/>
      <c r="WSA1" s="292"/>
      <c r="WSB1" s="292"/>
      <c r="WSC1" s="292"/>
      <c r="WSD1" s="292"/>
      <c r="WSE1" s="292"/>
      <c r="WSF1" s="292"/>
      <c r="WSG1" s="292"/>
      <c r="WSH1" s="292"/>
      <c r="WSI1" s="292"/>
      <c r="WSJ1" s="292"/>
      <c r="WSK1" s="292"/>
      <c r="WSL1" s="292"/>
      <c r="WSM1" s="292"/>
      <c r="WSN1" s="292"/>
      <c r="WSO1" s="292"/>
      <c r="WSP1" s="292"/>
      <c r="WSQ1" s="292"/>
      <c r="WSR1" s="292"/>
      <c r="WSS1" s="292"/>
      <c r="WST1" s="292"/>
      <c r="WSU1" s="292"/>
      <c r="WSV1" s="292"/>
      <c r="WSW1" s="292"/>
      <c r="WSX1" s="292"/>
      <c r="WSY1" s="292"/>
      <c r="WSZ1" s="292"/>
      <c r="WTA1" s="292"/>
      <c r="WTB1" s="292"/>
      <c r="WTC1" s="292"/>
      <c r="WTD1" s="292"/>
      <c r="WTE1" s="292"/>
      <c r="WTF1" s="292"/>
      <c r="WTG1" s="292"/>
      <c r="WTH1" s="292"/>
      <c r="WTI1" s="292"/>
      <c r="WTJ1" s="292"/>
      <c r="WTK1" s="292"/>
      <c r="WTL1" s="292"/>
      <c r="WTM1" s="292"/>
      <c r="WTN1" s="292"/>
      <c r="WTO1" s="292"/>
      <c r="WTP1" s="292"/>
      <c r="WTQ1" s="292"/>
      <c r="WTR1" s="292"/>
      <c r="WTS1" s="292"/>
      <c r="WTT1" s="292"/>
      <c r="WTU1" s="292"/>
      <c r="WTV1" s="292"/>
      <c r="WTW1" s="292"/>
      <c r="WTX1" s="292"/>
      <c r="WTY1" s="292"/>
      <c r="WTZ1" s="292"/>
      <c r="WUA1" s="292"/>
      <c r="WUB1" s="292"/>
      <c r="WUC1" s="292"/>
      <c r="WUD1" s="292"/>
      <c r="WUE1" s="292"/>
      <c r="WUF1" s="292"/>
      <c r="WUG1" s="292"/>
      <c r="WUH1" s="292"/>
      <c r="WUI1" s="292"/>
      <c r="WUJ1" s="292"/>
      <c r="WUK1" s="292"/>
      <c r="WUL1" s="292"/>
      <c r="WUM1" s="292"/>
      <c r="WUN1" s="292"/>
      <c r="WUO1" s="292"/>
      <c r="WUP1" s="292"/>
      <c r="WUQ1" s="292"/>
      <c r="WUR1" s="292"/>
      <c r="WUS1" s="292"/>
      <c r="WUT1" s="292"/>
      <c r="WUU1" s="292"/>
      <c r="WUV1" s="292"/>
      <c r="WUW1" s="292"/>
      <c r="WUX1" s="292"/>
      <c r="WUY1" s="292"/>
      <c r="WUZ1" s="292"/>
      <c r="WVA1" s="292"/>
      <c r="WVB1" s="292"/>
      <c r="WVC1" s="292"/>
      <c r="WVD1" s="292"/>
      <c r="WVE1" s="292"/>
      <c r="WVF1" s="292"/>
      <c r="WVG1" s="292"/>
      <c r="WVH1" s="292"/>
      <c r="WVI1" s="292"/>
      <c r="WVJ1" s="292"/>
      <c r="WVK1" s="292"/>
      <c r="WVL1" s="292"/>
      <c r="WVM1" s="292"/>
      <c r="WVN1" s="292"/>
      <c r="WVO1" s="292"/>
      <c r="WVP1" s="292"/>
      <c r="WVQ1" s="292"/>
      <c r="WVR1" s="292"/>
      <c r="WVS1" s="292"/>
      <c r="WVT1" s="292"/>
      <c r="WVU1" s="292"/>
      <c r="WVV1" s="292"/>
      <c r="WVW1" s="292"/>
      <c r="WVX1" s="292"/>
      <c r="WVY1" s="292"/>
      <c r="WVZ1" s="292"/>
      <c r="WWA1" s="292"/>
      <c r="WWB1" s="292"/>
      <c r="WWC1" s="292"/>
      <c r="WWD1" s="292"/>
      <c r="WWE1" s="292"/>
      <c r="WWF1" s="292"/>
      <c r="WWG1" s="292"/>
      <c r="WWH1" s="292"/>
      <c r="WWI1" s="292"/>
      <c r="WWJ1" s="292"/>
      <c r="WWK1" s="292"/>
      <c r="WWL1" s="292"/>
      <c r="WWM1" s="292"/>
      <c r="WWN1" s="292"/>
      <c r="WWO1" s="292"/>
      <c r="WWP1" s="292"/>
      <c r="WWQ1" s="292"/>
      <c r="WWR1" s="292"/>
      <c r="WWS1" s="292"/>
      <c r="WWT1" s="292"/>
      <c r="WWU1" s="292"/>
      <c r="WWV1" s="292"/>
      <c r="WWW1" s="292"/>
      <c r="WWX1" s="292"/>
      <c r="WWY1" s="292"/>
      <c r="WWZ1" s="292"/>
      <c r="WXA1" s="292"/>
      <c r="WXB1" s="292"/>
      <c r="WXC1" s="292"/>
      <c r="WXD1" s="292"/>
      <c r="WXE1" s="292"/>
      <c r="WXF1" s="292"/>
      <c r="WXG1" s="292"/>
      <c r="WXH1" s="292"/>
      <c r="WXI1" s="292"/>
      <c r="WXJ1" s="292"/>
      <c r="WXK1" s="292"/>
      <c r="WXL1" s="292"/>
      <c r="WXM1" s="292"/>
      <c r="WXN1" s="292"/>
      <c r="WXO1" s="292"/>
      <c r="WXP1" s="292"/>
      <c r="WXQ1" s="292"/>
      <c r="WXR1" s="292"/>
      <c r="WXS1" s="292"/>
      <c r="WXT1" s="292"/>
      <c r="WXU1" s="292"/>
      <c r="WXV1" s="292"/>
      <c r="WXW1" s="292"/>
      <c r="WXX1" s="292"/>
      <c r="WXY1" s="292"/>
      <c r="WXZ1" s="292"/>
      <c r="WYA1" s="292"/>
      <c r="WYB1" s="292"/>
      <c r="WYC1" s="292"/>
      <c r="WYD1" s="292"/>
      <c r="WYE1" s="292"/>
      <c r="WYF1" s="292"/>
      <c r="WYG1" s="292"/>
      <c r="WYH1" s="292"/>
      <c r="WYI1" s="292"/>
      <c r="WYJ1" s="292"/>
      <c r="WYK1" s="292"/>
      <c r="WYL1" s="292"/>
      <c r="WYM1" s="292"/>
      <c r="WYN1" s="292"/>
      <c r="WYO1" s="292"/>
      <c r="WYP1" s="292"/>
      <c r="WYQ1" s="292"/>
      <c r="WYR1" s="292"/>
      <c r="WYS1" s="292"/>
      <c r="WYT1" s="292"/>
      <c r="WYU1" s="292"/>
      <c r="WYV1" s="292"/>
      <c r="WYW1" s="292"/>
      <c r="WYX1" s="292"/>
      <c r="WYY1" s="292"/>
      <c r="WYZ1" s="292"/>
      <c r="WZA1" s="292"/>
      <c r="WZB1" s="292"/>
      <c r="WZC1" s="292"/>
      <c r="WZD1" s="292"/>
      <c r="WZE1" s="292"/>
      <c r="WZF1" s="292"/>
      <c r="WZG1" s="292"/>
      <c r="WZH1" s="292"/>
      <c r="WZI1" s="292"/>
      <c r="WZJ1" s="292"/>
      <c r="WZK1" s="292"/>
      <c r="WZL1" s="292"/>
      <c r="WZM1" s="292"/>
      <c r="WZN1" s="292"/>
      <c r="WZO1" s="292"/>
      <c r="WZP1" s="292"/>
      <c r="WZQ1" s="292"/>
      <c r="WZR1" s="292"/>
      <c r="WZS1" s="292"/>
      <c r="WZT1" s="292"/>
      <c r="WZU1" s="292"/>
      <c r="WZV1" s="292"/>
      <c r="WZW1" s="292"/>
      <c r="WZX1" s="292"/>
      <c r="WZY1" s="292"/>
      <c r="WZZ1" s="292"/>
      <c r="XAA1" s="292"/>
      <c r="XAB1" s="292"/>
      <c r="XAC1" s="292"/>
      <c r="XAD1" s="292"/>
      <c r="XAE1" s="292"/>
      <c r="XAF1" s="292"/>
      <c r="XAG1" s="292"/>
      <c r="XAH1" s="292"/>
      <c r="XAI1" s="292"/>
      <c r="XAJ1" s="292"/>
      <c r="XAK1" s="292"/>
      <c r="XAL1" s="292"/>
      <c r="XAM1" s="292"/>
      <c r="XAN1" s="292"/>
      <c r="XAO1" s="292"/>
      <c r="XAP1" s="292"/>
      <c r="XAQ1" s="292"/>
      <c r="XAR1" s="292"/>
      <c r="XAS1" s="292"/>
      <c r="XAT1" s="292"/>
      <c r="XAU1" s="292"/>
      <c r="XAV1" s="292"/>
      <c r="XAW1" s="292"/>
      <c r="XAX1" s="292"/>
      <c r="XAY1" s="292"/>
      <c r="XAZ1" s="292"/>
      <c r="XBA1" s="292"/>
      <c r="XBB1" s="292"/>
      <c r="XBC1" s="292"/>
      <c r="XBD1" s="292"/>
      <c r="XBE1" s="292"/>
      <c r="XBF1" s="292"/>
      <c r="XBG1" s="292"/>
      <c r="XBH1" s="292"/>
      <c r="XBI1" s="292"/>
      <c r="XBJ1" s="292"/>
      <c r="XBK1" s="292"/>
      <c r="XBL1" s="292"/>
      <c r="XBM1" s="292"/>
      <c r="XBN1" s="292"/>
      <c r="XBO1" s="292"/>
      <c r="XBP1" s="292"/>
      <c r="XBQ1" s="292"/>
      <c r="XBR1" s="292"/>
      <c r="XBS1" s="292"/>
      <c r="XBT1" s="292"/>
      <c r="XBU1" s="292"/>
      <c r="XBV1" s="292"/>
      <c r="XBW1" s="292"/>
      <c r="XBX1" s="292"/>
      <c r="XBY1" s="292"/>
      <c r="XBZ1" s="292"/>
      <c r="XCA1" s="292"/>
      <c r="XCB1" s="292"/>
      <c r="XCC1" s="292"/>
      <c r="XCD1" s="292"/>
      <c r="XCE1" s="292"/>
      <c r="XCF1" s="292"/>
      <c r="XCG1" s="292"/>
      <c r="XCH1" s="292"/>
      <c r="XCI1" s="292"/>
      <c r="XCJ1" s="292"/>
      <c r="XCK1" s="292"/>
      <c r="XCL1" s="292"/>
      <c r="XCM1" s="292"/>
      <c r="XCN1" s="292"/>
      <c r="XCO1" s="292"/>
      <c r="XCP1" s="292"/>
      <c r="XCQ1" s="292"/>
      <c r="XCR1" s="292"/>
      <c r="XCS1" s="292"/>
      <c r="XCT1" s="292"/>
      <c r="XCU1" s="292"/>
      <c r="XCV1" s="292"/>
      <c r="XCW1" s="292"/>
      <c r="XCX1" s="292"/>
      <c r="XCY1" s="292"/>
      <c r="XCZ1" s="292"/>
      <c r="XDA1" s="292"/>
      <c r="XDB1" s="292"/>
      <c r="XDC1" s="292"/>
      <c r="XDD1" s="292"/>
      <c r="XDE1" s="292"/>
      <c r="XDF1" s="292"/>
      <c r="XDG1" s="292"/>
      <c r="XDH1" s="292"/>
      <c r="XDI1" s="292"/>
      <c r="XDJ1" s="292"/>
      <c r="XDK1" s="292"/>
      <c r="XDL1" s="292"/>
      <c r="XDM1" s="292"/>
      <c r="XDN1" s="292"/>
      <c r="XDO1" s="292"/>
      <c r="XDP1" s="292"/>
      <c r="XDQ1" s="292"/>
      <c r="XDR1" s="292"/>
      <c r="XDS1" s="292"/>
      <c r="XDT1" s="292"/>
      <c r="XDU1" s="292"/>
      <c r="XDV1" s="292"/>
      <c r="XDW1" s="292"/>
      <c r="XDX1" s="292"/>
      <c r="XDY1" s="292"/>
      <c r="XDZ1" s="292"/>
      <c r="XEA1" s="292"/>
      <c r="XEB1" s="292"/>
      <c r="XEC1" s="292"/>
      <c r="XED1" s="292"/>
      <c r="XEE1" s="292"/>
      <c r="XEF1" s="292"/>
      <c r="XEG1" s="292"/>
      <c r="XEH1" s="292"/>
      <c r="XEI1" s="292"/>
      <c r="XEJ1" s="292"/>
      <c r="XEK1" s="292"/>
      <c r="XEL1" s="292"/>
      <c r="XEM1" s="292"/>
      <c r="XEN1" s="292"/>
      <c r="XEO1" s="292"/>
      <c r="XEP1" s="292"/>
      <c r="XEQ1" s="292"/>
      <c r="XER1" s="292"/>
      <c r="XES1" s="292"/>
      <c r="XET1" s="292"/>
      <c r="XEU1" s="292"/>
      <c r="XEV1" s="292"/>
      <c r="XEW1" s="292"/>
      <c r="XEX1" s="292"/>
      <c r="XEY1" s="292"/>
      <c r="XEZ1" s="292"/>
      <c r="XFA1" s="292"/>
      <c r="XFB1" s="292"/>
      <c r="XFC1" s="292"/>
      <c r="XFD1" s="119"/>
    </row>
    <row r="2" spans="1:16384" ht="138" customHeight="1">
      <c r="A2" s="39" t="s">
        <v>0</v>
      </c>
      <c r="B2" s="39" t="s">
        <v>1</v>
      </c>
      <c r="C2" s="82" t="s">
        <v>2</v>
      </c>
      <c r="D2" s="120" t="s">
        <v>281</v>
      </c>
      <c r="E2" s="120" t="s">
        <v>282</v>
      </c>
      <c r="F2" s="120" t="s">
        <v>71</v>
      </c>
      <c r="G2" s="120" t="s">
        <v>69</v>
      </c>
      <c r="H2" s="120" t="s">
        <v>237</v>
      </c>
      <c r="I2" s="120" t="s">
        <v>146</v>
      </c>
      <c r="J2" s="120" t="s">
        <v>74</v>
      </c>
      <c r="K2" s="120" t="s">
        <v>238</v>
      </c>
      <c r="L2" s="120" t="s">
        <v>289</v>
      </c>
      <c r="M2" s="120" t="s">
        <v>290</v>
      </c>
      <c r="N2" s="120" t="s">
        <v>291</v>
      </c>
      <c r="O2" s="120" t="s">
        <v>147</v>
      </c>
      <c r="P2" s="120" t="s">
        <v>148</v>
      </c>
      <c r="Q2" s="120" t="s">
        <v>149</v>
      </c>
      <c r="R2" s="120" t="s">
        <v>239</v>
      </c>
      <c r="S2" s="120" t="s">
        <v>92</v>
      </c>
      <c r="T2" s="120" t="s">
        <v>240</v>
      </c>
      <c r="U2" s="120" t="s">
        <v>241</v>
      </c>
      <c r="V2" s="120" t="s">
        <v>150</v>
      </c>
      <c r="W2" s="120" t="s">
        <v>93</v>
      </c>
      <c r="X2" s="120" t="s">
        <v>68</v>
      </c>
      <c r="Y2" s="120" t="s">
        <v>242</v>
      </c>
      <c r="Z2" s="120" t="s">
        <v>243</v>
      </c>
      <c r="AA2" s="120" t="s">
        <v>244</v>
      </c>
      <c r="AB2" s="120" t="s">
        <v>245</v>
      </c>
      <c r="AC2" s="121" t="s">
        <v>246</v>
      </c>
      <c r="AD2" s="121" t="s">
        <v>247</v>
      </c>
      <c r="AE2" s="121" t="s">
        <v>293</v>
      </c>
      <c r="AF2" s="121" t="s">
        <v>780</v>
      </c>
      <c r="AG2" s="121" t="s">
        <v>248</v>
      </c>
      <c r="AH2" s="121" t="s">
        <v>787</v>
      </c>
      <c r="AI2" s="121" t="s">
        <v>249</v>
      </c>
      <c r="AJ2" s="121" t="s">
        <v>250</v>
      </c>
      <c r="AK2" s="121" t="s">
        <v>251</v>
      </c>
      <c r="AL2" s="121" t="s">
        <v>252</v>
      </c>
      <c r="AM2" s="121" t="s">
        <v>107</v>
      </c>
      <c r="AN2" s="121" t="s">
        <v>253</v>
      </c>
      <c r="AO2" s="121" t="s">
        <v>254</v>
      </c>
      <c r="AP2" s="121" t="s">
        <v>255</v>
      </c>
      <c r="AQ2" s="121" t="s">
        <v>256</v>
      </c>
      <c r="AR2" s="121" t="s">
        <v>257</v>
      </c>
      <c r="AS2" s="121" t="s">
        <v>258</v>
      </c>
      <c r="AT2" s="121" t="s">
        <v>295</v>
      </c>
      <c r="AU2" s="121" t="s">
        <v>259</v>
      </c>
      <c r="AV2" s="121" t="s">
        <v>296</v>
      </c>
      <c r="AW2" s="121" t="s">
        <v>260</v>
      </c>
      <c r="AX2" s="121" t="s">
        <v>261</v>
      </c>
      <c r="AY2" s="121" t="s">
        <v>262</v>
      </c>
      <c r="AZ2" s="121" t="s">
        <v>263</v>
      </c>
      <c r="BA2" s="121" t="s">
        <v>122</v>
      </c>
      <c r="BB2" s="121" t="s">
        <v>795</v>
      </c>
      <c r="BC2" s="121" t="s">
        <v>264</v>
      </c>
      <c r="BD2" s="121" t="s">
        <v>297</v>
      </c>
      <c r="BE2" s="121" t="s">
        <v>265</v>
      </c>
      <c r="BF2" s="122" t="s">
        <v>266</v>
      </c>
      <c r="BG2" s="122" t="s">
        <v>129</v>
      </c>
      <c r="BH2" s="122" t="s">
        <v>130</v>
      </c>
      <c r="BI2" s="122" t="s">
        <v>267</v>
      </c>
      <c r="BJ2" s="122" t="s">
        <v>268</v>
      </c>
      <c r="BK2" s="122" t="s">
        <v>133</v>
      </c>
      <c r="BL2" s="122" t="s">
        <v>269</v>
      </c>
      <c r="BM2" s="122" t="s">
        <v>270</v>
      </c>
      <c r="BN2" s="122" t="s">
        <v>271</v>
      </c>
      <c r="BO2" s="122" t="s">
        <v>272</v>
      </c>
      <c r="BP2" s="122" t="s">
        <v>151</v>
      </c>
      <c r="BQ2" s="122" t="s">
        <v>152</v>
      </c>
      <c r="BR2" s="122" t="s">
        <v>273</v>
      </c>
      <c r="BS2" s="122" t="s">
        <v>274</v>
      </c>
      <c r="BT2" s="122" t="s">
        <v>275</v>
      </c>
      <c r="BU2" s="122" t="s">
        <v>276</v>
      </c>
      <c r="BV2" s="122" t="s">
        <v>277</v>
      </c>
      <c r="BW2" s="122" t="s">
        <v>278</v>
      </c>
      <c r="BX2" s="208" t="s">
        <v>279</v>
      </c>
      <c r="BY2" s="208" t="s">
        <v>298</v>
      </c>
      <c r="BZ2" s="208" t="s">
        <v>302</v>
      </c>
    </row>
    <row r="3" spans="1:16384" ht="24" customHeight="1">
      <c r="A3" s="291" t="s">
        <v>153</v>
      </c>
      <c r="B3" s="291"/>
      <c r="C3" s="291"/>
      <c r="D3" s="117">
        <v>2015</v>
      </c>
      <c r="E3" s="117">
        <v>2015</v>
      </c>
      <c r="F3" s="117">
        <v>2015</v>
      </c>
      <c r="G3" s="83" t="s">
        <v>284</v>
      </c>
      <c r="H3" s="83" t="s">
        <v>284</v>
      </c>
      <c r="I3" s="83" t="s">
        <v>285</v>
      </c>
      <c r="J3" s="83" t="s">
        <v>286</v>
      </c>
      <c r="K3" s="83" t="s">
        <v>285</v>
      </c>
      <c r="L3" s="83">
        <v>2019</v>
      </c>
      <c r="M3" s="83">
        <v>2020</v>
      </c>
      <c r="N3" s="83">
        <v>2020</v>
      </c>
      <c r="O3" s="83">
        <v>2023</v>
      </c>
      <c r="P3" s="83">
        <v>2023</v>
      </c>
      <c r="Q3" s="83">
        <v>2023</v>
      </c>
      <c r="R3" s="83">
        <v>2014</v>
      </c>
      <c r="S3" s="83">
        <v>2019</v>
      </c>
      <c r="T3" s="83">
        <v>2022</v>
      </c>
      <c r="U3" s="83">
        <v>2015</v>
      </c>
      <c r="V3" s="83">
        <v>2018</v>
      </c>
      <c r="W3" s="83">
        <v>2020</v>
      </c>
      <c r="X3" s="83">
        <v>2011</v>
      </c>
      <c r="Y3" s="83" t="s">
        <v>286</v>
      </c>
      <c r="Z3" s="83" t="s">
        <v>286</v>
      </c>
      <c r="AA3" s="83" t="s">
        <v>286</v>
      </c>
      <c r="AB3" s="83" t="s">
        <v>286</v>
      </c>
      <c r="AC3" s="83">
        <v>2017</v>
      </c>
      <c r="AD3" s="83">
        <v>2012</v>
      </c>
      <c r="AE3" s="83">
        <v>2022</v>
      </c>
      <c r="AF3" s="83">
        <v>2021</v>
      </c>
      <c r="AG3" s="83">
        <v>2022</v>
      </c>
      <c r="AH3" s="83">
        <v>2014</v>
      </c>
      <c r="AI3" s="83">
        <v>2023</v>
      </c>
      <c r="AJ3" s="83">
        <v>2021</v>
      </c>
      <c r="AK3" s="83">
        <v>2021</v>
      </c>
      <c r="AL3" s="83">
        <v>2022</v>
      </c>
      <c r="AM3" s="83">
        <v>2022</v>
      </c>
      <c r="AN3" s="83">
        <v>2017</v>
      </c>
      <c r="AO3" s="83">
        <v>2023</v>
      </c>
      <c r="AP3" s="83">
        <v>2023</v>
      </c>
      <c r="AQ3" s="83">
        <v>2022</v>
      </c>
      <c r="AR3" s="83">
        <v>2022</v>
      </c>
      <c r="AS3" s="83">
        <v>2022</v>
      </c>
      <c r="AT3" s="83">
        <v>2020</v>
      </c>
      <c r="AU3" s="83">
        <v>2022</v>
      </c>
      <c r="AV3" s="83">
        <v>2021</v>
      </c>
      <c r="AW3" s="83">
        <v>2015</v>
      </c>
      <c r="AX3" s="83" t="s">
        <v>309</v>
      </c>
      <c r="AY3" s="83" t="s">
        <v>309</v>
      </c>
      <c r="AZ3" s="83" t="s">
        <v>309</v>
      </c>
      <c r="BA3" s="83">
        <v>2021</v>
      </c>
      <c r="BB3" s="83">
        <v>2022</v>
      </c>
      <c r="BC3" s="83">
        <v>2023</v>
      </c>
      <c r="BD3" s="83">
        <v>2022</v>
      </c>
      <c r="BE3" s="83">
        <v>2021</v>
      </c>
      <c r="BF3" s="83">
        <v>2021</v>
      </c>
      <c r="BG3" s="83">
        <v>2023</v>
      </c>
      <c r="BH3" s="83">
        <v>2022</v>
      </c>
      <c r="BI3" s="83">
        <v>2022</v>
      </c>
      <c r="BJ3" s="83">
        <v>2022</v>
      </c>
      <c r="BK3" s="83">
        <v>2022</v>
      </c>
      <c r="BL3" s="83">
        <v>2022</v>
      </c>
      <c r="BM3" s="83">
        <v>2018</v>
      </c>
      <c r="BN3" s="83">
        <v>2023</v>
      </c>
      <c r="BO3" s="83">
        <v>2022</v>
      </c>
      <c r="BP3" s="83">
        <v>2022</v>
      </c>
      <c r="BQ3" s="83">
        <v>2022</v>
      </c>
      <c r="BR3" s="83">
        <v>2020</v>
      </c>
      <c r="BS3" s="83">
        <v>2020</v>
      </c>
      <c r="BT3" s="83">
        <v>2017</v>
      </c>
      <c r="BU3" s="83">
        <v>2017</v>
      </c>
      <c r="BV3" s="83">
        <v>2017</v>
      </c>
      <c r="BW3" s="83">
        <v>2020</v>
      </c>
      <c r="BX3" s="83">
        <v>2022</v>
      </c>
      <c r="BY3" s="83">
        <v>2020</v>
      </c>
      <c r="BZ3" s="83">
        <v>2023</v>
      </c>
    </row>
    <row r="4" spans="1:16384" ht="25.5">
      <c r="A4" s="242" t="s">
        <v>280</v>
      </c>
      <c r="B4" s="242"/>
      <c r="C4" s="242"/>
      <c r="D4" s="118" t="s">
        <v>154</v>
      </c>
      <c r="E4" s="118" t="s">
        <v>154</v>
      </c>
      <c r="F4" s="118" t="s">
        <v>154</v>
      </c>
      <c r="G4" s="118" t="s">
        <v>155</v>
      </c>
      <c r="H4" s="118" t="s">
        <v>155</v>
      </c>
      <c r="I4" s="118" t="s">
        <v>156</v>
      </c>
      <c r="J4" s="118" t="s">
        <v>155</v>
      </c>
      <c r="K4" s="118" t="s">
        <v>287</v>
      </c>
      <c r="L4" s="118" t="s">
        <v>288</v>
      </c>
      <c r="M4" s="118" t="s">
        <v>288</v>
      </c>
      <c r="N4" s="118" t="s">
        <v>288</v>
      </c>
      <c r="O4" s="118" t="s">
        <v>157</v>
      </c>
      <c r="P4" s="118" t="s">
        <v>156</v>
      </c>
      <c r="Q4" s="118" t="s">
        <v>156</v>
      </c>
      <c r="R4" s="118" t="s">
        <v>155</v>
      </c>
      <c r="S4" s="118" t="s">
        <v>155</v>
      </c>
      <c r="T4" s="118" t="s">
        <v>156</v>
      </c>
      <c r="U4" s="118" t="s">
        <v>156</v>
      </c>
      <c r="V4" s="118" t="s">
        <v>156</v>
      </c>
      <c r="W4" s="118" t="s">
        <v>158</v>
      </c>
      <c r="X4" s="118" t="s">
        <v>155</v>
      </c>
      <c r="Y4" s="118" t="s">
        <v>155</v>
      </c>
      <c r="Z4" s="118" t="s">
        <v>154</v>
      </c>
      <c r="AA4" s="118" t="s">
        <v>155</v>
      </c>
      <c r="AB4" s="118" t="s">
        <v>155</v>
      </c>
      <c r="AC4" s="118" t="s">
        <v>158</v>
      </c>
      <c r="AD4" s="118" t="s">
        <v>158</v>
      </c>
      <c r="AE4" s="118" t="s">
        <v>156</v>
      </c>
      <c r="AF4" s="118" t="s">
        <v>158</v>
      </c>
      <c r="AG4" s="118" t="s">
        <v>158</v>
      </c>
      <c r="AH4" s="118" t="s">
        <v>158</v>
      </c>
      <c r="AI4" s="118" t="s">
        <v>294</v>
      </c>
      <c r="AJ4" s="118" t="s">
        <v>294</v>
      </c>
      <c r="AK4" s="118" t="s">
        <v>156</v>
      </c>
      <c r="AL4" s="118" t="s">
        <v>156</v>
      </c>
      <c r="AM4" s="118" t="s">
        <v>156</v>
      </c>
      <c r="AN4" s="118" t="s">
        <v>156</v>
      </c>
      <c r="AO4" s="118" t="s">
        <v>156</v>
      </c>
      <c r="AP4" s="118" t="s">
        <v>156</v>
      </c>
      <c r="AQ4" s="118" t="s">
        <v>156</v>
      </c>
      <c r="AR4" s="118" t="s">
        <v>156</v>
      </c>
      <c r="AS4" s="118" t="s">
        <v>156</v>
      </c>
      <c r="AT4" s="118" t="s">
        <v>155</v>
      </c>
      <c r="AU4" s="118" t="s">
        <v>155</v>
      </c>
      <c r="AV4" s="118" t="s">
        <v>155</v>
      </c>
      <c r="AW4" s="118" t="s">
        <v>156</v>
      </c>
      <c r="AX4" s="118" t="s">
        <v>156</v>
      </c>
      <c r="AY4" s="118" t="s">
        <v>155</v>
      </c>
      <c r="AZ4" s="118" t="s">
        <v>156</v>
      </c>
      <c r="BA4" s="118" t="s">
        <v>156</v>
      </c>
      <c r="BB4" s="118" t="s">
        <v>796</v>
      </c>
      <c r="BC4" s="118" t="s">
        <v>156</v>
      </c>
      <c r="BD4" s="118" t="s">
        <v>156</v>
      </c>
      <c r="BE4" s="118" t="s">
        <v>156</v>
      </c>
      <c r="BF4" s="118" t="s">
        <v>158</v>
      </c>
      <c r="BG4" s="118" t="s">
        <v>158</v>
      </c>
      <c r="BH4" s="118" t="s">
        <v>156</v>
      </c>
      <c r="BI4" s="118" t="s">
        <v>155</v>
      </c>
      <c r="BJ4" s="118" t="s">
        <v>158</v>
      </c>
      <c r="BK4" s="118" t="s">
        <v>156</v>
      </c>
      <c r="BL4" s="118" t="s">
        <v>156</v>
      </c>
      <c r="BM4" s="118" t="s">
        <v>156</v>
      </c>
      <c r="BN4" s="118" t="s">
        <v>155</v>
      </c>
      <c r="BO4" s="118" t="s">
        <v>159</v>
      </c>
      <c r="BP4" s="118" t="s">
        <v>156</v>
      </c>
      <c r="BQ4" s="118" t="s">
        <v>156</v>
      </c>
      <c r="BR4" s="118" t="s">
        <v>294</v>
      </c>
      <c r="BS4" s="118" t="s">
        <v>156</v>
      </c>
      <c r="BT4" s="118" t="s">
        <v>155</v>
      </c>
      <c r="BU4" s="118" t="s">
        <v>155</v>
      </c>
      <c r="BV4" s="118" t="s">
        <v>155</v>
      </c>
      <c r="BW4" s="118" t="s">
        <v>155</v>
      </c>
      <c r="BX4" s="118" t="s">
        <v>155</v>
      </c>
      <c r="BY4" s="118" t="s">
        <v>299</v>
      </c>
      <c r="BZ4" s="118" t="s">
        <v>160</v>
      </c>
    </row>
    <row r="5" spans="1:16384" ht="14.25">
      <c r="A5" s="25" t="s">
        <v>199</v>
      </c>
      <c r="B5" s="39" t="s">
        <v>175</v>
      </c>
      <c r="C5" s="82" t="s">
        <v>213</v>
      </c>
      <c r="D5" s="84">
        <v>118.5302482</v>
      </c>
      <c r="E5" s="56">
        <v>0</v>
      </c>
      <c r="F5" s="56">
        <v>37780</v>
      </c>
      <c r="G5" s="56" t="s">
        <v>283</v>
      </c>
      <c r="H5" s="56" t="s">
        <v>283</v>
      </c>
      <c r="I5" s="84">
        <v>0.25</v>
      </c>
      <c r="J5" s="56">
        <v>438</v>
      </c>
      <c r="K5" s="84">
        <v>3.92</v>
      </c>
      <c r="L5" s="56">
        <v>0</v>
      </c>
      <c r="M5" s="89">
        <v>16.87</v>
      </c>
      <c r="N5" s="85">
        <v>0</v>
      </c>
      <c r="O5" s="85">
        <v>67.7</v>
      </c>
      <c r="P5" s="86">
        <v>-1.3</v>
      </c>
      <c r="Q5" s="86">
        <v>11.2</v>
      </c>
      <c r="R5" s="86">
        <v>3.1</v>
      </c>
      <c r="S5" s="56">
        <v>1670</v>
      </c>
      <c r="T5" s="86">
        <v>4.9000000000000004</v>
      </c>
      <c r="U5" s="84">
        <v>1.89</v>
      </c>
      <c r="V5" s="87" t="s">
        <v>292</v>
      </c>
      <c r="W5" s="56">
        <v>80</v>
      </c>
      <c r="X5" s="56">
        <v>1096</v>
      </c>
      <c r="Y5" s="56">
        <v>228</v>
      </c>
      <c r="Z5" s="56">
        <v>22</v>
      </c>
      <c r="AA5" s="56">
        <v>711</v>
      </c>
      <c r="AB5" s="56">
        <v>597</v>
      </c>
      <c r="AC5" s="87">
        <v>0.74199999999999999</v>
      </c>
      <c r="AD5" s="87">
        <v>4.0000000000000001E-3</v>
      </c>
      <c r="AE5" s="86">
        <v>37</v>
      </c>
      <c r="AF5" s="84">
        <v>1.07</v>
      </c>
      <c r="AG5" s="244">
        <v>0.2893</v>
      </c>
      <c r="AH5" s="56">
        <v>694</v>
      </c>
      <c r="AI5" s="86">
        <v>4085.17</v>
      </c>
      <c r="AJ5" s="88">
        <v>14015.75</v>
      </c>
      <c r="AK5" s="84">
        <v>4.2699999999999996</v>
      </c>
      <c r="AL5" s="85">
        <v>14.13</v>
      </c>
      <c r="AM5" s="88">
        <v>2.5</v>
      </c>
      <c r="AN5" s="88">
        <v>1.3</v>
      </c>
      <c r="AO5" s="88">
        <v>3.1</v>
      </c>
      <c r="AP5" s="88">
        <v>10.6732479687174</v>
      </c>
      <c r="AQ5" s="85">
        <v>0.13</v>
      </c>
      <c r="AR5" s="88">
        <v>0.81</v>
      </c>
      <c r="AS5" s="85">
        <v>0.72</v>
      </c>
      <c r="AT5" s="88">
        <v>37.35</v>
      </c>
      <c r="AU5" s="88">
        <v>10.3</v>
      </c>
      <c r="AV5" s="85">
        <v>15.2</v>
      </c>
      <c r="AW5" s="85">
        <v>4.76</v>
      </c>
      <c r="AX5" s="85">
        <v>0</v>
      </c>
      <c r="AY5" s="85">
        <v>0</v>
      </c>
      <c r="AZ5" s="85">
        <v>7.1999999999999995E-2</v>
      </c>
      <c r="BA5" s="85">
        <v>0.02</v>
      </c>
      <c r="BB5" s="90">
        <v>2475</v>
      </c>
      <c r="BC5" s="88">
        <v>88.8</v>
      </c>
      <c r="BD5" s="88">
        <v>25.9</v>
      </c>
      <c r="BE5" s="89">
        <v>0.5</v>
      </c>
      <c r="BF5" s="89">
        <v>-0.4</v>
      </c>
      <c r="BG5" s="88">
        <v>0.9</v>
      </c>
      <c r="BH5" s="56" t="s">
        <v>161</v>
      </c>
      <c r="BI5" s="90">
        <v>5</v>
      </c>
      <c r="BJ5" s="56" t="s">
        <v>161</v>
      </c>
      <c r="BK5" s="88">
        <v>97.7</v>
      </c>
      <c r="BL5" s="92">
        <v>4.9926780456200194E-4</v>
      </c>
      <c r="BM5" s="88">
        <v>49.1</v>
      </c>
      <c r="BN5" s="89">
        <v>203.04</v>
      </c>
      <c r="BO5" s="88">
        <v>32.1</v>
      </c>
      <c r="BP5" s="88">
        <v>84.9</v>
      </c>
      <c r="BQ5" s="88">
        <v>75.2</v>
      </c>
      <c r="BR5" s="88">
        <v>876.82</v>
      </c>
      <c r="BS5" s="88">
        <v>88.9</v>
      </c>
      <c r="BT5" s="88">
        <v>17.7</v>
      </c>
      <c r="BU5" s="88">
        <v>38.9</v>
      </c>
      <c r="BV5" s="88">
        <v>20.399999999999999</v>
      </c>
      <c r="BW5" s="88">
        <v>12</v>
      </c>
      <c r="BX5" s="123">
        <v>62399</v>
      </c>
      <c r="BY5" s="123">
        <v>29985702</v>
      </c>
      <c r="BZ5" s="123">
        <v>892</v>
      </c>
    </row>
    <row r="6" spans="1:16384" ht="14.25">
      <c r="A6" s="25" t="s">
        <v>199</v>
      </c>
      <c r="B6" s="39" t="s">
        <v>162</v>
      </c>
      <c r="C6" s="82" t="s">
        <v>200</v>
      </c>
      <c r="D6" s="84">
        <v>1103.0332309999999</v>
      </c>
      <c r="E6" s="56">
        <v>0</v>
      </c>
      <c r="F6" s="56">
        <v>1028</v>
      </c>
      <c r="G6" s="56" t="s">
        <v>283</v>
      </c>
      <c r="H6" s="56" t="s">
        <v>283</v>
      </c>
      <c r="I6" s="84">
        <v>0.2</v>
      </c>
      <c r="J6" s="56">
        <v>603</v>
      </c>
      <c r="K6" s="84">
        <v>1.1499999999999999</v>
      </c>
      <c r="L6" s="56">
        <v>0</v>
      </c>
      <c r="M6" s="85">
        <v>181.17</v>
      </c>
      <c r="N6" s="85">
        <v>0.66</v>
      </c>
      <c r="O6" s="85">
        <v>1212.3</v>
      </c>
      <c r="P6" s="86">
        <v>-1.9</v>
      </c>
      <c r="Q6" s="86">
        <v>95.7</v>
      </c>
      <c r="R6" s="86">
        <v>2.6</v>
      </c>
      <c r="S6" s="56">
        <v>1670</v>
      </c>
      <c r="T6" s="86">
        <v>5.6</v>
      </c>
      <c r="U6" s="84">
        <v>2.1</v>
      </c>
      <c r="V6" s="87" t="s">
        <v>292</v>
      </c>
      <c r="W6" s="56">
        <v>80</v>
      </c>
      <c r="X6" s="56">
        <v>91</v>
      </c>
      <c r="Y6" s="56">
        <v>13</v>
      </c>
      <c r="Z6" s="56">
        <v>0</v>
      </c>
      <c r="AA6" s="56">
        <v>711</v>
      </c>
      <c r="AB6" s="56">
        <v>815</v>
      </c>
      <c r="AC6" s="87">
        <v>0.746</v>
      </c>
      <c r="AD6" s="87">
        <v>6.0000000000000001E-3</v>
      </c>
      <c r="AE6" s="86">
        <v>30.5</v>
      </c>
      <c r="AF6" s="84">
        <v>1.07</v>
      </c>
      <c r="AG6" s="244">
        <v>0.32919999999999999</v>
      </c>
      <c r="AH6" s="56">
        <v>795</v>
      </c>
      <c r="AI6" s="86">
        <v>2617.4</v>
      </c>
      <c r="AJ6" s="88">
        <v>21875.42</v>
      </c>
      <c r="AK6" s="84">
        <v>4.2699999999999996</v>
      </c>
      <c r="AL6" s="85">
        <v>14.13</v>
      </c>
      <c r="AM6" s="88">
        <v>3.2</v>
      </c>
      <c r="AN6" s="88">
        <v>1.5</v>
      </c>
      <c r="AO6" s="88">
        <v>3.1</v>
      </c>
      <c r="AP6" s="88">
        <v>0.743698934371116</v>
      </c>
      <c r="AQ6" s="85">
        <v>0.13</v>
      </c>
      <c r="AR6" s="88">
        <v>0.95</v>
      </c>
      <c r="AS6" s="85">
        <v>2.59</v>
      </c>
      <c r="AT6" s="88">
        <v>33.6</v>
      </c>
      <c r="AU6" s="88">
        <v>10.3</v>
      </c>
      <c r="AV6" s="85">
        <v>5.4</v>
      </c>
      <c r="AW6" s="85">
        <v>6.39</v>
      </c>
      <c r="AX6" s="85">
        <v>0</v>
      </c>
      <c r="AY6" s="85">
        <v>0</v>
      </c>
      <c r="AZ6" s="85">
        <v>6.0000000000000001E-3</v>
      </c>
      <c r="BA6" s="85">
        <v>0.06</v>
      </c>
      <c r="BB6" s="90">
        <v>2554.3000000000002</v>
      </c>
      <c r="BC6" s="88">
        <v>4.3</v>
      </c>
      <c r="BD6" s="88">
        <v>27.5</v>
      </c>
      <c r="BE6" s="89">
        <v>0.4</v>
      </c>
      <c r="BF6" s="89">
        <v>-0.4</v>
      </c>
      <c r="BG6" s="88">
        <v>0.9</v>
      </c>
      <c r="BH6" s="56" t="s">
        <v>161</v>
      </c>
      <c r="BI6" s="90">
        <v>6</v>
      </c>
      <c r="BJ6" s="56" t="s">
        <v>161</v>
      </c>
      <c r="BK6" s="88">
        <v>98.3</v>
      </c>
      <c r="BL6" s="92">
        <f>1300/(SUM(BX6:BX41))</f>
        <v>5.115262605777729E-4</v>
      </c>
      <c r="BM6" s="88">
        <v>52.2</v>
      </c>
      <c r="BN6" s="89">
        <v>203.04</v>
      </c>
      <c r="BO6" s="88">
        <v>37.4</v>
      </c>
      <c r="BP6" s="88">
        <v>84.9</v>
      </c>
      <c r="BQ6" s="88">
        <v>75.2</v>
      </c>
      <c r="BR6" s="88">
        <v>876.82</v>
      </c>
      <c r="BS6" s="88">
        <v>88.9</v>
      </c>
      <c r="BT6" s="88">
        <v>31.2</v>
      </c>
      <c r="BU6" s="88">
        <v>77.400000000000006</v>
      </c>
      <c r="BV6" s="88">
        <v>61.9</v>
      </c>
      <c r="BW6" s="88">
        <v>12</v>
      </c>
      <c r="BX6" s="123">
        <v>98158</v>
      </c>
      <c r="BY6" s="123">
        <v>31537746</v>
      </c>
      <c r="BZ6" s="123">
        <v>78</v>
      </c>
    </row>
    <row r="7" spans="1:16384" ht="14.25">
      <c r="A7" s="25" t="s">
        <v>199</v>
      </c>
      <c r="B7" s="39" t="s">
        <v>189</v>
      </c>
      <c r="C7" s="82" t="s">
        <v>227</v>
      </c>
      <c r="D7" s="84">
        <v>74.894712029999994</v>
      </c>
      <c r="E7" s="56">
        <v>0</v>
      </c>
      <c r="F7" s="56">
        <v>2122</v>
      </c>
      <c r="G7" s="56">
        <v>527</v>
      </c>
      <c r="H7" s="56">
        <v>1</v>
      </c>
      <c r="I7" s="84">
        <v>0.2</v>
      </c>
      <c r="J7" s="56">
        <v>131</v>
      </c>
      <c r="K7" s="84">
        <v>19.739999999999998</v>
      </c>
      <c r="L7" s="56">
        <v>0</v>
      </c>
      <c r="M7" s="89">
        <v>14.29</v>
      </c>
      <c r="N7" s="85">
        <v>0</v>
      </c>
      <c r="O7" s="85">
        <v>54.2</v>
      </c>
      <c r="P7" s="86">
        <v>-1.2</v>
      </c>
      <c r="Q7" s="86">
        <v>43.4</v>
      </c>
      <c r="R7" s="86">
        <v>2.9</v>
      </c>
      <c r="S7" s="56">
        <v>1670</v>
      </c>
      <c r="T7" s="86">
        <v>5.3</v>
      </c>
      <c r="U7" s="84">
        <v>0.01</v>
      </c>
      <c r="V7" s="87" t="s">
        <v>292</v>
      </c>
      <c r="W7" s="56">
        <v>80</v>
      </c>
      <c r="X7" s="56">
        <v>494</v>
      </c>
      <c r="Y7" s="56">
        <v>0</v>
      </c>
      <c r="Z7" s="56">
        <v>0</v>
      </c>
      <c r="AA7" s="56">
        <v>711</v>
      </c>
      <c r="AB7" s="56">
        <v>528</v>
      </c>
      <c r="AC7" s="87">
        <v>0.76300000000000001</v>
      </c>
      <c r="AD7" s="87">
        <v>2E-3</v>
      </c>
      <c r="AE7" s="86">
        <v>49</v>
      </c>
      <c r="AF7" s="84">
        <v>1.04</v>
      </c>
      <c r="AG7" s="244">
        <v>0.2893</v>
      </c>
      <c r="AH7" s="56">
        <v>582</v>
      </c>
      <c r="AI7" s="86">
        <v>15404.84</v>
      </c>
      <c r="AJ7" s="88">
        <v>3716.8</v>
      </c>
      <c r="AK7" s="84">
        <v>4.2699999999999996</v>
      </c>
      <c r="AL7" s="85">
        <v>14.13</v>
      </c>
      <c r="AM7" s="88">
        <v>2.8</v>
      </c>
      <c r="AN7" s="88">
        <v>0.5</v>
      </c>
      <c r="AO7" s="88">
        <v>3.1</v>
      </c>
      <c r="AP7" s="88">
        <v>0.86935810408479197</v>
      </c>
      <c r="AQ7" s="85">
        <v>0.13</v>
      </c>
      <c r="AR7" s="88">
        <v>2.31</v>
      </c>
      <c r="AS7" s="85">
        <v>1.89</v>
      </c>
      <c r="AT7" s="88">
        <v>10.72</v>
      </c>
      <c r="AU7" s="88">
        <v>10.3</v>
      </c>
      <c r="AV7" s="85">
        <v>11.1</v>
      </c>
      <c r="AW7" s="85">
        <v>3.61</v>
      </c>
      <c r="AX7" s="85">
        <v>0</v>
      </c>
      <c r="AY7" s="85">
        <v>0</v>
      </c>
      <c r="AZ7" s="85">
        <v>1.2E-2</v>
      </c>
      <c r="BA7" s="85">
        <v>0.06</v>
      </c>
      <c r="BB7" s="90">
        <v>2521.6999999999998</v>
      </c>
      <c r="BC7" s="88">
        <v>56.6</v>
      </c>
      <c r="BD7" s="88">
        <v>34.1</v>
      </c>
      <c r="BE7" s="89">
        <v>0.7</v>
      </c>
      <c r="BF7" s="89">
        <v>-0.4</v>
      </c>
      <c r="BG7" s="88">
        <v>0.9</v>
      </c>
      <c r="BH7" s="56" t="s">
        <v>161</v>
      </c>
      <c r="BI7" s="90">
        <v>5</v>
      </c>
      <c r="BJ7" s="56" t="s">
        <v>161</v>
      </c>
      <c r="BK7" s="88">
        <v>98</v>
      </c>
      <c r="BL7" s="92">
        <v>4.9926780456200194E-4</v>
      </c>
      <c r="BM7" s="88">
        <v>41.5</v>
      </c>
      <c r="BN7" s="89">
        <v>203.04</v>
      </c>
      <c r="BO7" s="88">
        <v>24.6</v>
      </c>
      <c r="BP7" s="88">
        <v>84.9</v>
      </c>
      <c r="BQ7" s="88">
        <v>75.2</v>
      </c>
      <c r="BR7" s="88">
        <v>876.82</v>
      </c>
      <c r="BS7" s="88">
        <v>88.9</v>
      </c>
      <c r="BT7" s="88">
        <v>15.7</v>
      </c>
      <c r="BU7" s="88">
        <v>42.7</v>
      </c>
      <c r="BV7" s="88">
        <v>25.6</v>
      </c>
      <c r="BW7" s="88">
        <v>12</v>
      </c>
      <c r="BX7" s="123">
        <v>16794</v>
      </c>
      <c r="BY7" s="123">
        <v>13700785</v>
      </c>
      <c r="BZ7" s="123">
        <v>295</v>
      </c>
    </row>
    <row r="8" spans="1:16384" ht="14.25">
      <c r="A8" s="25" t="s">
        <v>199</v>
      </c>
      <c r="B8" s="39" t="s">
        <v>163</v>
      </c>
      <c r="C8" s="82" t="s">
        <v>201</v>
      </c>
      <c r="D8" s="84">
        <v>92.299505449999998</v>
      </c>
      <c r="E8" s="56">
        <v>0</v>
      </c>
      <c r="F8" s="56">
        <v>11859</v>
      </c>
      <c r="G8" s="56" t="s">
        <v>283</v>
      </c>
      <c r="H8" s="56" t="s">
        <v>283</v>
      </c>
      <c r="I8" s="84">
        <v>0.05</v>
      </c>
      <c r="J8" s="56">
        <v>375</v>
      </c>
      <c r="K8" s="84">
        <v>2.84</v>
      </c>
      <c r="L8" s="56">
        <v>2.8</v>
      </c>
      <c r="M8" s="85">
        <v>11.2</v>
      </c>
      <c r="N8" s="85">
        <v>0</v>
      </c>
      <c r="O8" s="85">
        <v>64</v>
      </c>
      <c r="P8" s="86">
        <v>-4</v>
      </c>
      <c r="Q8" s="86">
        <v>18.100000000000001</v>
      </c>
      <c r="R8" s="86">
        <v>2.6</v>
      </c>
      <c r="S8" s="56">
        <v>1670</v>
      </c>
      <c r="T8" s="86">
        <v>4.2</v>
      </c>
      <c r="U8" s="84">
        <v>2.1</v>
      </c>
      <c r="V8" s="87" t="s">
        <v>292</v>
      </c>
      <c r="W8" s="56">
        <v>80</v>
      </c>
      <c r="X8" s="56">
        <v>811</v>
      </c>
      <c r="Y8" s="56">
        <v>12</v>
      </c>
      <c r="Z8" s="56">
        <v>0</v>
      </c>
      <c r="AA8" s="56">
        <v>711</v>
      </c>
      <c r="AB8" s="56">
        <v>481</v>
      </c>
      <c r="AC8" s="87">
        <v>0.746</v>
      </c>
      <c r="AD8" s="87">
        <v>6.0000000000000001E-3</v>
      </c>
      <c r="AE8" s="86">
        <v>30.5</v>
      </c>
      <c r="AF8" s="84">
        <v>1.07</v>
      </c>
      <c r="AG8" s="244">
        <v>0.2893</v>
      </c>
      <c r="AH8" s="56">
        <v>496</v>
      </c>
      <c r="AI8" s="86">
        <v>4690.0200000000004</v>
      </c>
      <c r="AJ8" s="88">
        <v>12208.2</v>
      </c>
      <c r="AK8" s="84">
        <v>4.2699999999999996</v>
      </c>
      <c r="AL8" s="85">
        <v>14.13</v>
      </c>
      <c r="AM8" s="88">
        <v>3.2</v>
      </c>
      <c r="AN8" s="88">
        <v>1.5</v>
      </c>
      <c r="AO8" s="88">
        <v>3.1</v>
      </c>
      <c r="AP8" s="88">
        <v>0.11907160783308</v>
      </c>
      <c r="AQ8" s="85">
        <v>0.13</v>
      </c>
      <c r="AR8" s="88">
        <v>0.61</v>
      </c>
      <c r="AS8" s="85">
        <v>0.42</v>
      </c>
      <c r="AT8" s="88">
        <v>18.2</v>
      </c>
      <c r="AU8" s="88">
        <v>10.3</v>
      </c>
      <c r="AV8" s="85">
        <v>7.5</v>
      </c>
      <c r="AW8" s="85">
        <v>6.39</v>
      </c>
      <c r="AX8" s="85">
        <v>0</v>
      </c>
      <c r="AY8" s="85">
        <v>0</v>
      </c>
      <c r="AZ8" s="85">
        <v>4.5999999999999999E-2</v>
      </c>
      <c r="BA8" s="85">
        <v>0.03</v>
      </c>
      <c r="BB8" s="90">
        <v>2554.3000000000002</v>
      </c>
      <c r="BC8" s="88">
        <v>81.900000000000006</v>
      </c>
      <c r="BD8" s="88">
        <v>30.6</v>
      </c>
      <c r="BE8" s="89">
        <v>0.3</v>
      </c>
      <c r="BF8" s="89">
        <v>-0.4</v>
      </c>
      <c r="BG8" s="88">
        <v>0.9</v>
      </c>
      <c r="BH8" s="56" t="s">
        <v>161</v>
      </c>
      <c r="BI8" s="90">
        <v>5</v>
      </c>
      <c r="BJ8" s="56" t="s">
        <v>161</v>
      </c>
      <c r="BK8" s="88">
        <v>98.3</v>
      </c>
      <c r="BL8" s="92">
        <v>4.9926780456200194E-4</v>
      </c>
      <c r="BM8" s="88">
        <v>40.1</v>
      </c>
      <c r="BN8" s="89">
        <v>203.04</v>
      </c>
      <c r="BO8" s="88">
        <v>39.299999999999997</v>
      </c>
      <c r="BP8" s="88">
        <v>84.9</v>
      </c>
      <c r="BQ8" s="88">
        <v>75.2</v>
      </c>
      <c r="BR8" s="88">
        <v>876.82</v>
      </c>
      <c r="BS8" s="88">
        <v>88.9</v>
      </c>
      <c r="BT8" s="88">
        <v>18.5</v>
      </c>
      <c r="BU8" s="88">
        <v>49.4</v>
      </c>
      <c r="BV8" s="88">
        <v>23.6</v>
      </c>
      <c r="BW8" s="88">
        <v>12</v>
      </c>
      <c r="BX8" s="123">
        <v>54589</v>
      </c>
      <c r="BY8" s="123">
        <v>31537746</v>
      </c>
      <c r="BZ8" s="123">
        <v>814</v>
      </c>
    </row>
    <row r="9" spans="1:16384" ht="14.25">
      <c r="A9" s="25" t="s">
        <v>199</v>
      </c>
      <c r="B9" s="39" t="s">
        <v>190</v>
      </c>
      <c r="C9" s="82" t="s">
        <v>228</v>
      </c>
      <c r="D9" s="84">
        <v>110.3234709</v>
      </c>
      <c r="E9" s="56">
        <v>0</v>
      </c>
      <c r="F9" s="56">
        <v>44046</v>
      </c>
      <c r="G9" s="56" t="s">
        <v>283</v>
      </c>
      <c r="H9" s="56" t="s">
        <v>283</v>
      </c>
      <c r="I9" s="84">
        <v>0.15</v>
      </c>
      <c r="J9" s="56">
        <v>589</v>
      </c>
      <c r="K9" s="84">
        <v>14.39</v>
      </c>
      <c r="L9" s="56">
        <v>0</v>
      </c>
      <c r="M9" s="89">
        <v>5.64</v>
      </c>
      <c r="N9" s="85">
        <v>0</v>
      </c>
      <c r="O9" s="85">
        <v>50.9</v>
      </c>
      <c r="P9" s="86">
        <v>-2.4</v>
      </c>
      <c r="Q9" s="86">
        <v>29.2</v>
      </c>
      <c r="R9" s="86">
        <v>3.2</v>
      </c>
      <c r="S9" s="56">
        <v>1670</v>
      </c>
      <c r="T9" s="86">
        <v>5.0999999999999996</v>
      </c>
      <c r="U9" s="84">
        <v>0.01</v>
      </c>
      <c r="V9" s="87" t="s">
        <v>292</v>
      </c>
      <c r="W9" s="56">
        <v>80</v>
      </c>
      <c r="X9" s="56">
        <v>1673</v>
      </c>
      <c r="Y9" s="56">
        <v>20</v>
      </c>
      <c r="Z9" s="56">
        <v>1</v>
      </c>
      <c r="AA9" s="56">
        <v>711</v>
      </c>
      <c r="AB9" s="56">
        <v>643</v>
      </c>
      <c r="AC9" s="87">
        <v>0.76300000000000001</v>
      </c>
      <c r="AD9" s="87">
        <v>2E-3</v>
      </c>
      <c r="AE9" s="86">
        <v>49</v>
      </c>
      <c r="AF9" s="84">
        <v>1.04</v>
      </c>
      <c r="AG9" s="244">
        <v>0.2893</v>
      </c>
      <c r="AH9" s="56">
        <v>642</v>
      </c>
      <c r="AI9" s="86">
        <v>3117.76</v>
      </c>
      <c r="AJ9" s="88">
        <v>18364.73</v>
      </c>
      <c r="AK9" s="84">
        <v>4.2699999999999996</v>
      </c>
      <c r="AL9" s="85">
        <v>14.13</v>
      </c>
      <c r="AM9" s="88">
        <v>2.8</v>
      </c>
      <c r="AN9" s="88">
        <v>0.5</v>
      </c>
      <c r="AO9" s="88">
        <v>3.1</v>
      </c>
      <c r="AP9" s="88">
        <v>1.11986677446993</v>
      </c>
      <c r="AQ9" s="85">
        <v>0.13</v>
      </c>
      <c r="AR9" s="88">
        <v>0.4</v>
      </c>
      <c r="AS9" s="85">
        <v>0.61</v>
      </c>
      <c r="AT9" s="88">
        <v>24.98</v>
      </c>
      <c r="AU9" s="88">
        <v>10.3</v>
      </c>
      <c r="AV9" s="85">
        <v>6.7</v>
      </c>
      <c r="AW9" s="85">
        <v>3.61</v>
      </c>
      <c r="AX9" s="85">
        <v>0</v>
      </c>
      <c r="AY9" s="85">
        <v>0</v>
      </c>
      <c r="AZ9" s="85">
        <v>1.0620000000000001</v>
      </c>
      <c r="BA9" s="85">
        <v>0.05</v>
      </c>
      <c r="BB9" s="90">
        <v>2521.6999999999998</v>
      </c>
      <c r="BC9" s="88">
        <v>70.8</v>
      </c>
      <c r="BD9" s="88">
        <v>27.8</v>
      </c>
      <c r="BE9" s="89">
        <v>0.4</v>
      </c>
      <c r="BF9" s="89">
        <v>-0.4</v>
      </c>
      <c r="BG9" s="88">
        <v>0.9</v>
      </c>
      <c r="BH9" s="56" t="s">
        <v>161</v>
      </c>
      <c r="BI9" s="90">
        <v>5</v>
      </c>
      <c r="BJ9" s="56" t="s">
        <v>161</v>
      </c>
      <c r="BK9" s="88">
        <v>98</v>
      </c>
      <c r="BL9" s="92">
        <v>4.9926780456200194E-4</v>
      </c>
      <c r="BM9" s="88">
        <v>53.9</v>
      </c>
      <c r="BN9" s="89">
        <v>203.04</v>
      </c>
      <c r="BO9" s="88">
        <v>26.3</v>
      </c>
      <c r="BP9" s="88">
        <v>84.9</v>
      </c>
      <c r="BQ9" s="88">
        <v>75.2</v>
      </c>
      <c r="BR9" s="88">
        <v>876.82</v>
      </c>
      <c r="BS9" s="88">
        <v>88.9</v>
      </c>
      <c r="BT9" s="88">
        <v>17.8</v>
      </c>
      <c r="BU9" s="88">
        <v>49.5</v>
      </c>
      <c r="BV9" s="88">
        <v>25.7</v>
      </c>
      <c r="BW9" s="88">
        <v>12</v>
      </c>
      <c r="BX9" s="123">
        <v>82867</v>
      </c>
      <c r="BY9" s="123">
        <v>13700785</v>
      </c>
      <c r="BZ9" s="123">
        <v>1546</v>
      </c>
    </row>
    <row r="10" spans="1:16384" ht="14.25">
      <c r="A10" s="25" t="s">
        <v>199</v>
      </c>
      <c r="B10" s="39" t="s">
        <v>176</v>
      </c>
      <c r="C10" s="82" t="s">
        <v>214</v>
      </c>
      <c r="D10" s="84">
        <v>96.493630330000002</v>
      </c>
      <c r="E10" s="56">
        <v>0</v>
      </c>
      <c r="F10" s="56">
        <v>67</v>
      </c>
      <c r="G10" s="56" t="s">
        <v>283</v>
      </c>
      <c r="H10" s="56" t="s">
        <v>283</v>
      </c>
      <c r="I10" s="84">
        <v>0.1</v>
      </c>
      <c r="J10" s="56">
        <v>411</v>
      </c>
      <c r="K10" s="84">
        <v>5.41</v>
      </c>
      <c r="L10" s="56">
        <v>0</v>
      </c>
      <c r="M10" s="89">
        <v>7.84</v>
      </c>
      <c r="N10" s="85">
        <v>0</v>
      </c>
      <c r="O10" s="85">
        <v>61.2</v>
      </c>
      <c r="P10" s="86">
        <v>-2.9</v>
      </c>
      <c r="Q10" s="86">
        <v>16.7</v>
      </c>
      <c r="R10" s="86">
        <v>3</v>
      </c>
      <c r="S10" s="56">
        <v>1670</v>
      </c>
      <c r="T10" s="86">
        <v>5.9</v>
      </c>
      <c r="U10" s="84">
        <v>1.89</v>
      </c>
      <c r="V10" s="87" t="s">
        <v>292</v>
      </c>
      <c r="W10" s="56">
        <v>80</v>
      </c>
      <c r="X10" s="56">
        <v>831</v>
      </c>
      <c r="Y10" s="56">
        <v>16</v>
      </c>
      <c r="Z10" s="56">
        <v>0</v>
      </c>
      <c r="AA10" s="56">
        <v>711</v>
      </c>
      <c r="AB10" s="56">
        <v>533</v>
      </c>
      <c r="AC10" s="87">
        <v>0.74199999999999999</v>
      </c>
      <c r="AD10" s="87">
        <v>4.0000000000000001E-3</v>
      </c>
      <c r="AE10" s="86">
        <v>37</v>
      </c>
      <c r="AF10" s="84">
        <v>1.07</v>
      </c>
      <c r="AG10" s="244">
        <v>0.2893</v>
      </c>
      <c r="AH10" s="56">
        <v>401</v>
      </c>
      <c r="AI10" s="86">
        <v>5306.83</v>
      </c>
      <c r="AJ10" s="88">
        <v>10789.26</v>
      </c>
      <c r="AK10" s="84">
        <v>4.2699999999999996</v>
      </c>
      <c r="AL10" s="85">
        <v>14.13</v>
      </c>
      <c r="AM10" s="88">
        <v>2.5</v>
      </c>
      <c r="AN10" s="88">
        <v>1.3</v>
      </c>
      <c r="AO10" s="88">
        <v>3.1</v>
      </c>
      <c r="AP10" s="88">
        <v>0.27644405645278602</v>
      </c>
      <c r="AQ10" s="85">
        <v>0.13</v>
      </c>
      <c r="AR10" s="88">
        <v>0.65</v>
      </c>
      <c r="AS10" s="85">
        <v>0.66</v>
      </c>
      <c r="AT10" s="88">
        <v>30.05</v>
      </c>
      <c r="AU10" s="88">
        <v>10.3</v>
      </c>
      <c r="AV10" s="85">
        <v>4.9000000000000004</v>
      </c>
      <c r="AW10" s="85">
        <v>4.76</v>
      </c>
      <c r="AX10" s="85">
        <v>0</v>
      </c>
      <c r="AY10" s="85">
        <v>0</v>
      </c>
      <c r="AZ10" s="85">
        <v>1.2E-2</v>
      </c>
      <c r="BA10" s="85">
        <v>0.11</v>
      </c>
      <c r="BB10" s="90">
        <v>2475</v>
      </c>
      <c r="BC10" s="88">
        <v>83.3</v>
      </c>
      <c r="BD10" s="88">
        <v>28.5</v>
      </c>
      <c r="BE10" s="89">
        <v>0.5</v>
      </c>
      <c r="BF10" s="89">
        <v>-0.4</v>
      </c>
      <c r="BG10" s="88">
        <v>0.9</v>
      </c>
      <c r="BH10" s="56" t="s">
        <v>161</v>
      </c>
      <c r="BI10" s="90">
        <v>5</v>
      </c>
      <c r="BJ10" s="56" t="s">
        <v>161</v>
      </c>
      <c r="BK10" s="88">
        <v>97.7</v>
      </c>
      <c r="BL10" s="92">
        <v>4.9926780456200194E-4</v>
      </c>
      <c r="BM10" s="88">
        <v>34.799999999999997</v>
      </c>
      <c r="BN10" s="89">
        <v>203.04</v>
      </c>
      <c r="BO10" s="88">
        <v>34</v>
      </c>
      <c r="BP10" s="88">
        <v>84.9</v>
      </c>
      <c r="BQ10" s="88">
        <v>75.2</v>
      </c>
      <c r="BR10" s="88">
        <v>876.82</v>
      </c>
      <c r="BS10" s="88">
        <v>88.9</v>
      </c>
      <c r="BT10" s="88">
        <v>16.2</v>
      </c>
      <c r="BU10" s="88">
        <v>37.9</v>
      </c>
      <c r="BV10" s="88">
        <v>21.8</v>
      </c>
      <c r="BW10" s="88">
        <v>12</v>
      </c>
      <c r="BX10" s="123">
        <v>48111</v>
      </c>
      <c r="BY10" s="123">
        <v>29985702</v>
      </c>
      <c r="BZ10" s="123">
        <v>753</v>
      </c>
    </row>
    <row r="11" spans="1:16384" ht="14.25">
      <c r="A11" s="25" t="s">
        <v>199</v>
      </c>
      <c r="B11" s="39" t="s">
        <v>191</v>
      </c>
      <c r="C11" s="82" t="s">
        <v>229</v>
      </c>
      <c r="D11" s="84">
        <v>62.204923600000001</v>
      </c>
      <c r="E11" s="56">
        <v>0</v>
      </c>
      <c r="F11" s="56">
        <v>16228</v>
      </c>
      <c r="G11" s="56" t="s">
        <v>283</v>
      </c>
      <c r="H11" s="56" t="s">
        <v>283</v>
      </c>
      <c r="I11" s="84">
        <v>0.15</v>
      </c>
      <c r="J11" s="56">
        <v>326</v>
      </c>
      <c r="K11" s="84">
        <v>5.24</v>
      </c>
      <c r="L11" s="56">
        <v>0</v>
      </c>
      <c r="M11" s="89">
        <v>6.52</v>
      </c>
      <c r="N11" s="85">
        <v>0</v>
      </c>
      <c r="O11" s="85">
        <v>40.9</v>
      </c>
      <c r="P11" s="86">
        <v>-1.8</v>
      </c>
      <c r="Q11" s="86">
        <v>7.3</v>
      </c>
      <c r="R11" s="86">
        <v>3.3</v>
      </c>
      <c r="S11" s="56">
        <v>1670</v>
      </c>
      <c r="T11" s="86">
        <v>5.8</v>
      </c>
      <c r="U11" s="84">
        <v>0.01</v>
      </c>
      <c r="V11" s="87" t="s">
        <v>292</v>
      </c>
      <c r="W11" s="56">
        <v>80</v>
      </c>
      <c r="X11" s="56">
        <v>1366</v>
      </c>
      <c r="Y11" s="56">
        <v>19</v>
      </c>
      <c r="Z11" s="56">
        <v>0</v>
      </c>
      <c r="AA11" s="56">
        <v>711</v>
      </c>
      <c r="AB11" s="56">
        <v>416</v>
      </c>
      <c r="AC11" s="87">
        <v>0.76300000000000001</v>
      </c>
      <c r="AD11" s="87">
        <v>2E-3</v>
      </c>
      <c r="AE11" s="86">
        <v>49</v>
      </c>
      <c r="AF11" s="84">
        <v>1.04</v>
      </c>
      <c r="AG11" s="244">
        <v>0.2893</v>
      </c>
      <c r="AH11" s="56">
        <v>448</v>
      </c>
      <c r="AI11" s="86">
        <v>6834.82</v>
      </c>
      <c r="AJ11" s="88">
        <v>8377.2199999999993</v>
      </c>
      <c r="AK11" s="84">
        <v>4.2699999999999996</v>
      </c>
      <c r="AL11" s="85">
        <v>14.13</v>
      </c>
      <c r="AM11" s="88">
        <v>2.8</v>
      </c>
      <c r="AN11" s="88">
        <v>0.5</v>
      </c>
      <c r="AO11" s="88">
        <v>3.1</v>
      </c>
      <c r="AP11" s="88">
        <v>0.10582850490779699</v>
      </c>
      <c r="AQ11" s="85">
        <v>0.13</v>
      </c>
      <c r="AR11" s="88">
        <v>0.82</v>
      </c>
      <c r="AS11" s="85">
        <v>0.69</v>
      </c>
      <c r="AT11" s="88">
        <v>39.14</v>
      </c>
      <c r="AU11" s="88">
        <v>10.3</v>
      </c>
      <c r="AV11" s="85">
        <v>12.7</v>
      </c>
      <c r="AW11" s="85">
        <v>3.61</v>
      </c>
      <c r="AX11" s="85">
        <v>0</v>
      </c>
      <c r="AY11" s="85">
        <v>0</v>
      </c>
      <c r="AZ11" s="85">
        <v>0.38400000000000001</v>
      </c>
      <c r="BA11" s="85">
        <v>0.2</v>
      </c>
      <c r="BB11" s="90">
        <v>2521.6999999999998</v>
      </c>
      <c r="BC11" s="88">
        <v>92.7</v>
      </c>
      <c r="BD11" s="88">
        <v>27.1</v>
      </c>
      <c r="BE11" s="89">
        <v>0.5</v>
      </c>
      <c r="BF11" s="89">
        <v>-0.4</v>
      </c>
      <c r="BG11" s="88">
        <v>0.9</v>
      </c>
      <c r="BH11" s="56" t="s">
        <v>161</v>
      </c>
      <c r="BI11" s="90">
        <v>5</v>
      </c>
      <c r="BJ11" s="56" t="s">
        <v>161</v>
      </c>
      <c r="BK11" s="88">
        <v>98</v>
      </c>
      <c r="BL11" s="92">
        <v>4.9926780456200194E-4</v>
      </c>
      <c r="BM11" s="88">
        <v>41.9</v>
      </c>
      <c r="BN11" s="89">
        <v>203.04</v>
      </c>
      <c r="BO11" s="88">
        <v>30.5</v>
      </c>
      <c r="BP11" s="88">
        <v>84.9</v>
      </c>
      <c r="BQ11" s="88">
        <v>75.2</v>
      </c>
      <c r="BR11" s="88">
        <v>876.82</v>
      </c>
      <c r="BS11" s="88">
        <v>88.9</v>
      </c>
      <c r="BT11" s="88">
        <v>10.7</v>
      </c>
      <c r="BU11" s="88">
        <v>43.7</v>
      </c>
      <c r="BV11" s="88">
        <v>26.8</v>
      </c>
      <c r="BW11" s="88">
        <v>12</v>
      </c>
      <c r="BX11" s="123">
        <v>37797</v>
      </c>
      <c r="BY11" s="123">
        <v>13700785</v>
      </c>
      <c r="BZ11" s="123">
        <v>870</v>
      </c>
    </row>
    <row r="12" spans="1:16384" ht="14.25">
      <c r="A12" s="25" t="s">
        <v>199</v>
      </c>
      <c r="B12" s="39" t="s">
        <v>192</v>
      </c>
      <c r="C12" s="82" t="s">
        <v>230</v>
      </c>
      <c r="D12" s="84">
        <v>69.463221730000001</v>
      </c>
      <c r="E12" s="56">
        <v>0</v>
      </c>
      <c r="F12" s="56">
        <v>16572</v>
      </c>
      <c r="G12" s="56" t="s">
        <v>283</v>
      </c>
      <c r="H12" s="56" t="s">
        <v>283</v>
      </c>
      <c r="I12" s="84">
        <v>0.2</v>
      </c>
      <c r="J12" s="56">
        <v>528</v>
      </c>
      <c r="K12" s="84">
        <v>53.17</v>
      </c>
      <c r="L12" s="56">
        <v>0</v>
      </c>
      <c r="M12" s="89">
        <v>27.98</v>
      </c>
      <c r="N12" s="85">
        <v>0</v>
      </c>
      <c r="O12" s="85">
        <v>55</v>
      </c>
      <c r="P12" s="86">
        <v>-2.1</v>
      </c>
      <c r="Q12" s="86">
        <v>24.5</v>
      </c>
      <c r="R12" s="86">
        <v>3.1</v>
      </c>
      <c r="S12" s="56">
        <v>1670</v>
      </c>
      <c r="T12" s="86">
        <v>4.9000000000000004</v>
      </c>
      <c r="U12" s="84">
        <v>0.01</v>
      </c>
      <c r="V12" s="87" t="s">
        <v>292</v>
      </c>
      <c r="W12" s="56">
        <v>80</v>
      </c>
      <c r="X12" s="56">
        <v>1884</v>
      </c>
      <c r="Y12" s="56">
        <v>172</v>
      </c>
      <c r="Z12" s="56">
        <v>12</v>
      </c>
      <c r="AA12" s="56">
        <v>711</v>
      </c>
      <c r="AB12" s="56">
        <v>587</v>
      </c>
      <c r="AC12" s="87">
        <v>0.76300000000000001</v>
      </c>
      <c r="AD12" s="87">
        <v>2E-3</v>
      </c>
      <c r="AE12" s="86">
        <v>49</v>
      </c>
      <c r="AF12" s="84">
        <v>1.04</v>
      </c>
      <c r="AG12" s="244">
        <v>0.2893</v>
      </c>
      <c r="AH12" s="56">
        <v>625</v>
      </c>
      <c r="AI12" s="86">
        <v>3828.24</v>
      </c>
      <c r="AJ12" s="88">
        <v>14956.41</v>
      </c>
      <c r="AK12" s="84">
        <v>4.2699999999999996</v>
      </c>
      <c r="AL12" s="85">
        <v>14.13</v>
      </c>
      <c r="AM12" s="88">
        <v>2.8</v>
      </c>
      <c r="AN12" s="88">
        <v>0.5</v>
      </c>
      <c r="AO12" s="88">
        <v>3.1</v>
      </c>
      <c r="AP12" s="88">
        <v>0.89524978666706601</v>
      </c>
      <c r="AQ12" s="85">
        <v>0.13</v>
      </c>
      <c r="AR12" s="88">
        <v>0.72</v>
      </c>
      <c r="AS12" s="85">
        <v>0.79</v>
      </c>
      <c r="AT12" s="88">
        <v>38.049999999999997</v>
      </c>
      <c r="AU12" s="88">
        <v>10.3</v>
      </c>
      <c r="AV12" s="85">
        <v>6.5</v>
      </c>
      <c r="AW12" s="85">
        <v>3.61</v>
      </c>
      <c r="AX12" s="85">
        <v>0</v>
      </c>
      <c r="AY12" s="85">
        <v>0</v>
      </c>
      <c r="AZ12" s="85">
        <v>1.0980000000000001</v>
      </c>
      <c r="BA12" s="85">
        <v>0.06</v>
      </c>
      <c r="BB12" s="90">
        <v>2521.6999999999998</v>
      </c>
      <c r="BC12" s="88">
        <v>75.5</v>
      </c>
      <c r="BD12" s="88">
        <v>24.7</v>
      </c>
      <c r="BE12" s="89">
        <v>0.4</v>
      </c>
      <c r="BF12" s="89">
        <v>-0.4</v>
      </c>
      <c r="BG12" s="88">
        <v>0.9</v>
      </c>
      <c r="BH12" s="56" t="s">
        <v>161</v>
      </c>
      <c r="BI12" s="90">
        <v>5</v>
      </c>
      <c r="BJ12" s="56" t="s">
        <v>161</v>
      </c>
      <c r="BK12" s="88">
        <v>98</v>
      </c>
      <c r="BL12" s="92">
        <v>4.9926780456200194E-4</v>
      </c>
      <c r="BM12" s="88">
        <v>39.9</v>
      </c>
      <c r="BN12" s="89">
        <v>203.04</v>
      </c>
      <c r="BO12" s="88">
        <v>32.299999999999997</v>
      </c>
      <c r="BP12" s="88">
        <v>84.9</v>
      </c>
      <c r="BQ12" s="88">
        <v>75.2</v>
      </c>
      <c r="BR12" s="88">
        <v>876.82</v>
      </c>
      <c r="BS12" s="88">
        <v>88.9</v>
      </c>
      <c r="BT12" s="88">
        <v>13.8</v>
      </c>
      <c r="BU12" s="88">
        <v>45</v>
      </c>
      <c r="BV12" s="88">
        <v>25</v>
      </c>
      <c r="BW12" s="88">
        <v>12</v>
      </c>
      <c r="BX12" s="123">
        <v>66797</v>
      </c>
      <c r="BY12" s="123">
        <v>13700785</v>
      </c>
      <c r="BZ12" s="123">
        <v>1163</v>
      </c>
    </row>
    <row r="13" spans="1:16384" ht="14.25">
      <c r="A13" s="25" t="s">
        <v>199</v>
      </c>
      <c r="B13" s="39" t="s">
        <v>174</v>
      </c>
      <c r="C13" s="82" t="s">
        <v>212</v>
      </c>
      <c r="D13" s="84">
        <v>1299.084222</v>
      </c>
      <c r="E13" s="56">
        <v>0</v>
      </c>
      <c r="F13" s="56">
        <v>11017</v>
      </c>
      <c r="G13" s="56">
        <v>527</v>
      </c>
      <c r="H13" s="56">
        <v>1</v>
      </c>
      <c r="I13" s="84">
        <v>0.1</v>
      </c>
      <c r="J13" s="56">
        <v>3005</v>
      </c>
      <c r="K13" s="84">
        <v>3.59</v>
      </c>
      <c r="L13" s="56">
        <v>6.96</v>
      </c>
      <c r="M13" s="89">
        <v>250.82</v>
      </c>
      <c r="N13" s="85">
        <v>0.6</v>
      </c>
      <c r="O13" s="85">
        <v>1195.3</v>
      </c>
      <c r="P13" s="86">
        <v>0.2</v>
      </c>
      <c r="Q13" s="86">
        <v>90</v>
      </c>
      <c r="R13" s="86">
        <v>2.8</v>
      </c>
      <c r="S13" s="56">
        <v>1670</v>
      </c>
      <c r="T13" s="86">
        <v>5.4</v>
      </c>
      <c r="U13" s="84">
        <v>2.74</v>
      </c>
      <c r="V13" s="87" t="s">
        <v>292</v>
      </c>
      <c r="W13" s="56">
        <v>80</v>
      </c>
      <c r="X13" s="56">
        <v>855</v>
      </c>
      <c r="Y13" s="56">
        <v>122</v>
      </c>
      <c r="Z13" s="56">
        <v>40</v>
      </c>
      <c r="AA13" s="56">
        <v>711</v>
      </c>
      <c r="AB13" s="56">
        <v>9913</v>
      </c>
      <c r="AC13" s="87">
        <v>0.83499999999999996</v>
      </c>
      <c r="AD13" s="87">
        <v>0</v>
      </c>
      <c r="AE13" s="86">
        <v>10</v>
      </c>
      <c r="AF13" s="84">
        <v>1.01</v>
      </c>
      <c r="AG13" s="244">
        <v>0.32919999999999999</v>
      </c>
      <c r="AH13" s="56">
        <v>829</v>
      </c>
      <c r="AI13" s="86">
        <v>375.54</v>
      </c>
      <c r="AJ13" s="88">
        <v>152464.45000000001</v>
      </c>
      <c r="AK13" s="84">
        <v>4.2699999999999996</v>
      </c>
      <c r="AL13" s="85">
        <v>14.13</v>
      </c>
      <c r="AM13" s="88">
        <v>3.7</v>
      </c>
      <c r="AN13" s="88">
        <v>1.8</v>
      </c>
      <c r="AO13" s="88">
        <v>3.1</v>
      </c>
      <c r="AP13" s="88">
        <v>14.559091184185499</v>
      </c>
      <c r="AQ13" s="85">
        <v>0.13</v>
      </c>
      <c r="AR13" s="88">
        <v>0.45</v>
      </c>
      <c r="AS13" s="85">
        <v>0.55000000000000004</v>
      </c>
      <c r="AT13" s="88">
        <v>24.25</v>
      </c>
      <c r="AU13" s="88">
        <v>10.3</v>
      </c>
      <c r="AV13" s="85">
        <v>7</v>
      </c>
      <c r="AW13" s="85">
        <v>1.39</v>
      </c>
      <c r="AX13" s="85">
        <v>0</v>
      </c>
      <c r="AY13" s="85">
        <v>0</v>
      </c>
      <c r="AZ13" s="85">
        <v>1.2E-2</v>
      </c>
      <c r="BA13" s="85">
        <v>0.01</v>
      </c>
      <c r="BB13" s="90">
        <v>2352.1999999999998</v>
      </c>
      <c r="BC13" s="88">
        <v>10</v>
      </c>
      <c r="BD13" s="88">
        <v>23.4</v>
      </c>
      <c r="BE13" s="89">
        <v>0.2</v>
      </c>
      <c r="BF13" s="89">
        <v>-0.4</v>
      </c>
      <c r="BG13" s="88">
        <v>0.9</v>
      </c>
      <c r="BH13" s="56" t="s">
        <v>161</v>
      </c>
      <c r="BI13" s="90">
        <v>5</v>
      </c>
      <c r="BJ13" s="56" t="s">
        <v>161</v>
      </c>
      <c r="BK13" s="88">
        <v>95.4</v>
      </c>
      <c r="BL13" s="92">
        <v>4.9926780456200194E-4</v>
      </c>
      <c r="BM13" s="88">
        <v>77</v>
      </c>
      <c r="BN13" s="89">
        <v>203.04</v>
      </c>
      <c r="BO13" s="88">
        <v>20.100000000000001</v>
      </c>
      <c r="BP13" s="88">
        <v>84.9</v>
      </c>
      <c r="BQ13" s="88">
        <v>75.2</v>
      </c>
      <c r="BR13" s="88">
        <v>876.82</v>
      </c>
      <c r="BS13" s="88">
        <v>88.9</v>
      </c>
      <c r="BT13" s="88">
        <v>26</v>
      </c>
      <c r="BU13" s="88">
        <v>38.299999999999997</v>
      </c>
      <c r="BV13" s="88">
        <v>27.6</v>
      </c>
      <c r="BW13" s="88">
        <v>12</v>
      </c>
      <c r="BX13" s="124">
        <v>677453</v>
      </c>
      <c r="BY13" s="124">
        <v>119920019</v>
      </c>
      <c r="BZ13" s="123">
        <v>563</v>
      </c>
    </row>
    <row r="14" spans="1:16384" ht="14.25">
      <c r="A14" s="25" t="s">
        <v>199</v>
      </c>
      <c r="B14" s="39" t="s">
        <v>193</v>
      </c>
      <c r="C14" s="82" t="s">
        <v>231</v>
      </c>
      <c r="D14" s="84">
        <v>84.47354704</v>
      </c>
      <c r="E14" s="56">
        <v>0</v>
      </c>
      <c r="F14" s="56">
        <v>1783</v>
      </c>
      <c r="G14" s="56" t="s">
        <v>283</v>
      </c>
      <c r="H14" s="56" t="s">
        <v>283</v>
      </c>
      <c r="I14" s="84">
        <v>0.2</v>
      </c>
      <c r="J14" s="56">
        <v>298</v>
      </c>
      <c r="K14" s="84">
        <v>24.11</v>
      </c>
      <c r="L14" s="56">
        <v>0</v>
      </c>
      <c r="M14" s="89">
        <v>20.48</v>
      </c>
      <c r="N14" s="85">
        <v>1.71</v>
      </c>
      <c r="O14" s="85">
        <v>35.299999999999997</v>
      </c>
      <c r="P14" s="86">
        <v>-1.3</v>
      </c>
      <c r="Q14" s="86">
        <v>23</v>
      </c>
      <c r="R14" s="86">
        <v>3</v>
      </c>
      <c r="S14" s="56">
        <v>1670</v>
      </c>
      <c r="T14" s="86">
        <v>5.5</v>
      </c>
      <c r="U14" s="84">
        <v>0.01</v>
      </c>
      <c r="V14" s="87" t="s">
        <v>292</v>
      </c>
      <c r="W14" s="56">
        <v>80</v>
      </c>
      <c r="X14" s="56">
        <v>1327</v>
      </c>
      <c r="Y14" s="56">
        <v>13</v>
      </c>
      <c r="Z14" s="56">
        <v>0</v>
      </c>
      <c r="AA14" s="56">
        <v>711</v>
      </c>
      <c r="AB14" s="56">
        <v>523</v>
      </c>
      <c r="AC14" s="87">
        <v>0.76300000000000001</v>
      </c>
      <c r="AD14" s="87">
        <v>2E-3</v>
      </c>
      <c r="AE14" s="86">
        <v>49</v>
      </c>
      <c r="AF14" s="84">
        <v>1.04</v>
      </c>
      <c r="AG14" s="244">
        <v>0.2893</v>
      </c>
      <c r="AH14" s="56">
        <v>603</v>
      </c>
      <c r="AI14" s="86">
        <v>7550.48</v>
      </c>
      <c r="AJ14" s="88">
        <v>7583.19</v>
      </c>
      <c r="AK14" s="84">
        <v>4.2699999999999996</v>
      </c>
      <c r="AL14" s="85">
        <v>14.13</v>
      </c>
      <c r="AM14" s="88">
        <v>2.8</v>
      </c>
      <c r="AN14" s="88">
        <v>0.5</v>
      </c>
      <c r="AO14" s="88">
        <v>3.1</v>
      </c>
      <c r="AP14" s="88">
        <v>0.35711123572292902</v>
      </c>
      <c r="AQ14" s="85">
        <v>0.13</v>
      </c>
      <c r="AR14" s="88">
        <v>1.71</v>
      </c>
      <c r="AS14" s="85">
        <v>1.24</v>
      </c>
      <c r="AT14" s="88">
        <v>32.42</v>
      </c>
      <c r="AU14" s="88">
        <v>10.3</v>
      </c>
      <c r="AV14" s="85">
        <v>12.3</v>
      </c>
      <c r="AW14" s="85">
        <v>3.61</v>
      </c>
      <c r="AX14" s="85">
        <v>0</v>
      </c>
      <c r="AY14" s="85">
        <v>0</v>
      </c>
      <c r="AZ14" s="85">
        <v>0.38800000000000001</v>
      </c>
      <c r="BA14" s="85">
        <v>0.12</v>
      </c>
      <c r="BB14" s="90">
        <v>2521.6999999999998</v>
      </c>
      <c r="BC14" s="88">
        <v>77</v>
      </c>
      <c r="BD14" s="88">
        <v>32.799999999999997</v>
      </c>
      <c r="BE14" s="89">
        <v>0.4</v>
      </c>
      <c r="BF14" s="89">
        <v>-0.4</v>
      </c>
      <c r="BG14" s="88">
        <v>0.9</v>
      </c>
      <c r="BH14" s="56" t="s">
        <v>161</v>
      </c>
      <c r="BI14" s="90">
        <v>5</v>
      </c>
      <c r="BJ14" s="56" t="s">
        <v>161</v>
      </c>
      <c r="BK14" s="88">
        <v>98</v>
      </c>
      <c r="BL14" s="92">
        <v>4.9926780456200194E-4</v>
      </c>
      <c r="BM14" s="88">
        <v>40.799999999999997</v>
      </c>
      <c r="BN14" s="89">
        <v>203.04</v>
      </c>
      <c r="BO14" s="88">
        <v>32.799999999999997</v>
      </c>
      <c r="BP14" s="88">
        <v>84.9</v>
      </c>
      <c r="BQ14" s="88">
        <v>75.2</v>
      </c>
      <c r="BR14" s="88">
        <v>876.82</v>
      </c>
      <c r="BS14" s="88">
        <v>88.9</v>
      </c>
      <c r="BT14" s="88">
        <v>14.5</v>
      </c>
      <c r="BU14" s="88">
        <v>38.700000000000003</v>
      </c>
      <c r="BV14" s="88">
        <v>26.2</v>
      </c>
      <c r="BW14" s="88">
        <v>12</v>
      </c>
      <c r="BX14" s="123">
        <v>33883</v>
      </c>
      <c r="BY14" s="123">
        <v>13700785</v>
      </c>
      <c r="BZ14" s="123">
        <v>923</v>
      </c>
    </row>
    <row r="15" spans="1:16384" ht="14.25">
      <c r="A15" s="25" t="s">
        <v>199</v>
      </c>
      <c r="B15" s="39" t="s">
        <v>177</v>
      </c>
      <c r="C15" s="82" t="s">
        <v>215</v>
      </c>
      <c r="D15" s="84">
        <v>92.424194529999994</v>
      </c>
      <c r="E15" s="56">
        <v>0</v>
      </c>
      <c r="F15" s="56">
        <v>36560</v>
      </c>
      <c r="G15" s="56">
        <v>527</v>
      </c>
      <c r="H15" s="56">
        <v>1</v>
      </c>
      <c r="I15" s="84">
        <v>0.1</v>
      </c>
      <c r="J15" s="56">
        <v>407</v>
      </c>
      <c r="K15" s="84">
        <v>2.5299999999999998</v>
      </c>
      <c r="L15" s="56">
        <v>0</v>
      </c>
      <c r="M15" s="89">
        <v>36.799999999999997</v>
      </c>
      <c r="N15" s="85">
        <v>0</v>
      </c>
      <c r="O15" s="85">
        <v>82.3</v>
      </c>
      <c r="P15" s="86">
        <v>-2.7</v>
      </c>
      <c r="Q15" s="86">
        <v>7.8</v>
      </c>
      <c r="R15" s="86">
        <v>3.1</v>
      </c>
      <c r="S15" s="56">
        <v>1670</v>
      </c>
      <c r="T15" s="86">
        <v>5.8</v>
      </c>
      <c r="U15" s="84">
        <v>1.89</v>
      </c>
      <c r="V15" s="87" t="s">
        <v>292</v>
      </c>
      <c r="W15" s="56">
        <v>80</v>
      </c>
      <c r="X15" s="56">
        <v>905</v>
      </c>
      <c r="Y15" s="56">
        <v>44</v>
      </c>
      <c r="Z15" s="56">
        <v>3</v>
      </c>
      <c r="AA15" s="56">
        <v>711</v>
      </c>
      <c r="AB15" s="56">
        <v>709</v>
      </c>
      <c r="AC15" s="87">
        <v>0.74199999999999999</v>
      </c>
      <c r="AD15" s="87">
        <v>4.0000000000000001E-3</v>
      </c>
      <c r="AE15" s="86">
        <v>37</v>
      </c>
      <c r="AF15" s="84">
        <v>1.07</v>
      </c>
      <c r="AG15" s="244">
        <v>0.2893</v>
      </c>
      <c r="AH15" s="56">
        <v>560</v>
      </c>
      <c r="AI15" s="86">
        <v>4361.8100000000004</v>
      </c>
      <c r="AJ15" s="88">
        <v>13126.84</v>
      </c>
      <c r="AK15" s="84">
        <v>4.2699999999999996</v>
      </c>
      <c r="AL15" s="85">
        <v>14.13</v>
      </c>
      <c r="AM15" s="88">
        <v>2.5</v>
      </c>
      <c r="AN15" s="88">
        <v>1.3</v>
      </c>
      <c r="AO15" s="88">
        <v>3.1</v>
      </c>
      <c r="AP15" s="88">
        <v>0.42239010989011</v>
      </c>
      <c r="AQ15" s="85">
        <v>0.13</v>
      </c>
      <c r="AR15" s="88">
        <v>0.75</v>
      </c>
      <c r="AS15" s="85">
        <v>0.52</v>
      </c>
      <c r="AT15" s="88">
        <v>58.61</v>
      </c>
      <c r="AU15" s="88">
        <v>10.3</v>
      </c>
      <c r="AV15" s="85">
        <v>13</v>
      </c>
      <c r="AW15" s="85">
        <v>4.76</v>
      </c>
      <c r="AX15" s="85">
        <v>0</v>
      </c>
      <c r="AY15" s="85">
        <v>0</v>
      </c>
      <c r="AZ15" s="85">
        <v>6.4000000000000001E-2</v>
      </c>
      <c r="BA15" s="85">
        <v>0.03</v>
      </c>
      <c r="BB15" s="90">
        <v>2475</v>
      </c>
      <c r="BC15" s="88">
        <v>92.2</v>
      </c>
      <c r="BD15" s="88">
        <v>23.1</v>
      </c>
      <c r="BE15" s="89">
        <v>0.4</v>
      </c>
      <c r="BF15" s="89">
        <v>-0.4</v>
      </c>
      <c r="BG15" s="88">
        <v>0.9</v>
      </c>
      <c r="BH15" s="56" t="s">
        <v>161</v>
      </c>
      <c r="BI15" s="90">
        <v>5</v>
      </c>
      <c r="BJ15" s="56" t="s">
        <v>161</v>
      </c>
      <c r="BK15" s="88">
        <v>97.7</v>
      </c>
      <c r="BL15" s="92">
        <v>4.9926780456200194E-4</v>
      </c>
      <c r="BM15" s="88">
        <v>46</v>
      </c>
      <c r="BN15" s="89">
        <v>203.04</v>
      </c>
      <c r="BO15" s="88">
        <v>34</v>
      </c>
      <c r="BP15" s="88">
        <v>84.9</v>
      </c>
      <c r="BQ15" s="88">
        <v>75.2</v>
      </c>
      <c r="BR15" s="88">
        <v>876.82</v>
      </c>
      <c r="BS15" s="88">
        <v>88.9</v>
      </c>
      <c r="BT15" s="88">
        <v>17.8</v>
      </c>
      <c r="BU15" s="88">
        <v>36.6</v>
      </c>
      <c r="BV15" s="88">
        <v>24.6</v>
      </c>
      <c r="BW15" s="88">
        <v>12</v>
      </c>
      <c r="BX15" s="123">
        <v>58240</v>
      </c>
      <c r="BY15" s="123">
        <v>29985702</v>
      </c>
      <c r="BZ15" s="123">
        <v>688</v>
      </c>
    </row>
    <row r="16" spans="1:16384" ht="14.25">
      <c r="A16" s="25" t="s">
        <v>199</v>
      </c>
      <c r="B16" s="39" t="s">
        <v>164</v>
      </c>
      <c r="C16" s="82" t="s">
        <v>202</v>
      </c>
      <c r="D16" s="84">
        <v>44.829856530000001</v>
      </c>
      <c r="E16" s="56">
        <v>0</v>
      </c>
      <c r="F16" s="56">
        <v>123</v>
      </c>
      <c r="G16" s="56" t="s">
        <v>283</v>
      </c>
      <c r="H16" s="56" t="s">
        <v>283</v>
      </c>
      <c r="I16" s="84">
        <v>0.05</v>
      </c>
      <c r="J16" s="56">
        <v>228</v>
      </c>
      <c r="K16" s="84">
        <v>6.3</v>
      </c>
      <c r="L16" s="56">
        <v>2.4</v>
      </c>
      <c r="M16" s="85">
        <v>40.75</v>
      </c>
      <c r="N16" s="85">
        <v>0</v>
      </c>
      <c r="O16" s="85">
        <v>48.7</v>
      </c>
      <c r="P16" s="86">
        <v>-2.4</v>
      </c>
      <c r="Q16" s="86">
        <v>18</v>
      </c>
      <c r="R16" s="86">
        <v>2.4</v>
      </c>
      <c r="S16" s="56">
        <v>1670</v>
      </c>
      <c r="T16" s="86">
        <v>4.7</v>
      </c>
      <c r="U16" s="84">
        <v>2.1</v>
      </c>
      <c r="V16" s="87" t="s">
        <v>292</v>
      </c>
      <c r="W16" s="56">
        <v>80</v>
      </c>
      <c r="X16" s="56">
        <v>316</v>
      </c>
      <c r="Y16" s="56">
        <v>2</v>
      </c>
      <c r="Z16" s="56">
        <v>0</v>
      </c>
      <c r="AA16" s="56">
        <v>711</v>
      </c>
      <c r="AB16" s="56">
        <v>312</v>
      </c>
      <c r="AC16" s="87">
        <v>0.746</v>
      </c>
      <c r="AD16" s="87">
        <v>6.0000000000000001E-3</v>
      </c>
      <c r="AE16" s="86">
        <v>30.5</v>
      </c>
      <c r="AF16" s="84">
        <v>1.07</v>
      </c>
      <c r="AG16" s="244">
        <v>0.2893</v>
      </c>
      <c r="AH16" s="56">
        <v>403</v>
      </c>
      <c r="AI16" s="86">
        <v>7777.95</v>
      </c>
      <c r="AJ16" s="88">
        <v>7361.42</v>
      </c>
      <c r="AK16" s="84">
        <v>4.2699999999999996</v>
      </c>
      <c r="AL16" s="85">
        <v>14.13</v>
      </c>
      <c r="AM16" s="88">
        <v>3.2</v>
      </c>
      <c r="AN16" s="88">
        <v>1.5</v>
      </c>
      <c r="AO16" s="88">
        <v>3.1</v>
      </c>
      <c r="AP16" s="88">
        <v>1.3739346698613899</v>
      </c>
      <c r="AQ16" s="85">
        <v>0.13</v>
      </c>
      <c r="AR16" s="88">
        <v>0.85</v>
      </c>
      <c r="AS16" s="85">
        <v>0.5</v>
      </c>
      <c r="AT16" s="88">
        <v>50.34</v>
      </c>
      <c r="AU16" s="88">
        <v>10.3</v>
      </c>
      <c r="AV16" s="85">
        <v>3</v>
      </c>
      <c r="AW16" s="85">
        <v>6.39</v>
      </c>
      <c r="AX16" s="85">
        <v>0</v>
      </c>
      <c r="AY16" s="85">
        <v>0</v>
      </c>
      <c r="AZ16" s="85">
        <v>4.7E-2</v>
      </c>
      <c r="BA16" s="85">
        <v>7.0000000000000007E-2</v>
      </c>
      <c r="BB16" s="90">
        <v>2554.3000000000002</v>
      </c>
      <c r="BC16" s="88">
        <v>82</v>
      </c>
      <c r="BD16" s="88">
        <v>29.2</v>
      </c>
      <c r="BE16" s="89">
        <v>0.4</v>
      </c>
      <c r="BF16" s="89">
        <v>-0.4</v>
      </c>
      <c r="BG16" s="88">
        <v>0.9</v>
      </c>
      <c r="BH16" s="56" t="s">
        <v>161</v>
      </c>
      <c r="BI16" s="90">
        <v>5</v>
      </c>
      <c r="BJ16" s="56" t="s">
        <v>161</v>
      </c>
      <c r="BK16" s="88">
        <v>98.3</v>
      </c>
      <c r="BL16" s="92">
        <v>4.9926780456200194E-4</v>
      </c>
      <c r="BM16" s="88">
        <v>28.9</v>
      </c>
      <c r="BN16" s="89">
        <v>203.04</v>
      </c>
      <c r="BO16" s="88">
        <v>32.700000000000003</v>
      </c>
      <c r="BP16" s="88">
        <v>84.9</v>
      </c>
      <c r="BQ16" s="88">
        <v>75.2</v>
      </c>
      <c r="BR16" s="88">
        <v>876.82</v>
      </c>
      <c r="BS16" s="88">
        <v>88.9</v>
      </c>
      <c r="BT16" s="88">
        <v>19</v>
      </c>
      <c r="BU16" s="88">
        <v>55.3</v>
      </c>
      <c r="BV16" s="88">
        <v>28.5</v>
      </c>
      <c r="BW16" s="88">
        <v>12</v>
      </c>
      <c r="BX16" s="123">
        <v>32971</v>
      </c>
      <c r="BY16" s="123">
        <v>31537746</v>
      </c>
      <c r="BZ16" s="123">
        <v>645</v>
      </c>
    </row>
    <row r="17" spans="1:78" ht="14.25">
      <c r="A17" s="25" t="s">
        <v>199</v>
      </c>
      <c r="B17" s="39" t="s">
        <v>165</v>
      </c>
      <c r="C17" s="82" t="s">
        <v>203</v>
      </c>
      <c r="D17" s="84">
        <v>132.02786230000001</v>
      </c>
      <c r="E17" s="56">
        <v>0</v>
      </c>
      <c r="F17" s="56">
        <v>3800</v>
      </c>
      <c r="G17" s="56" t="s">
        <v>283</v>
      </c>
      <c r="H17" s="56" t="s">
        <v>283</v>
      </c>
      <c r="I17" s="84">
        <v>0.05</v>
      </c>
      <c r="J17" s="56">
        <v>386</v>
      </c>
      <c r="K17" s="84">
        <v>6.3</v>
      </c>
      <c r="L17" s="56">
        <v>21.04</v>
      </c>
      <c r="M17" s="85">
        <v>1.17</v>
      </c>
      <c r="N17" s="85">
        <v>0</v>
      </c>
      <c r="O17" s="85">
        <v>60.6</v>
      </c>
      <c r="P17" s="86">
        <v>-2.9</v>
      </c>
      <c r="Q17" s="86">
        <v>18.2</v>
      </c>
      <c r="R17" s="86">
        <v>2.6</v>
      </c>
      <c r="S17" s="56">
        <v>1670</v>
      </c>
      <c r="T17" s="86">
        <v>4.5999999999999996</v>
      </c>
      <c r="U17" s="84">
        <v>2.1</v>
      </c>
      <c r="V17" s="87" t="s">
        <v>292</v>
      </c>
      <c r="W17" s="56">
        <v>80</v>
      </c>
      <c r="X17" s="56">
        <v>566</v>
      </c>
      <c r="Y17" s="56">
        <v>9</v>
      </c>
      <c r="Z17" s="56">
        <v>0</v>
      </c>
      <c r="AA17" s="56">
        <v>711</v>
      </c>
      <c r="AB17" s="56">
        <v>566</v>
      </c>
      <c r="AC17" s="87">
        <v>0.746</v>
      </c>
      <c r="AD17" s="87">
        <v>6.0000000000000001E-3</v>
      </c>
      <c r="AE17" s="86">
        <v>30.5</v>
      </c>
      <c r="AF17" s="84">
        <v>1.07</v>
      </c>
      <c r="AG17" s="244">
        <v>0.2893</v>
      </c>
      <c r="AH17" s="56">
        <v>541</v>
      </c>
      <c r="AI17" s="86">
        <v>4029.18</v>
      </c>
      <c r="AJ17" s="88">
        <v>14210.51</v>
      </c>
      <c r="AK17" s="84">
        <v>4.2699999999999996</v>
      </c>
      <c r="AL17" s="85">
        <v>14.13</v>
      </c>
      <c r="AM17" s="88">
        <v>3.2</v>
      </c>
      <c r="AN17" s="88">
        <v>1.5</v>
      </c>
      <c r="AO17" s="88">
        <v>3.1</v>
      </c>
      <c r="AP17" s="88">
        <v>1.7202821262687101E-2</v>
      </c>
      <c r="AQ17" s="85">
        <v>0.13</v>
      </c>
      <c r="AR17" s="88">
        <v>0.4</v>
      </c>
      <c r="AS17" s="85">
        <v>0.56999999999999995</v>
      </c>
      <c r="AT17" s="88">
        <v>25.71</v>
      </c>
      <c r="AU17" s="88">
        <v>10.3</v>
      </c>
      <c r="AV17" s="85">
        <v>9</v>
      </c>
      <c r="AW17" s="85">
        <v>6.39</v>
      </c>
      <c r="AX17" s="85">
        <v>0</v>
      </c>
      <c r="AY17" s="85">
        <v>0</v>
      </c>
      <c r="AZ17" s="85">
        <v>0.155</v>
      </c>
      <c r="BA17" s="85">
        <v>0.05</v>
      </c>
      <c r="BB17" s="90">
        <v>2554.3000000000002</v>
      </c>
      <c r="BC17" s="88">
        <v>81.8</v>
      </c>
      <c r="BD17" s="88">
        <v>30.4</v>
      </c>
      <c r="BE17" s="89">
        <v>0.4</v>
      </c>
      <c r="BF17" s="89">
        <v>-0.4</v>
      </c>
      <c r="BG17" s="88">
        <v>0.9</v>
      </c>
      <c r="BH17" s="56" t="s">
        <v>161</v>
      </c>
      <c r="BI17" s="90">
        <v>5</v>
      </c>
      <c r="BJ17" s="56" t="s">
        <v>161</v>
      </c>
      <c r="BK17" s="88">
        <v>98.3</v>
      </c>
      <c r="BL17" s="92">
        <v>4.9926780456200194E-4</v>
      </c>
      <c r="BM17" s="88">
        <v>34.9</v>
      </c>
      <c r="BN17" s="89">
        <v>203.04</v>
      </c>
      <c r="BO17" s="88">
        <v>27.2</v>
      </c>
      <c r="BP17" s="88">
        <v>84.9</v>
      </c>
      <c r="BQ17" s="88">
        <v>75.2</v>
      </c>
      <c r="BR17" s="88">
        <v>876.82</v>
      </c>
      <c r="BS17" s="88">
        <v>88.9</v>
      </c>
      <c r="BT17" s="88">
        <v>14.4</v>
      </c>
      <c r="BU17" s="88">
        <v>47.8</v>
      </c>
      <c r="BV17" s="88">
        <v>27.9</v>
      </c>
      <c r="BW17" s="88">
        <v>12</v>
      </c>
      <c r="BX17" s="123">
        <v>63943</v>
      </c>
      <c r="BY17" s="123">
        <v>31537746</v>
      </c>
      <c r="BZ17" s="123">
        <v>1000</v>
      </c>
    </row>
    <row r="18" spans="1:78" ht="14.25">
      <c r="A18" s="91" t="s">
        <v>199</v>
      </c>
      <c r="B18" s="115" t="s">
        <v>178</v>
      </c>
      <c r="C18" s="116" t="s">
        <v>216</v>
      </c>
      <c r="D18" s="84">
        <v>142.7512117</v>
      </c>
      <c r="E18" s="56">
        <v>0</v>
      </c>
      <c r="F18" s="56">
        <v>38788</v>
      </c>
      <c r="G18" s="56">
        <v>105197</v>
      </c>
      <c r="H18" s="56">
        <v>1</v>
      </c>
      <c r="I18" s="84">
        <v>0.25</v>
      </c>
      <c r="J18" s="56">
        <v>133</v>
      </c>
      <c r="K18" s="84">
        <v>2.63</v>
      </c>
      <c r="L18" s="56">
        <v>0</v>
      </c>
      <c r="M18" s="89">
        <v>2.86</v>
      </c>
      <c r="N18" s="85">
        <v>0</v>
      </c>
      <c r="O18" s="85">
        <v>79.599999999999994</v>
      </c>
      <c r="P18" s="86" t="s">
        <v>161</v>
      </c>
      <c r="Q18" s="86" t="s">
        <v>161</v>
      </c>
      <c r="R18" s="86">
        <v>3.3</v>
      </c>
      <c r="S18" s="56">
        <v>1670</v>
      </c>
      <c r="T18" s="86">
        <v>5.7</v>
      </c>
      <c r="U18" s="84">
        <v>1.89</v>
      </c>
      <c r="V18" s="87" t="s">
        <v>292</v>
      </c>
      <c r="W18" s="56">
        <v>80</v>
      </c>
      <c r="X18" s="56">
        <v>307</v>
      </c>
      <c r="Y18" s="56">
        <v>62</v>
      </c>
      <c r="Z18" s="56">
        <v>5</v>
      </c>
      <c r="AA18" s="56">
        <v>711</v>
      </c>
      <c r="AB18" s="56">
        <v>326</v>
      </c>
      <c r="AC18" s="87">
        <v>0.74199999999999999</v>
      </c>
      <c r="AD18" s="87">
        <v>4.0000000000000001E-3</v>
      </c>
      <c r="AE18" s="86">
        <v>37</v>
      </c>
      <c r="AF18" s="84">
        <v>1.07</v>
      </c>
      <c r="AG18" s="244">
        <v>0.2893</v>
      </c>
      <c r="AH18" s="56">
        <v>682</v>
      </c>
      <c r="AI18" s="86">
        <v>9969.92</v>
      </c>
      <c r="AJ18" s="88">
        <v>5742.95</v>
      </c>
      <c r="AK18" s="84">
        <v>4.2699999999999996</v>
      </c>
      <c r="AL18" s="85">
        <v>14.13</v>
      </c>
      <c r="AM18" s="88">
        <v>2.5</v>
      </c>
      <c r="AN18" s="88">
        <v>1.3</v>
      </c>
      <c r="AO18" s="88">
        <v>3.1</v>
      </c>
      <c r="AP18" s="88">
        <v>8.29875518672199E-2</v>
      </c>
      <c r="AQ18" s="85">
        <v>0.13</v>
      </c>
      <c r="AR18" s="88">
        <v>0.31</v>
      </c>
      <c r="AS18" s="85">
        <v>0.34</v>
      </c>
      <c r="AT18" s="88">
        <v>42.9</v>
      </c>
      <c r="AU18" s="88">
        <v>10.3</v>
      </c>
      <c r="AV18" s="85">
        <v>37.299999999999997</v>
      </c>
      <c r="AW18" s="85">
        <v>4.76</v>
      </c>
      <c r="AX18" s="85">
        <v>0</v>
      </c>
      <c r="AY18" s="85">
        <v>1</v>
      </c>
      <c r="AZ18" s="85">
        <v>0.01</v>
      </c>
      <c r="BA18" s="85">
        <v>0.06</v>
      </c>
      <c r="BB18" s="90">
        <v>2475</v>
      </c>
      <c r="BC18" s="88">
        <v>100</v>
      </c>
      <c r="BD18" s="88">
        <v>23.8</v>
      </c>
      <c r="BE18" s="89">
        <v>0.4</v>
      </c>
      <c r="BF18" s="89">
        <v>-0.4</v>
      </c>
      <c r="BG18" s="88">
        <v>0.9</v>
      </c>
      <c r="BH18" s="56" t="s">
        <v>161</v>
      </c>
      <c r="BI18" s="90">
        <v>5</v>
      </c>
      <c r="BJ18" s="56" t="s">
        <v>161</v>
      </c>
      <c r="BK18" s="88">
        <v>97.7</v>
      </c>
      <c r="BL18" s="92">
        <v>4.9926780456200194E-4</v>
      </c>
      <c r="BM18" s="88">
        <v>36.299999999999997</v>
      </c>
      <c r="BN18" s="89">
        <v>203.04</v>
      </c>
      <c r="BO18" s="88">
        <v>34.799999999999997</v>
      </c>
      <c r="BP18" s="88">
        <v>84.9</v>
      </c>
      <c r="BQ18" s="88">
        <v>75.2</v>
      </c>
      <c r="BR18" s="88">
        <v>876.82</v>
      </c>
      <c r="BS18" s="88">
        <v>88.9</v>
      </c>
      <c r="BT18" s="88">
        <v>9.9</v>
      </c>
      <c r="BU18" s="88">
        <v>26.1</v>
      </c>
      <c r="BV18" s="88" t="s">
        <v>161</v>
      </c>
      <c r="BW18" s="88">
        <v>12</v>
      </c>
      <c r="BX18" s="123">
        <v>25305</v>
      </c>
      <c r="BY18" s="123">
        <v>29985702</v>
      </c>
      <c r="BZ18" s="123">
        <v>309</v>
      </c>
    </row>
    <row r="19" spans="1:78" ht="14.25">
      <c r="A19" s="91" t="s">
        <v>199</v>
      </c>
      <c r="B19" s="39" t="s">
        <v>166</v>
      </c>
      <c r="C19" s="82" t="s">
        <v>204</v>
      </c>
      <c r="D19" s="84">
        <v>90.101375500000003</v>
      </c>
      <c r="E19" s="56">
        <v>0</v>
      </c>
      <c r="F19" s="56">
        <v>8070</v>
      </c>
      <c r="G19" s="56" t="s">
        <v>283</v>
      </c>
      <c r="H19" s="56" t="s">
        <v>283</v>
      </c>
      <c r="I19" s="84">
        <v>0.05</v>
      </c>
      <c r="J19" s="56">
        <v>370</v>
      </c>
      <c r="K19" s="84">
        <v>13.41</v>
      </c>
      <c r="L19" s="56">
        <v>1.26</v>
      </c>
      <c r="M19" s="85">
        <v>10.11</v>
      </c>
      <c r="N19" s="85">
        <v>0</v>
      </c>
      <c r="O19" s="85">
        <v>60.1</v>
      </c>
      <c r="P19" s="86">
        <v>-2.9</v>
      </c>
      <c r="Q19" s="86">
        <v>29.1</v>
      </c>
      <c r="R19" s="86">
        <v>2.6</v>
      </c>
      <c r="S19" s="56">
        <v>1670</v>
      </c>
      <c r="T19" s="86">
        <v>4.5</v>
      </c>
      <c r="U19" s="84">
        <v>2.1</v>
      </c>
      <c r="V19" s="87" t="s">
        <v>292</v>
      </c>
      <c r="W19" s="56">
        <v>80</v>
      </c>
      <c r="X19" s="56">
        <v>538</v>
      </c>
      <c r="Y19" s="56">
        <v>4</v>
      </c>
      <c r="Z19" s="56">
        <v>0</v>
      </c>
      <c r="AA19" s="56">
        <v>711</v>
      </c>
      <c r="AB19" s="56">
        <v>636</v>
      </c>
      <c r="AC19" s="87">
        <v>0.746</v>
      </c>
      <c r="AD19" s="87">
        <v>6.0000000000000001E-3</v>
      </c>
      <c r="AE19" s="86">
        <v>30.5</v>
      </c>
      <c r="AF19" s="84">
        <v>1.07</v>
      </c>
      <c r="AG19" s="244">
        <v>0.2893</v>
      </c>
      <c r="AH19" s="56">
        <v>446</v>
      </c>
      <c r="AI19" s="86">
        <v>4337.8</v>
      </c>
      <c r="AJ19" s="88">
        <v>13199.48</v>
      </c>
      <c r="AK19" s="84">
        <v>4.2699999999999996</v>
      </c>
      <c r="AL19" s="85">
        <v>14.13</v>
      </c>
      <c r="AM19" s="88">
        <v>3.2</v>
      </c>
      <c r="AN19" s="88">
        <v>1.5</v>
      </c>
      <c r="AO19" s="88">
        <v>3.1</v>
      </c>
      <c r="AP19" s="88">
        <v>0.114166750612807</v>
      </c>
      <c r="AQ19" s="85">
        <v>0.13</v>
      </c>
      <c r="AR19" s="88">
        <v>0.24</v>
      </c>
      <c r="AS19" s="85">
        <v>0.43</v>
      </c>
      <c r="AT19" s="88">
        <v>17.690000000000001</v>
      </c>
      <c r="AU19" s="88">
        <v>10.3</v>
      </c>
      <c r="AV19" s="85">
        <v>8.4</v>
      </c>
      <c r="AW19" s="85">
        <v>6.39</v>
      </c>
      <c r="AX19" s="85">
        <v>0</v>
      </c>
      <c r="AY19" s="85">
        <v>0</v>
      </c>
      <c r="AZ19" s="85">
        <v>4.4999999999999998E-2</v>
      </c>
      <c r="BA19" s="85">
        <v>0.03</v>
      </c>
      <c r="BB19" s="90">
        <v>2554.3000000000002</v>
      </c>
      <c r="BC19" s="88">
        <v>70.900000000000006</v>
      </c>
      <c r="BD19" s="88">
        <v>31.1</v>
      </c>
      <c r="BE19" s="89">
        <v>0.4</v>
      </c>
      <c r="BF19" s="89">
        <v>-0.4</v>
      </c>
      <c r="BG19" s="88">
        <v>0.9</v>
      </c>
      <c r="BH19" s="56" t="s">
        <v>161</v>
      </c>
      <c r="BI19" s="90">
        <v>5</v>
      </c>
      <c r="BJ19" s="56" t="s">
        <v>161</v>
      </c>
      <c r="BK19" s="88">
        <v>98.3</v>
      </c>
      <c r="BL19" s="92">
        <v>4.9926780456200194E-4</v>
      </c>
      <c r="BM19" s="88">
        <v>51.2</v>
      </c>
      <c r="BN19" s="89">
        <v>203.04</v>
      </c>
      <c r="BO19" s="88">
        <v>35.200000000000003</v>
      </c>
      <c r="BP19" s="88">
        <v>84.9</v>
      </c>
      <c r="BQ19" s="88">
        <v>75.2</v>
      </c>
      <c r="BR19" s="88">
        <v>876.82</v>
      </c>
      <c r="BS19" s="88">
        <v>88.9</v>
      </c>
      <c r="BT19" s="88">
        <v>22.5</v>
      </c>
      <c r="BU19" s="88">
        <v>58.2</v>
      </c>
      <c r="BV19" s="88">
        <v>40.299999999999997</v>
      </c>
      <c r="BW19" s="88">
        <v>12</v>
      </c>
      <c r="BX19" s="123">
        <v>59562</v>
      </c>
      <c r="BY19" s="123">
        <v>31537746</v>
      </c>
      <c r="BZ19" s="123">
        <v>933</v>
      </c>
    </row>
    <row r="20" spans="1:78" ht="14.25">
      <c r="A20" s="91" t="s">
        <v>199</v>
      </c>
      <c r="B20" s="39" t="s">
        <v>167</v>
      </c>
      <c r="C20" s="82" t="s">
        <v>205</v>
      </c>
      <c r="D20" s="84">
        <v>86.260517570000005</v>
      </c>
      <c r="E20" s="56">
        <v>0</v>
      </c>
      <c r="F20" s="56">
        <v>23712</v>
      </c>
      <c r="G20" s="56">
        <v>527</v>
      </c>
      <c r="H20" s="56">
        <v>1</v>
      </c>
      <c r="I20" s="84">
        <v>0.2</v>
      </c>
      <c r="J20" s="56">
        <v>533</v>
      </c>
      <c r="K20" s="84">
        <v>7.32</v>
      </c>
      <c r="L20" s="56">
        <v>0</v>
      </c>
      <c r="M20" s="85">
        <v>24.37</v>
      </c>
      <c r="N20" s="85">
        <v>0</v>
      </c>
      <c r="O20" s="85">
        <v>60.6</v>
      </c>
      <c r="P20" s="86">
        <v>-4.8</v>
      </c>
      <c r="Q20" s="86">
        <v>14.9</v>
      </c>
      <c r="R20" s="86">
        <v>2.8</v>
      </c>
      <c r="S20" s="56">
        <v>1670</v>
      </c>
      <c r="T20" s="86">
        <v>5.4</v>
      </c>
      <c r="U20" s="84">
        <v>2.1</v>
      </c>
      <c r="V20" s="87" t="s">
        <v>292</v>
      </c>
      <c r="W20" s="56">
        <v>80</v>
      </c>
      <c r="X20" s="56">
        <v>750</v>
      </c>
      <c r="Y20" s="56">
        <v>31</v>
      </c>
      <c r="Z20" s="56">
        <v>0</v>
      </c>
      <c r="AA20" s="56">
        <v>711</v>
      </c>
      <c r="AB20" s="56">
        <v>606</v>
      </c>
      <c r="AC20" s="87">
        <v>0.746</v>
      </c>
      <c r="AD20" s="87">
        <v>6.0000000000000001E-3</v>
      </c>
      <c r="AE20" s="86">
        <v>30.5</v>
      </c>
      <c r="AF20" s="84">
        <v>1.07</v>
      </c>
      <c r="AG20" s="244">
        <v>0.2893</v>
      </c>
      <c r="AH20" s="56">
        <v>411</v>
      </c>
      <c r="AI20" s="86">
        <v>3728.97</v>
      </c>
      <c r="AJ20" s="88">
        <v>15354.56</v>
      </c>
      <c r="AK20" s="84">
        <v>4.2699999999999996</v>
      </c>
      <c r="AL20" s="85">
        <v>14.13</v>
      </c>
      <c r="AM20" s="88">
        <v>3.2</v>
      </c>
      <c r="AN20" s="88">
        <v>1.5</v>
      </c>
      <c r="AO20" s="88">
        <v>3.1</v>
      </c>
      <c r="AP20" s="88">
        <v>8.6606330922790499E-3</v>
      </c>
      <c r="AQ20" s="85">
        <v>0.13</v>
      </c>
      <c r="AR20" s="88">
        <v>0.51</v>
      </c>
      <c r="AS20" s="85">
        <v>0.61</v>
      </c>
      <c r="AT20" s="88">
        <v>25.59</v>
      </c>
      <c r="AU20" s="88">
        <v>10.3</v>
      </c>
      <c r="AV20" s="85">
        <v>7.3</v>
      </c>
      <c r="AW20" s="85">
        <v>6.39</v>
      </c>
      <c r="AX20" s="85">
        <v>0</v>
      </c>
      <c r="AY20" s="85">
        <v>0</v>
      </c>
      <c r="AZ20" s="85">
        <v>0.16</v>
      </c>
      <c r="BA20" s="85">
        <v>0.04</v>
      </c>
      <c r="BB20" s="90">
        <v>2554.3000000000002</v>
      </c>
      <c r="BC20" s="88">
        <v>85.1</v>
      </c>
      <c r="BD20" s="88">
        <v>25.1</v>
      </c>
      <c r="BE20" s="89">
        <v>0.4</v>
      </c>
      <c r="BF20" s="89">
        <v>-0.4</v>
      </c>
      <c r="BG20" s="88">
        <v>0.9</v>
      </c>
      <c r="BH20" s="56" t="s">
        <v>161</v>
      </c>
      <c r="BI20" s="90">
        <v>5</v>
      </c>
      <c r="BJ20" s="56" t="s">
        <v>161</v>
      </c>
      <c r="BK20" s="88">
        <v>98.3</v>
      </c>
      <c r="BL20" s="92">
        <v>4.9926780456200194E-4</v>
      </c>
      <c r="BM20" s="88">
        <v>32</v>
      </c>
      <c r="BN20" s="89">
        <v>203.04</v>
      </c>
      <c r="BO20" s="88">
        <v>34</v>
      </c>
      <c r="BP20" s="88">
        <v>84.9</v>
      </c>
      <c r="BQ20" s="88">
        <v>75.2</v>
      </c>
      <c r="BR20" s="88">
        <v>876.82</v>
      </c>
      <c r="BS20" s="88">
        <v>88.9</v>
      </c>
      <c r="BT20" s="88">
        <v>11.3</v>
      </c>
      <c r="BU20" s="88">
        <v>45.2</v>
      </c>
      <c r="BV20" s="88">
        <v>24.8</v>
      </c>
      <c r="BW20" s="88">
        <v>12</v>
      </c>
      <c r="BX20" s="123">
        <v>69279</v>
      </c>
      <c r="BY20" s="123">
        <v>31537746</v>
      </c>
      <c r="BZ20" s="123">
        <v>1073</v>
      </c>
    </row>
    <row r="21" spans="1:78" ht="15.75" customHeight="1">
      <c r="A21" s="91" t="s">
        <v>199</v>
      </c>
      <c r="B21" s="39" t="s">
        <v>168</v>
      </c>
      <c r="C21" s="82" t="s">
        <v>206</v>
      </c>
      <c r="D21" s="84">
        <v>95.213956179999997</v>
      </c>
      <c r="E21" s="56">
        <v>0</v>
      </c>
      <c r="F21" s="56">
        <v>36781</v>
      </c>
      <c r="G21" s="56" t="s">
        <v>283</v>
      </c>
      <c r="H21" s="56" t="s">
        <v>283</v>
      </c>
      <c r="I21" s="84">
        <v>0.2</v>
      </c>
      <c r="J21" s="56">
        <v>541</v>
      </c>
      <c r="K21" s="84">
        <v>5.09</v>
      </c>
      <c r="L21" s="56">
        <v>0</v>
      </c>
      <c r="M21" s="85">
        <v>35.03</v>
      </c>
      <c r="N21" s="85">
        <v>0</v>
      </c>
      <c r="O21" s="85">
        <v>56.1</v>
      </c>
      <c r="P21" s="86">
        <v>-2.6</v>
      </c>
      <c r="Q21" s="86">
        <v>20.9</v>
      </c>
      <c r="R21" s="86">
        <v>2.6</v>
      </c>
      <c r="S21" s="56">
        <v>1670</v>
      </c>
      <c r="T21" s="86">
        <v>4.9000000000000004</v>
      </c>
      <c r="U21" s="84">
        <v>2.1</v>
      </c>
      <c r="V21" s="87" t="s">
        <v>292</v>
      </c>
      <c r="W21" s="56">
        <v>80</v>
      </c>
      <c r="X21" s="56">
        <v>1724</v>
      </c>
      <c r="Y21" s="56">
        <v>11</v>
      </c>
      <c r="Z21" s="56">
        <v>0</v>
      </c>
      <c r="AA21" s="56">
        <v>711</v>
      </c>
      <c r="AB21" s="56">
        <v>618</v>
      </c>
      <c r="AC21" s="87">
        <v>0.746</v>
      </c>
      <c r="AD21" s="87">
        <v>6.0000000000000001E-3</v>
      </c>
      <c r="AE21" s="86">
        <v>30.5</v>
      </c>
      <c r="AF21" s="84">
        <v>1.07</v>
      </c>
      <c r="AG21" s="244">
        <v>0.2893</v>
      </c>
      <c r="AH21" s="56">
        <v>346</v>
      </c>
      <c r="AI21" s="86">
        <v>3923.7</v>
      </c>
      <c r="AJ21" s="88">
        <v>14592.54</v>
      </c>
      <c r="AK21" s="84">
        <v>4.2699999999999996</v>
      </c>
      <c r="AL21" s="85">
        <v>14.13</v>
      </c>
      <c r="AM21" s="88">
        <v>3.2</v>
      </c>
      <c r="AN21" s="88">
        <v>1.5</v>
      </c>
      <c r="AO21" s="88">
        <v>3.1</v>
      </c>
      <c r="AP21" s="88">
        <v>3.49980218509389E-2</v>
      </c>
      <c r="AQ21" s="85">
        <v>0.13</v>
      </c>
      <c r="AR21" s="88">
        <v>0.28999999999999998</v>
      </c>
      <c r="AS21" s="85">
        <v>0.68</v>
      </c>
      <c r="AT21" s="88">
        <v>33.86</v>
      </c>
      <c r="AU21" s="88">
        <v>10.3</v>
      </c>
      <c r="AV21" s="85">
        <v>7.2</v>
      </c>
      <c r="AW21" s="85">
        <v>6.39</v>
      </c>
      <c r="AX21" s="85">
        <v>0</v>
      </c>
      <c r="AY21" s="85">
        <v>0</v>
      </c>
      <c r="AZ21" s="85">
        <v>0.13300000000000001</v>
      </c>
      <c r="BA21" s="85">
        <v>0.04</v>
      </c>
      <c r="BB21" s="90">
        <v>2554.3000000000002</v>
      </c>
      <c r="BC21" s="88">
        <v>79.099999999999994</v>
      </c>
      <c r="BD21" s="88">
        <v>27.3</v>
      </c>
      <c r="BE21" s="89">
        <v>0.4</v>
      </c>
      <c r="BF21" s="89">
        <v>-0.4</v>
      </c>
      <c r="BG21" s="88">
        <v>0.9</v>
      </c>
      <c r="BH21" s="56" t="s">
        <v>161</v>
      </c>
      <c r="BI21" s="90">
        <v>5</v>
      </c>
      <c r="BJ21" s="56" t="s">
        <v>161</v>
      </c>
      <c r="BK21" s="88">
        <v>98.3</v>
      </c>
      <c r="BL21" s="92">
        <v>4.9926780456200194E-4</v>
      </c>
      <c r="BM21" s="88">
        <v>34.9</v>
      </c>
      <c r="BN21" s="89">
        <v>203.04</v>
      </c>
      <c r="BO21" s="88">
        <v>31.7</v>
      </c>
      <c r="BP21" s="88">
        <v>84.9</v>
      </c>
      <c r="BQ21" s="88">
        <v>75.2</v>
      </c>
      <c r="BR21" s="88">
        <v>876.82</v>
      </c>
      <c r="BS21" s="88">
        <v>88.9</v>
      </c>
      <c r="BT21" s="88">
        <v>15.6</v>
      </c>
      <c r="BU21" s="88">
        <v>51.6</v>
      </c>
      <c r="BV21" s="88">
        <v>33.1</v>
      </c>
      <c r="BW21" s="88">
        <v>12</v>
      </c>
      <c r="BX21" s="123">
        <v>65718</v>
      </c>
      <c r="BY21" s="123">
        <v>31537746</v>
      </c>
      <c r="BZ21" s="123">
        <v>1108</v>
      </c>
    </row>
    <row r="22" spans="1:78" ht="15.75" customHeight="1">
      <c r="A22" s="91" t="s">
        <v>199</v>
      </c>
      <c r="B22" s="39" t="s">
        <v>197</v>
      </c>
      <c r="C22" s="82" t="s">
        <v>235</v>
      </c>
      <c r="D22" s="84">
        <v>101.6815276</v>
      </c>
      <c r="E22" s="56">
        <v>0</v>
      </c>
      <c r="F22" s="56">
        <v>7388</v>
      </c>
      <c r="G22" s="56">
        <v>1055</v>
      </c>
      <c r="H22" s="56">
        <v>2</v>
      </c>
      <c r="I22" s="84">
        <v>0.2</v>
      </c>
      <c r="J22" s="56">
        <v>967</v>
      </c>
      <c r="K22" s="84">
        <v>44.35</v>
      </c>
      <c r="L22" s="56">
        <v>0</v>
      </c>
      <c r="M22" s="89">
        <v>17.96</v>
      </c>
      <c r="N22" s="85">
        <v>0</v>
      </c>
      <c r="O22" s="85">
        <v>64</v>
      </c>
      <c r="P22" s="86">
        <v>-1.6</v>
      </c>
      <c r="Q22" s="86">
        <v>41</v>
      </c>
      <c r="R22" s="86">
        <v>3.4</v>
      </c>
      <c r="S22" s="56">
        <v>1670</v>
      </c>
      <c r="T22" s="86">
        <v>5.5</v>
      </c>
      <c r="U22" s="84">
        <v>0.01</v>
      </c>
      <c r="V22" s="87" t="s">
        <v>292</v>
      </c>
      <c r="W22" s="56">
        <v>80</v>
      </c>
      <c r="X22" s="56">
        <v>2814</v>
      </c>
      <c r="Y22" s="56">
        <v>29</v>
      </c>
      <c r="Z22" s="56">
        <v>1</v>
      </c>
      <c r="AA22" s="56">
        <v>711</v>
      </c>
      <c r="AB22" s="56">
        <v>767</v>
      </c>
      <c r="AC22" s="87">
        <v>0.76300000000000001</v>
      </c>
      <c r="AD22" s="87">
        <v>2E-3</v>
      </c>
      <c r="AE22" s="86">
        <v>49</v>
      </c>
      <c r="AF22" s="84">
        <v>1.04</v>
      </c>
      <c r="AG22" s="244">
        <v>0.2893</v>
      </c>
      <c r="AH22" s="56">
        <v>716</v>
      </c>
      <c r="AI22" s="86">
        <v>2108.56</v>
      </c>
      <c r="AJ22" s="88">
        <v>9895.58</v>
      </c>
      <c r="AK22" s="84">
        <v>4.2699999999999996</v>
      </c>
      <c r="AL22" s="85">
        <v>14.13</v>
      </c>
      <c r="AM22" s="88">
        <v>2.8</v>
      </c>
      <c r="AN22" s="88">
        <v>0.5</v>
      </c>
      <c r="AO22" s="88">
        <v>3.1</v>
      </c>
      <c r="AP22" s="88">
        <v>0.30476284357697903</v>
      </c>
      <c r="AQ22" s="85">
        <v>0.13</v>
      </c>
      <c r="AR22" s="88">
        <v>0.15</v>
      </c>
      <c r="AS22" s="85">
        <v>0.41</v>
      </c>
      <c r="AT22" s="88">
        <v>15.46</v>
      </c>
      <c r="AU22" s="88">
        <v>10.3</v>
      </c>
      <c r="AV22" s="85">
        <v>6.9</v>
      </c>
      <c r="AW22" s="85">
        <v>3.61</v>
      </c>
      <c r="AX22" s="85">
        <v>0</v>
      </c>
      <c r="AY22" s="85">
        <v>0</v>
      </c>
      <c r="AZ22" s="85">
        <v>25.596</v>
      </c>
      <c r="BA22" s="85">
        <v>0.05</v>
      </c>
      <c r="BB22" s="90">
        <v>2521.6999999999998</v>
      </c>
      <c r="BC22" s="88">
        <v>59</v>
      </c>
      <c r="BD22" s="88">
        <v>26.6</v>
      </c>
      <c r="BE22" s="89">
        <v>0.4</v>
      </c>
      <c r="BF22" s="89">
        <v>-0.4</v>
      </c>
      <c r="BG22" s="88">
        <v>0.9</v>
      </c>
      <c r="BH22" s="56" t="s">
        <v>161</v>
      </c>
      <c r="BI22" s="90">
        <v>5</v>
      </c>
      <c r="BJ22" s="56" t="s">
        <v>161</v>
      </c>
      <c r="BK22" s="88">
        <v>98</v>
      </c>
      <c r="BL22" s="92">
        <v>4.9926780456200194E-4</v>
      </c>
      <c r="BM22" s="88">
        <v>47.1</v>
      </c>
      <c r="BN22" s="89">
        <v>203.04</v>
      </c>
      <c r="BO22" s="88">
        <v>22.5</v>
      </c>
      <c r="BP22" s="88">
        <v>84.9</v>
      </c>
      <c r="BQ22" s="88">
        <v>75.2</v>
      </c>
      <c r="BR22" s="88">
        <v>876.82</v>
      </c>
      <c r="BS22" s="88">
        <v>88.9</v>
      </c>
      <c r="BT22" s="88">
        <v>17.8</v>
      </c>
      <c r="BU22" s="88">
        <v>58.3</v>
      </c>
      <c r="BV22" s="88">
        <v>30.6</v>
      </c>
      <c r="BW22" s="88">
        <v>12</v>
      </c>
      <c r="BX22" s="123">
        <v>121734</v>
      </c>
      <c r="BY22" s="123">
        <v>4589432</v>
      </c>
      <c r="BZ22" s="123">
        <v>1832</v>
      </c>
    </row>
    <row r="23" spans="1:78" ht="15.75" customHeight="1">
      <c r="A23" s="91" t="s">
        <v>199</v>
      </c>
      <c r="B23" s="39" t="s">
        <v>169</v>
      </c>
      <c r="C23" s="82" t="s">
        <v>207</v>
      </c>
      <c r="D23" s="84">
        <v>71.834141599999995</v>
      </c>
      <c r="E23" s="56">
        <v>0</v>
      </c>
      <c r="F23" s="56">
        <v>25080</v>
      </c>
      <c r="G23" s="56" t="s">
        <v>283</v>
      </c>
      <c r="H23" s="56" t="s">
        <v>283</v>
      </c>
      <c r="I23" s="84">
        <v>0.2</v>
      </c>
      <c r="J23" s="56">
        <v>369</v>
      </c>
      <c r="K23" s="84">
        <v>3.86</v>
      </c>
      <c r="L23" s="56">
        <v>1.7</v>
      </c>
      <c r="M23" s="85">
        <v>3.41</v>
      </c>
      <c r="N23" s="85">
        <v>0</v>
      </c>
      <c r="O23" s="85">
        <v>55.8</v>
      </c>
      <c r="P23" s="86">
        <v>-2.4</v>
      </c>
      <c r="Q23" s="86">
        <v>17.3</v>
      </c>
      <c r="R23" s="86">
        <v>2.8</v>
      </c>
      <c r="S23" s="56">
        <v>1670</v>
      </c>
      <c r="T23" s="86">
        <v>4.8</v>
      </c>
      <c r="U23" s="84">
        <v>2.1</v>
      </c>
      <c r="V23" s="87" t="s">
        <v>292</v>
      </c>
      <c r="W23" s="56">
        <v>80</v>
      </c>
      <c r="X23" s="56">
        <v>309</v>
      </c>
      <c r="Y23" s="56">
        <v>4</v>
      </c>
      <c r="Z23" s="56">
        <v>0</v>
      </c>
      <c r="AA23" s="56">
        <v>711</v>
      </c>
      <c r="AB23" s="56">
        <v>443</v>
      </c>
      <c r="AC23" s="87">
        <v>0.746</v>
      </c>
      <c r="AD23" s="87">
        <v>6.0000000000000001E-3</v>
      </c>
      <c r="AE23" s="86">
        <v>30.5</v>
      </c>
      <c r="AF23" s="84">
        <v>1.07</v>
      </c>
      <c r="AG23" s="244">
        <v>0.2893</v>
      </c>
      <c r="AH23" s="56">
        <v>566</v>
      </c>
      <c r="AI23" s="86">
        <v>5786.09</v>
      </c>
      <c r="AJ23" s="88">
        <v>9895.58</v>
      </c>
      <c r="AK23" s="84">
        <v>4.2699999999999996</v>
      </c>
      <c r="AL23" s="85">
        <v>14.13</v>
      </c>
      <c r="AM23" s="88">
        <v>3.2</v>
      </c>
      <c r="AN23" s="88">
        <v>1.5</v>
      </c>
      <c r="AO23" s="88">
        <v>3.1</v>
      </c>
      <c r="AP23" s="88">
        <v>8.5289760739776496E-2</v>
      </c>
      <c r="AQ23" s="85">
        <v>0.13</v>
      </c>
      <c r="AR23" s="88">
        <v>0.43</v>
      </c>
      <c r="AS23" s="85">
        <v>0.77</v>
      </c>
      <c r="AT23" s="88">
        <v>42.6</v>
      </c>
      <c r="AU23" s="88">
        <v>10.3</v>
      </c>
      <c r="AV23" s="85">
        <v>6.3</v>
      </c>
      <c r="AW23" s="85">
        <v>6.39</v>
      </c>
      <c r="AX23" s="85">
        <v>0</v>
      </c>
      <c r="AY23" s="85">
        <v>0</v>
      </c>
      <c r="AZ23" s="85">
        <v>3.7999999999999999E-2</v>
      </c>
      <c r="BA23" s="85">
        <v>0.06</v>
      </c>
      <c r="BB23" s="90">
        <v>2554.3000000000002</v>
      </c>
      <c r="BC23" s="88">
        <v>82.7</v>
      </c>
      <c r="BD23" s="88">
        <v>26.4</v>
      </c>
      <c r="BE23" s="89">
        <v>0.5</v>
      </c>
      <c r="BF23" s="89">
        <v>-0.4</v>
      </c>
      <c r="BG23" s="88">
        <v>0.9</v>
      </c>
      <c r="BH23" s="56" t="s">
        <v>161</v>
      </c>
      <c r="BI23" s="90">
        <v>5</v>
      </c>
      <c r="BJ23" s="56" t="s">
        <v>161</v>
      </c>
      <c r="BK23" s="88">
        <v>98.3</v>
      </c>
      <c r="BL23" s="92">
        <v>4.9926780456200194E-4</v>
      </c>
      <c r="BM23" s="88">
        <v>35.1</v>
      </c>
      <c r="BN23" s="89">
        <v>203.04</v>
      </c>
      <c r="BO23" s="88">
        <v>31.1</v>
      </c>
      <c r="BP23" s="88">
        <v>84.9</v>
      </c>
      <c r="BQ23" s="88">
        <v>75.2</v>
      </c>
      <c r="BR23" s="88">
        <v>876.82</v>
      </c>
      <c r="BS23" s="88">
        <v>88.9</v>
      </c>
      <c r="BT23" s="88">
        <v>15.9</v>
      </c>
      <c r="BU23" s="88">
        <v>46.1</v>
      </c>
      <c r="BV23" s="88">
        <v>27.1</v>
      </c>
      <c r="BW23" s="88">
        <v>12</v>
      </c>
      <c r="BX23" s="123">
        <v>44554</v>
      </c>
      <c r="BY23" s="123">
        <v>31537746</v>
      </c>
      <c r="BZ23" s="123">
        <v>754</v>
      </c>
    </row>
    <row r="24" spans="1:78" ht="15.75" customHeight="1">
      <c r="A24" s="91" t="s">
        <v>199</v>
      </c>
      <c r="B24" s="39" t="s">
        <v>179</v>
      </c>
      <c r="C24" s="82" t="s">
        <v>217</v>
      </c>
      <c r="D24" s="84">
        <v>78.663052730000004</v>
      </c>
      <c r="E24" s="56">
        <v>0</v>
      </c>
      <c r="F24" s="56">
        <v>12473</v>
      </c>
      <c r="G24" s="56" t="s">
        <v>283</v>
      </c>
      <c r="H24" s="56" t="s">
        <v>283</v>
      </c>
      <c r="I24" s="84">
        <v>0.2</v>
      </c>
      <c r="J24" s="56">
        <v>574</v>
      </c>
      <c r="K24" s="84">
        <v>17.5</v>
      </c>
      <c r="L24" s="56">
        <v>0</v>
      </c>
      <c r="M24" s="89">
        <v>13.49</v>
      </c>
      <c r="N24" s="85">
        <v>0</v>
      </c>
      <c r="O24" s="85">
        <v>49.3</v>
      </c>
      <c r="P24" s="86">
        <v>-0.6</v>
      </c>
      <c r="Q24" s="86">
        <v>14.2</v>
      </c>
      <c r="R24" s="86">
        <v>3.1</v>
      </c>
      <c r="S24" s="56">
        <v>1670</v>
      </c>
      <c r="T24" s="86">
        <v>6.1</v>
      </c>
      <c r="U24" s="84">
        <v>1.89</v>
      </c>
      <c r="V24" s="87" t="s">
        <v>292</v>
      </c>
      <c r="W24" s="56">
        <v>80</v>
      </c>
      <c r="X24" s="56">
        <v>1649</v>
      </c>
      <c r="Y24" s="56">
        <v>62</v>
      </c>
      <c r="Z24" s="56">
        <v>3</v>
      </c>
      <c r="AA24" s="56">
        <v>711</v>
      </c>
      <c r="AB24" s="56">
        <v>744</v>
      </c>
      <c r="AC24" s="87">
        <v>0.74199999999999999</v>
      </c>
      <c r="AD24" s="87">
        <v>4.0000000000000001E-3</v>
      </c>
      <c r="AE24" s="86">
        <v>37</v>
      </c>
      <c r="AF24" s="84">
        <v>1.07</v>
      </c>
      <c r="AG24" s="244">
        <v>0.2893</v>
      </c>
      <c r="AH24" s="56">
        <v>440</v>
      </c>
      <c r="AI24" s="86">
        <v>3364.98</v>
      </c>
      <c r="AJ24" s="88">
        <v>17015.48</v>
      </c>
      <c r="AK24" s="84">
        <v>4.2699999999999996</v>
      </c>
      <c r="AL24" s="85">
        <v>14.13</v>
      </c>
      <c r="AM24" s="88">
        <v>2.5</v>
      </c>
      <c r="AN24" s="88">
        <v>1.3</v>
      </c>
      <c r="AO24" s="88">
        <v>3.1</v>
      </c>
      <c r="AP24" s="88">
        <v>0.194177322202261</v>
      </c>
      <c r="AQ24" s="85">
        <v>0.13</v>
      </c>
      <c r="AR24" s="88">
        <v>0.91</v>
      </c>
      <c r="AS24" s="85">
        <v>0.6</v>
      </c>
      <c r="AT24" s="88">
        <v>29.51</v>
      </c>
      <c r="AU24" s="88">
        <v>10.3</v>
      </c>
      <c r="AV24" s="85">
        <v>12.4</v>
      </c>
      <c r="AW24" s="85">
        <v>4.76</v>
      </c>
      <c r="AX24" s="85">
        <v>0</v>
      </c>
      <c r="AY24" s="85">
        <v>0</v>
      </c>
      <c r="AZ24" s="85">
        <v>0.154</v>
      </c>
      <c r="BA24" s="85">
        <v>0.04</v>
      </c>
      <c r="BB24" s="90">
        <v>2475</v>
      </c>
      <c r="BC24" s="88">
        <v>85.8</v>
      </c>
      <c r="BD24" s="88">
        <v>28.8</v>
      </c>
      <c r="BE24" s="89">
        <v>0.4</v>
      </c>
      <c r="BF24" s="89">
        <v>-0.4</v>
      </c>
      <c r="BG24" s="88">
        <v>0.9</v>
      </c>
      <c r="BH24" s="56" t="s">
        <v>161</v>
      </c>
      <c r="BI24" s="90">
        <v>5</v>
      </c>
      <c r="BJ24" s="56" t="s">
        <v>161</v>
      </c>
      <c r="BK24" s="88">
        <v>97.7</v>
      </c>
      <c r="BL24" s="92">
        <v>4.9926780456200194E-4</v>
      </c>
      <c r="BM24" s="88">
        <v>62.3</v>
      </c>
      <c r="BN24" s="89">
        <v>203.04</v>
      </c>
      <c r="BO24" s="88">
        <v>25.1</v>
      </c>
      <c r="BP24" s="88">
        <v>84.9</v>
      </c>
      <c r="BQ24" s="88">
        <v>75.2</v>
      </c>
      <c r="BR24" s="88">
        <v>876.82</v>
      </c>
      <c r="BS24" s="88">
        <v>88.9</v>
      </c>
      <c r="BT24" s="88">
        <v>15.2</v>
      </c>
      <c r="BU24" s="88">
        <v>24.1</v>
      </c>
      <c r="BV24" s="88">
        <v>29.5</v>
      </c>
      <c r="BW24" s="88">
        <v>12</v>
      </c>
      <c r="BX24" s="123">
        <v>75704</v>
      </c>
      <c r="BY24" s="123">
        <v>29985702</v>
      </c>
      <c r="BZ24" s="123">
        <v>1484</v>
      </c>
    </row>
    <row r="25" spans="1:78" ht="15.75" customHeight="1">
      <c r="A25" s="91" t="s">
        <v>199</v>
      </c>
      <c r="B25" s="39" t="s">
        <v>180</v>
      </c>
      <c r="C25" s="82" t="s">
        <v>218</v>
      </c>
      <c r="D25" s="84">
        <v>107.61703989999999</v>
      </c>
      <c r="E25" s="56">
        <v>0</v>
      </c>
      <c r="F25" s="56">
        <v>337</v>
      </c>
      <c r="G25" s="56">
        <v>527</v>
      </c>
      <c r="H25" s="56">
        <v>1</v>
      </c>
      <c r="I25" s="84">
        <v>0.1</v>
      </c>
      <c r="J25" s="56">
        <v>392</v>
      </c>
      <c r="K25" s="84">
        <v>7.05</v>
      </c>
      <c r="L25" s="56">
        <v>0</v>
      </c>
      <c r="M25" s="89">
        <v>111.01</v>
      </c>
      <c r="N25" s="85">
        <v>0</v>
      </c>
      <c r="O25" s="85">
        <v>93.4</v>
      </c>
      <c r="P25" s="86">
        <v>0.5</v>
      </c>
      <c r="Q25" s="86">
        <v>16</v>
      </c>
      <c r="R25" s="86">
        <v>3.4</v>
      </c>
      <c r="S25" s="56">
        <v>1670</v>
      </c>
      <c r="T25" s="86">
        <v>6.1</v>
      </c>
      <c r="U25" s="84">
        <v>1.89</v>
      </c>
      <c r="V25" s="87" t="s">
        <v>292</v>
      </c>
      <c r="W25" s="56">
        <v>80</v>
      </c>
      <c r="X25" s="56">
        <v>1275</v>
      </c>
      <c r="Y25" s="56">
        <v>37</v>
      </c>
      <c r="Z25" s="56">
        <v>19</v>
      </c>
      <c r="AA25" s="56">
        <v>711</v>
      </c>
      <c r="AB25" s="56">
        <v>847</v>
      </c>
      <c r="AC25" s="87">
        <v>0.74199999999999999</v>
      </c>
      <c r="AD25" s="87">
        <v>4.0000000000000001E-3</v>
      </c>
      <c r="AE25" s="86">
        <v>37</v>
      </c>
      <c r="AF25" s="84">
        <v>1.07</v>
      </c>
      <c r="AG25" s="244">
        <v>0.2893</v>
      </c>
      <c r="AH25" s="56">
        <v>670</v>
      </c>
      <c r="AI25" s="86">
        <v>3385.12</v>
      </c>
      <c r="AJ25" s="88">
        <v>16914.240000000002</v>
      </c>
      <c r="AK25" s="84">
        <v>4.2699999999999996</v>
      </c>
      <c r="AL25" s="85">
        <v>14.13</v>
      </c>
      <c r="AM25" s="88">
        <v>2.5</v>
      </c>
      <c r="AN25" s="88">
        <v>1.3</v>
      </c>
      <c r="AO25" s="88">
        <v>3.1</v>
      </c>
      <c r="AP25" s="88">
        <v>0.135334155952713</v>
      </c>
      <c r="AQ25" s="85">
        <v>0.13</v>
      </c>
      <c r="AR25" s="88">
        <v>0.9</v>
      </c>
      <c r="AS25" s="85">
        <v>0.62</v>
      </c>
      <c r="AT25" s="88">
        <v>35.36</v>
      </c>
      <c r="AU25" s="88">
        <v>10.3</v>
      </c>
      <c r="AV25" s="85">
        <v>6.3</v>
      </c>
      <c r="AW25" s="85">
        <v>4.76</v>
      </c>
      <c r="AX25" s="85">
        <v>0</v>
      </c>
      <c r="AY25" s="85">
        <v>0</v>
      </c>
      <c r="AZ25" s="85">
        <v>9.5000000000000001E-2</v>
      </c>
      <c r="BA25" s="85">
        <v>0.06</v>
      </c>
      <c r="BB25" s="90">
        <v>2475</v>
      </c>
      <c r="BC25" s="88">
        <v>84</v>
      </c>
      <c r="BD25" s="88">
        <v>23.7</v>
      </c>
      <c r="BE25" s="89">
        <v>0.4</v>
      </c>
      <c r="BF25" s="89">
        <v>-0.4</v>
      </c>
      <c r="BG25" s="88">
        <v>0.9</v>
      </c>
      <c r="BH25" s="56" t="s">
        <v>161</v>
      </c>
      <c r="BI25" s="90">
        <v>5</v>
      </c>
      <c r="BJ25" s="56" t="s">
        <v>161</v>
      </c>
      <c r="BK25" s="88">
        <v>97.7</v>
      </c>
      <c r="BL25" s="92">
        <v>4.9926780456200194E-4</v>
      </c>
      <c r="BM25" s="88">
        <v>53.2</v>
      </c>
      <c r="BN25" s="89">
        <v>203.04</v>
      </c>
      <c r="BO25" s="88">
        <v>37.4</v>
      </c>
      <c r="BP25" s="88">
        <v>84.9</v>
      </c>
      <c r="BQ25" s="88">
        <v>75.2</v>
      </c>
      <c r="BR25" s="88">
        <v>876.82</v>
      </c>
      <c r="BS25" s="88">
        <v>88.9</v>
      </c>
      <c r="BT25" s="88">
        <v>17.3</v>
      </c>
      <c r="BU25" s="88">
        <v>31.1</v>
      </c>
      <c r="BV25" s="88">
        <v>10.8</v>
      </c>
      <c r="BW25" s="88">
        <v>12</v>
      </c>
      <c r="BX25" s="123">
        <v>75369</v>
      </c>
      <c r="BY25" s="123">
        <v>29985702</v>
      </c>
      <c r="BZ25" s="123">
        <v>783</v>
      </c>
    </row>
    <row r="26" spans="1:78" ht="15.75" customHeight="1">
      <c r="A26" s="91" t="s">
        <v>199</v>
      </c>
      <c r="B26" s="39" t="s">
        <v>198</v>
      </c>
      <c r="C26" s="82" t="s">
        <v>236</v>
      </c>
      <c r="D26" s="84">
        <v>85.15459018</v>
      </c>
      <c r="E26" s="56">
        <v>0</v>
      </c>
      <c r="F26" s="56">
        <v>143615</v>
      </c>
      <c r="G26" s="56">
        <v>105197</v>
      </c>
      <c r="H26" s="56">
        <v>1</v>
      </c>
      <c r="I26" s="84">
        <v>0.25</v>
      </c>
      <c r="J26" s="56" t="s">
        <v>161</v>
      </c>
      <c r="K26" s="84">
        <v>30.91</v>
      </c>
      <c r="L26" s="56">
        <v>0</v>
      </c>
      <c r="M26" s="89" t="s">
        <v>161</v>
      </c>
      <c r="N26" s="85">
        <v>0.43</v>
      </c>
      <c r="O26" s="85" t="s">
        <v>161</v>
      </c>
      <c r="P26" s="86" t="s">
        <v>161</v>
      </c>
      <c r="Q26" s="86" t="s">
        <v>161</v>
      </c>
      <c r="R26" s="86" t="s">
        <v>161</v>
      </c>
      <c r="S26" s="56">
        <v>1670</v>
      </c>
      <c r="T26" s="86" t="s">
        <v>161</v>
      </c>
      <c r="U26" s="84" t="s">
        <v>161</v>
      </c>
      <c r="V26" s="87" t="s">
        <v>292</v>
      </c>
      <c r="W26" s="56">
        <v>80</v>
      </c>
      <c r="X26" s="56">
        <v>3801</v>
      </c>
      <c r="Y26" s="56" t="s">
        <v>161</v>
      </c>
      <c r="Z26" s="56" t="s">
        <v>161</v>
      </c>
      <c r="AA26" s="56" t="s">
        <v>161</v>
      </c>
      <c r="AB26" s="56" t="s">
        <v>161</v>
      </c>
      <c r="AC26" s="87" t="s">
        <v>161</v>
      </c>
      <c r="AD26" s="87" t="s">
        <v>161</v>
      </c>
      <c r="AE26" s="86" t="s">
        <v>161</v>
      </c>
      <c r="AF26" s="84">
        <v>1.04</v>
      </c>
      <c r="AG26" s="244">
        <v>0.2893</v>
      </c>
      <c r="AH26" s="56" t="s">
        <v>161</v>
      </c>
      <c r="AI26" s="86" t="s">
        <v>161</v>
      </c>
      <c r="AJ26" s="88" t="s">
        <v>161</v>
      </c>
      <c r="AK26" s="84">
        <v>4.2699999999999996</v>
      </c>
      <c r="AL26" s="85">
        <v>14.13</v>
      </c>
      <c r="AM26" s="88" t="s">
        <v>161</v>
      </c>
      <c r="AN26" s="88" t="s">
        <v>161</v>
      </c>
      <c r="AO26" s="88">
        <v>3.1</v>
      </c>
      <c r="AP26" s="88" t="s">
        <v>161</v>
      </c>
      <c r="AQ26" s="85">
        <v>0.13</v>
      </c>
      <c r="AR26" s="88">
        <v>1</v>
      </c>
      <c r="AS26" s="85">
        <v>1.35</v>
      </c>
      <c r="AT26" s="88">
        <v>52.46</v>
      </c>
      <c r="AU26" s="88">
        <v>10.3</v>
      </c>
      <c r="AV26" s="85" t="s">
        <v>161</v>
      </c>
      <c r="AW26" s="85" t="s">
        <v>161</v>
      </c>
      <c r="AX26" s="85" t="s">
        <v>161</v>
      </c>
      <c r="AY26" s="85" t="s">
        <v>161</v>
      </c>
      <c r="AZ26" s="85" t="s">
        <v>161</v>
      </c>
      <c r="BA26" s="85" t="s">
        <v>161</v>
      </c>
      <c r="BB26" s="90" t="s">
        <v>161</v>
      </c>
      <c r="BC26" s="88" t="s">
        <v>161</v>
      </c>
      <c r="BD26" s="88" t="s">
        <v>161</v>
      </c>
      <c r="BE26" s="89" t="s">
        <v>161</v>
      </c>
      <c r="BF26" s="89">
        <v>-0.4</v>
      </c>
      <c r="BG26" s="88">
        <v>0.9</v>
      </c>
      <c r="BH26" s="56" t="s">
        <v>161</v>
      </c>
      <c r="BI26" s="90">
        <v>5</v>
      </c>
      <c r="BJ26" s="56" t="s">
        <v>161</v>
      </c>
      <c r="BK26" s="88" t="s">
        <v>161</v>
      </c>
      <c r="BL26" s="92">
        <v>4.9926780456200194E-4</v>
      </c>
      <c r="BM26" s="88" t="s">
        <v>161</v>
      </c>
      <c r="BN26" s="89">
        <v>203.04</v>
      </c>
      <c r="BO26" s="88" t="s">
        <v>161</v>
      </c>
      <c r="BP26" s="88">
        <v>84.9</v>
      </c>
      <c r="BQ26" s="88">
        <v>75.2</v>
      </c>
      <c r="BR26" s="88">
        <v>876.82</v>
      </c>
      <c r="BS26" s="88">
        <v>59.7</v>
      </c>
      <c r="BT26" s="88" t="s">
        <v>161</v>
      </c>
      <c r="BU26" s="88" t="s">
        <v>161</v>
      </c>
      <c r="BV26" s="88" t="s">
        <v>161</v>
      </c>
      <c r="BW26" s="88">
        <v>12</v>
      </c>
      <c r="BX26" s="123" t="s">
        <v>161</v>
      </c>
      <c r="BY26" s="123" t="s">
        <v>161</v>
      </c>
      <c r="BZ26" s="123">
        <v>4163</v>
      </c>
    </row>
    <row r="27" spans="1:78" ht="15.75" customHeight="1">
      <c r="A27" s="91" t="s">
        <v>199</v>
      </c>
      <c r="B27" s="39" t="s">
        <v>194</v>
      </c>
      <c r="C27" s="82" t="s">
        <v>232</v>
      </c>
      <c r="D27" s="84">
        <v>141.86534829999999</v>
      </c>
      <c r="E27" s="56">
        <v>0</v>
      </c>
      <c r="F27" s="56">
        <v>5476</v>
      </c>
      <c r="G27" s="56" t="s">
        <v>283</v>
      </c>
      <c r="H27" s="56" t="s">
        <v>283</v>
      </c>
      <c r="I27" s="84">
        <v>0.2</v>
      </c>
      <c r="J27" s="56">
        <v>360</v>
      </c>
      <c r="K27" s="84">
        <v>12.14</v>
      </c>
      <c r="L27" s="56">
        <v>0</v>
      </c>
      <c r="M27" s="89">
        <v>7.69</v>
      </c>
      <c r="N27" s="85">
        <v>0</v>
      </c>
      <c r="O27" s="85">
        <v>43.2</v>
      </c>
      <c r="P27" s="86">
        <v>-2.6</v>
      </c>
      <c r="Q27" s="86">
        <v>25.7</v>
      </c>
      <c r="R27" s="86">
        <v>3.1</v>
      </c>
      <c r="S27" s="56">
        <v>1670</v>
      </c>
      <c r="T27" s="86">
        <v>5.6</v>
      </c>
      <c r="U27" s="84">
        <v>0.01</v>
      </c>
      <c r="V27" s="87" t="s">
        <v>292</v>
      </c>
      <c r="W27" s="56">
        <v>80</v>
      </c>
      <c r="X27" s="56">
        <v>1078</v>
      </c>
      <c r="Y27" s="56">
        <v>20</v>
      </c>
      <c r="Z27" s="56">
        <v>2</v>
      </c>
      <c r="AA27" s="56">
        <v>711</v>
      </c>
      <c r="AB27" s="56">
        <v>275</v>
      </c>
      <c r="AC27" s="87">
        <v>0.76300000000000001</v>
      </c>
      <c r="AD27" s="87">
        <v>2E-3</v>
      </c>
      <c r="AE27" s="86">
        <v>49</v>
      </c>
      <c r="AF27" s="84">
        <v>1.04</v>
      </c>
      <c r="AG27" s="244">
        <v>0.2893</v>
      </c>
      <c r="AH27" s="56">
        <v>471</v>
      </c>
      <c r="AI27" s="86">
        <v>7374.76</v>
      </c>
      <c r="AJ27" s="88">
        <v>7763.88</v>
      </c>
      <c r="AK27" s="84">
        <v>4.2699999999999996</v>
      </c>
      <c r="AL27" s="85">
        <v>14.13</v>
      </c>
      <c r="AM27" s="88">
        <v>2.8</v>
      </c>
      <c r="AN27" s="88">
        <v>0.5</v>
      </c>
      <c r="AO27" s="88">
        <v>3.1</v>
      </c>
      <c r="AP27" s="88">
        <v>3.46810785815439E-2</v>
      </c>
      <c r="AQ27" s="85">
        <v>0.13</v>
      </c>
      <c r="AR27" s="88">
        <v>0.55000000000000004</v>
      </c>
      <c r="AS27" s="85">
        <v>0.56000000000000005</v>
      </c>
      <c r="AT27" s="88">
        <v>43.32</v>
      </c>
      <c r="AU27" s="88">
        <v>10.3</v>
      </c>
      <c r="AV27" s="85">
        <v>6.9</v>
      </c>
      <c r="AW27" s="85">
        <v>3.61</v>
      </c>
      <c r="AX27" s="85">
        <v>0</v>
      </c>
      <c r="AY27" s="85">
        <v>0</v>
      </c>
      <c r="AZ27" s="85">
        <v>0.26</v>
      </c>
      <c r="BA27" s="85">
        <v>0.11</v>
      </c>
      <c r="BB27" s="90">
        <v>2521.6999999999998</v>
      </c>
      <c r="BC27" s="88">
        <v>74.3</v>
      </c>
      <c r="BD27" s="88">
        <v>27.6</v>
      </c>
      <c r="BE27" s="89">
        <v>0.5</v>
      </c>
      <c r="BF27" s="89">
        <v>-0.4</v>
      </c>
      <c r="BG27" s="88">
        <v>0.9</v>
      </c>
      <c r="BH27" s="56" t="s">
        <v>161</v>
      </c>
      <c r="BI27" s="90">
        <v>5</v>
      </c>
      <c r="BJ27" s="56" t="s">
        <v>161</v>
      </c>
      <c r="BK27" s="88">
        <v>98</v>
      </c>
      <c r="BL27" s="92">
        <v>4.9926780456200194E-4</v>
      </c>
      <c r="BM27" s="88">
        <v>39.1</v>
      </c>
      <c r="BN27" s="89">
        <v>203.04</v>
      </c>
      <c r="BO27" s="88">
        <v>30.9</v>
      </c>
      <c r="BP27" s="88">
        <v>84.9</v>
      </c>
      <c r="BQ27" s="88">
        <v>75.2</v>
      </c>
      <c r="BR27" s="88">
        <v>876.82</v>
      </c>
      <c r="BS27" s="88">
        <v>88.9</v>
      </c>
      <c r="BT27" s="88">
        <v>10.7</v>
      </c>
      <c r="BU27" s="88">
        <v>41</v>
      </c>
      <c r="BV27" s="88">
        <v>26</v>
      </c>
      <c r="BW27" s="88">
        <v>12</v>
      </c>
      <c r="BX27" s="123">
        <v>34601</v>
      </c>
      <c r="BY27" s="123">
        <v>13700785</v>
      </c>
      <c r="BZ27" s="123">
        <v>775</v>
      </c>
    </row>
    <row r="28" spans="1:78" ht="15.75" customHeight="1">
      <c r="A28" s="91" t="s">
        <v>199</v>
      </c>
      <c r="B28" s="39" t="s">
        <v>181</v>
      </c>
      <c r="C28" s="82" t="s">
        <v>219</v>
      </c>
      <c r="D28" s="84">
        <v>72.258388640000007</v>
      </c>
      <c r="E28" s="56">
        <v>0</v>
      </c>
      <c r="F28" s="56">
        <v>2916</v>
      </c>
      <c r="G28" s="56" t="s">
        <v>283</v>
      </c>
      <c r="H28" s="56" t="s">
        <v>283</v>
      </c>
      <c r="I28" s="84">
        <v>0.1</v>
      </c>
      <c r="J28" s="56">
        <v>353</v>
      </c>
      <c r="K28" s="84">
        <v>12.67</v>
      </c>
      <c r="L28" s="56">
        <v>0</v>
      </c>
      <c r="M28" s="89">
        <v>10.8</v>
      </c>
      <c r="N28" s="85">
        <v>0</v>
      </c>
      <c r="O28" s="85">
        <v>60.5</v>
      </c>
      <c r="P28" s="86">
        <v>-1.6</v>
      </c>
      <c r="Q28" s="86">
        <v>20.3</v>
      </c>
      <c r="R28" s="86">
        <v>3</v>
      </c>
      <c r="S28" s="56">
        <v>1670</v>
      </c>
      <c r="T28" s="86">
        <v>6.1</v>
      </c>
      <c r="U28" s="84">
        <v>1.89</v>
      </c>
      <c r="V28" s="87" t="s">
        <v>292</v>
      </c>
      <c r="W28" s="56">
        <v>80</v>
      </c>
      <c r="X28" s="56">
        <v>1032</v>
      </c>
      <c r="Y28" s="56">
        <v>21</v>
      </c>
      <c r="Z28" s="56">
        <v>3</v>
      </c>
      <c r="AA28" s="56">
        <v>711</v>
      </c>
      <c r="AB28" s="56">
        <v>513</v>
      </c>
      <c r="AC28" s="87">
        <v>0.74199999999999999</v>
      </c>
      <c r="AD28" s="87">
        <v>4.0000000000000001E-3</v>
      </c>
      <c r="AE28" s="86">
        <v>37</v>
      </c>
      <c r="AF28" s="84">
        <v>1.07</v>
      </c>
      <c r="AG28" s="244">
        <v>0.2893</v>
      </c>
      <c r="AH28" s="56">
        <v>281</v>
      </c>
      <c r="AI28" s="86">
        <v>6414.86</v>
      </c>
      <c r="AJ28" s="88">
        <v>8925.64</v>
      </c>
      <c r="AK28" s="84">
        <v>4.2699999999999996</v>
      </c>
      <c r="AL28" s="85">
        <v>14.13</v>
      </c>
      <c r="AM28" s="88">
        <v>2.5</v>
      </c>
      <c r="AN28" s="88">
        <v>1.3</v>
      </c>
      <c r="AO28" s="88">
        <v>3.1</v>
      </c>
      <c r="AP28" s="88">
        <v>0.245497131691676</v>
      </c>
      <c r="AQ28" s="85">
        <v>0.13</v>
      </c>
      <c r="AR28" s="88">
        <v>0.71</v>
      </c>
      <c r="AS28" s="85">
        <v>0.6</v>
      </c>
      <c r="AT28" s="88">
        <v>60.19</v>
      </c>
      <c r="AU28" s="88">
        <v>10.3</v>
      </c>
      <c r="AV28" s="85">
        <v>3.9</v>
      </c>
      <c r="AW28" s="85">
        <v>4.76</v>
      </c>
      <c r="AX28" s="85">
        <v>0</v>
      </c>
      <c r="AY28" s="85">
        <v>0</v>
      </c>
      <c r="AZ28" s="85">
        <v>5.0000000000000001E-3</v>
      </c>
      <c r="BA28" s="85">
        <v>0.1</v>
      </c>
      <c r="BB28" s="90">
        <v>2475</v>
      </c>
      <c r="BC28" s="88">
        <v>79.7</v>
      </c>
      <c r="BD28" s="88">
        <v>28.7</v>
      </c>
      <c r="BE28" s="89">
        <v>0.5</v>
      </c>
      <c r="BF28" s="89">
        <v>-0.4</v>
      </c>
      <c r="BG28" s="88">
        <v>0.9</v>
      </c>
      <c r="BH28" s="56" t="s">
        <v>161</v>
      </c>
      <c r="BI28" s="90">
        <v>5</v>
      </c>
      <c r="BJ28" s="56" t="s">
        <v>161</v>
      </c>
      <c r="BK28" s="88">
        <v>97.7</v>
      </c>
      <c r="BL28" s="92">
        <v>4.9926780456200194E-4</v>
      </c>
      <c r="BM28" s="88">
        <v>31.8</v>
      </c>
      <c r="BN28" s="89">
        <v>203.04</v>
      </c>
      <c r="BO28" s="88">
        <v>35</v>
      </c>
      <c r="BP28" s="88">
        <v>84.9</v>
      </c>
      <c r="BQ28" s="88">
        <v>75.2</v>
      </c>
      <c r="BR28" s="88">
        <v>876.82</v>
      </c>
      <c r="BS28" s="88">
        <v>88.9</v>
      </c>
      <c r="BT28" s="88">
        <v>13.5</v>
      </c>
      <c r="BU28" s="88">
        <v>40</v>
      </c>
      <c r="BV28" s="88">
        <v>24.9</v>
      </c>
      <c r="BW28" s="88">
        <v>12</v>
      </c>
      <c r="BX28" s="123">
        <v>39919</v>
      </c>
      <c r="BY28" s="123">
        <v>29985702</v>
      </c>
      <c r="BZ28" s="123">
        <v>630</v>
      </c>
    </row>
    <row r="29" spans="1:78" ht="15.75" customHeight="1">
      <c r="A29" s="91" t="s">
        <v>199</v>
      </c>
      <c r="B29" s="39" t="s">
        <v>170</v>
      </c>
      <c r="C29" s="82" t="s">
        <v>208</v>
      </c>
      <c r="D29" s="84">
        <v>74.277060370000001</v>
      </c>
      <c r="E29" s="56">
        <v>0</v>
      </c>
      <c r="F29" s="56">
        <v>3574</v>
      </c>
      <c r="G29" s="56" t="s">
        <v>283</v>
      </c>
      <c r="H29" s="56" t="s">
        <v>283</v>
      </c>
      <c r="I29" s="84">
        <v>0.05</v>
      </c>
      <c r="J29" s="56">
        <v>265</v>
      </c>
      <c r="K29" s="84">
        <v>5.51</v>
      </c>
      <c r="L29" s="56">
        <v>11.33</v>
      </c>
      <c r="M29" s="85">
        <v>5.67</v>
      </c>
      <c r="N29" s="85">
        <v>0</v>
      </c>
      <c r="O29" s="85">
        <v>64.099999999999994</v>
      </c>
      <c r="P29" s="86">
        <v>-5.3</v>
      </c>
      <c r="Q29" s="86">
        <v>29.5</v>
      </c>
      <c r="R29" s="86">
        <v>2.5</v>
      </c>
      <c r="S29" s="56">
        <v>1670</v>
      </c>
      <c r="T29" s="86">
        <v>3.3</v>
      </c>
      <c r="U29" s="84">
        <v>2.1</v>
      </c>
      <c r="V29" s="87" t="s">
        <v>292</v>
      </c>
      <c r="W29" s="56">
        <v>80</v>
      </c>
      <c r="X29" s="56">
        <v>284</v>
      </c>
      <c r="Y29" s="56">
        <v>12</v>
      </c>
      <c r="Z29" s="56">
        <v>0</v>
      </c>
      <c r="AA29" s="56">
        <v>711</v>
      </c>
      <c r="AB29" s="56">
        <v>392</v>
      </c>
      <c r="AC29" s="87">
        <v>0.746</v>
      </c>
      <c r="AD29" s="87">
        <v>6.0000000000000001E-3</v>
      </c>
      <c r="AE29" s="86">
        <v>30.5</v>
      </c>
      <c r="AF29" s="84">
        <v>1.07</v>
      </c>
      <c r="AG29" s="244">
        <v>0.2893</v>
      </c>
      <c r="AH29" s="56">
        <v>226</v>
      </c>
      <c r="AI29" s="86">
        <v>6320.19</v>
      </c>
      <c r="AJ29" s="88">
        <v>9059.33</v>
      </c>
      <c r="AK29" s="84">
        <v>4.2699999999999996</v>
      </c>
      <c r="AL29" s="85">
        <v>14.13</v>
      </c>
      <c r="AM29" s="88">
        <v>3.2</v>
      </c>
      <c r="AN29" s="88">
        <v>1.5</v>
      </c>
      <c r="AO29" s="88">
        <v>3.1</v>
      </c>
      <c r="AP29" s="88">
        <v>0.49769361495508602</v>
      </c>
      <c r="AQ29" s="85">
        <v>0.13</v>
      </c>
      <c r="AR29" s="88">
        <v>0.92</v>
      </c>
      <c r="AS29" s="85">
        <v>0.63</v>
      </c>
      <c r="AT29" s="88">
        <v>13.22</v>
      </c>
      <c r="AU29" s="88">
        <v>10.3</v>
      </c>
      <c r="AV29" s="85">
        <v>8.6999999999999993</v>
      </c>
      <c r="AW29" s="85">
        <v>6.39</v>
      </c>
      <c r="AX29" s="85">
        <v>0</v>
      </c>
      <c r="AY29" s="85">
        <v>0</v>
      </c>
      <c r="AZ29" s="85">
        <v>2.1000000000000001E-2</v>
      </c>
      <c r="BA29" s="85">
        <v>0.04</v>
      </c>
      <c r="BB29" s="90">
        <v>2554.3000000000002</v>
      </c>
      <c r="BC29" s="88">
        <v>70.5</v>
      </c>
      <c r="BD29" s="88">
        <v>26.1</v>
      </c>
      <c r="BE29" s="89">
        <v>0.4</v>
      </c>
      <c r="BF29" s="89">
        <v>-0.4</v>
      </c>
      <c r="BG29" s="88">
        <v>0.9</v>
      </c>
      <c r="BH29" s="56" t="s">
        <v>161</v>
      </c>
      <c r="BI29" s="90">
        <v>5</v>
      </c>
      <c r="BJ29" s="56" t="s">
        <v>161</v>
      </c>
      <c r="BK29" s="88">
        <v>98.3</v>
      </c>
      <c r="BL29" s="92">
        <v>4.9926780456200194E-4</v>
      </c>
      <c r="BM29" s="88">
        <v>31.1</v>
      </c>
      <c r="BN29" s="89">
        <v>203.04</v>
      </c>
      <c r="BO29" s="88">
        <v>37</v>
      </c>
      <c r="BP29" s="88">
        <v>84.9</v>
      </c>
      <c r="BQ29" s="88">
        <v>75.2</v>
      </c>
      <c r="BR29" s="88">
        <v>876.82</v>
      </c>
      <c r="BS29" s="88">
        <v>88.9</v>
      </c>
      <c r="BT29" s="88">
        <v>16.100000000000001</v>
      </c>
      <c r="BU29" s="88">
        <v>49.4</v>
      </c>
      <c r="BV29" s="88">
        <v>26.3</v>
      </c>
      <c r="BW29" s="88">
        <v>12</v>
      </c>
      <c r="BX29" s="123">
        <v>41190</v>
      </c>
      <c r="BY29" s="123">
        <v>31537746</v>
      </c>
      <c r="BZ29" s="123">
        <v>597</v>
      </c>
    </row>
    <row r="30" spans="1:78" ht="15.75" customHeight="1">
      <c r="A30" s="91" t="s">
        <v>199</v>
      </c>
      <c r="B30" s="39" t="s">
        <v>182</v>
      </c>
      <c r="C30" s="82" t="s">
        <v>220</v>
      </c>
      <c r="D30" s="84">
        <v>80.468056450000006</v>
      </c>
      <c r="E30" s="56">
        <v>0</v>
      </c>
      <c r="F30" s="56">
        <v>32577</v>
      </c>
      <c r="G30" s="56">
        <v>527</v>
      </c>
      <c r="H30" s="56">
        <v>1</v>
      </c>
      <c r="I30" s="84">
        <v>0.1</v>
      </c>
      <c r="J30" s="56">
        <v>515</v>
      </c>
      <c r="K30" s="84">
        <v>2.04</v>
      </c>
      <c r="L30" s="56">
        <v>0</v>
      </c>
      <c r="M30" s="89">
        <v>27.42</v>
      </c>
      <c r="N30" s="85">
        <v>0</v>
      </c>
      <c r="O30" s="85">
        <v>64.099999999999994</v>
      </c>
      <c r="P30" s="86">
        <v>-2.6</v>
      </c>
      <c r="Q30" s="86">
        <v>23.2</v>
      </c>
      <c r="R30" s="86">
        <v>3</v>
      </c>
      <c r="S30" s="56">
        <v>1670</v>
      </c>
      <c r="T30" s="86">
        <v>6</v>
      </c>
      <c r="U30" s="84">
        <v>1.89</v>
      </c>
      <c r="V30" s="87" t="s">
        <v>292</v>
      </c>
      <c r="W30" s="56">
        <v>80</v>
      </c>
      <c r="X30" s="56">
        <v>1533</v>
      </c>
      <c r="Y30" s="56">
        <v>84</v>
      </c>
      <c r="Z30" s="56">
        <v>7</v>
      </c>
      <c r="AA30" s="56">
        <v>711</v>
      </c>
      <c r="AB30" s="56">
        <v>1309</v>
      </c>
      <c r="AC30" s="87">
        <v>0.74199999999999999</v>
      </c>
      <c r="AD30" s="87">
        <v>4.0000000000000001E-3</v>
      </c>
      <c r="AE30" s="86">
        <v>37</v>
      </c>
      <c r="AF30" s="84">
        <v>1.07</v>
      </c>
      <c r="AG30" s="244">
        <v>0.2893</v>
      </c>
      <c r="AH30" s="56">
        <v>418</v>
      </c>
      <c r="AI30" s="86">
        <v>3109.72</v>
      </c>
      <c r="AJ30" s="88">
        <v>8017.66</v>
      </c>
      <c r="AK30" s="84">
        <v>4.2699999999999996</v>
      </c>
      <c r="AL30" s="85">
        <v>14.13</v>
      </c>
      <c r="AM30" s="88">
        <v>2.5</v>
      </c>
      <c r="AN30" s="88">
        <v>1.3</v>
      </c>
      <c r="AO30" s="88">
        <v>3.1</v>
      </c>
      <c r="AP30" s="88">
        <v>0.62615280069896095</v>
      </c>
      <c r="AQ30" s="85">
        <v>0.13</v>
      </c>
      <c r="AR30" s="88">
        <v>0.56000000000000005</v>
      </c>
      <c r="AS30" s="85">
        <v>0.62</v>
      </c>
      <c r="AT30" s="88">
        <v>44.35</v>
      </c>
      <c r="AU30" s="88">
        <v>10.3</v>
      </c>
      <c r="AV30" s="85">
        <v>8.4</v>
      </c>
      <c r="AW30" s="85">
        <v>4.76</v>
      </c>
      <c r="AX30" s="85">
        <v>0</v>
      </c>
      <c r="AY30" s="85">
        <v>0</v>
      </c>
      <c r="AZ30" s="85">
        <v>0.20499999999999999</v>
      </c>
      <c r="BA30" s="85">
        <v>0.05</v>
      </c>
      <c r="BB30" s="90">
        <v>2475</v>
      </c>
      <c r="BC30" s="88">
        <v>76.8</v>
      </c>
      <c r="BD30" s="88">
        <v>27.7</v>
      </c>
      <c r="BE30" s="89">
        <v>0.4</v>
      </c>
      <c r="BF30" s="89">
        <v>-0.4</v>
      </c>
      <c r="BG30" s="88">
        <v>0.9</v>
      </c>
      <c r="BH30" s="56" t="s">
        <v>161</v>
      </c>
      <c r="BI30" s="90">
        <v>5</v>
      </c>
      <c r="BJ30" s="56" t="s">
        <v>161</v>
      </c>
      <c r="BK30" s="88">
        <v>97.7</v>
      </c>
      <c r="BL30" s="92">
        <v>4.9926780456200194E-4</v>
      </c>
      <c r="BM30" s="88">
        <v>58.1</v>
      </c>
      <c r="BN30" s="89">
        <v>203.04</v>
      </c>
      <c r="BO30" s="88">
        <v>27.3</v>
      </c>
      <c r="BP30" s="88">
        <v>84.9</v>
      </c>
      <c r="BQ30" s="88">
        <v>75.2</v>
      </c>
      <c r="BR30" s="88">
        <v>876.82</v>
      </c>
      <c r="BS30" s="88">
        <v>88.9</v>
      </c>
      <c r="BT30" s="88">
        <v>17</v>
      </c>
      <c r="BU30" s="88">
        <v>45.2</v>
      </c>
      <c r="BV30" s="88">
        <v>26.1</v>
      </c>
      <c r="BW30" s="88">
        <v>12</v>
      </c>
      <c r="BX30" s="123">
        <v>82408</v>
      </c>
      <c r="BY30" s="123">
        <v>29985702</v>
      </c>
      <c r="BZ30" s="123">
        <v>1228</v>
      </c>
    </row>
    <row r="31" spans="1:78" ht="15.75" customHeight="1">
      <c r="A31" s="91" t="s">
        <v>199</v>
      </c>
      <c r="B31" s="39" t="s">
        <v>183</v>
      </c>
      <c r="C31" s="82" t="s">
        <v>221</v>
      </c>
      <c r="D31" s="84">
        <v>107.6328757</v>
      </c>
      <c r="E31" s="56">
        <v>0</v>
      </c>
      <c r="F31" s="56">
        <v>17012</v>
      </c>
      <c r="G31" s="56">
        <v>527</v>
      </c>
      <c r="H31" s="56">
        <v>1</v>
      </c>
      <c r="I31" s="84">
        <v>0.1</v>
      </c>
      <c r="J31" s="56">
        <v>262</v>
      </c>
      <c r="K31" s="84">
        <v>2.5099999999999998</v>
      </c>
      <c r="L31" s="56">
        <v>0</v>
      </c>
      <c r="M31" s="89">
        <v>30.07</v>
      </c>
      <c r="N31" s="85">
        <v>0</v>
      </c>
      <c r="O31" s="85">
        <v>55.3</v>
      </c>
      <c r="P31" s="86">
        <v>-2.5</v>
      </c>
      <c r="Q31" s="86">
        <v>20.6</v>
      </c>
      <c r="R31" s="86">
        <v>3</v>
      </c>
      <c r="S31" s="56">
        <v>1670</v>
      </c>
      <c r="T31" s="86">
        <v>5.5</v>
      </c>
      <c r="U31" s="84">
        <v>1.89</v>
      </c>
      <c r="V31" s="87" t="s">
        <v>292</v>
      </c>
      <c r="W31" s="56">
        <v>80</v>
      </c>
      <c r="X31" s="56">
        <v>942</v>
      </c>
      <c r="Y31" s="56">
        <v>9</v>
      </c>
      <c r="Z31" s="56">
        <v>0</v>
      </c>
      <c r="AA31" s="56">
        <v>711</v>
      </c>
      <c r="AB31" s="56">
        <v>379</v>
      </c>
      <c r="AC31" s="87">
        <v>0.74199999999999999</v>
      </c>
      <c r="AD31" s="87">
        <v>4.0000000000000001E-3</v>
      </c>
      <c r="AE31" s="86">
        <v>37</v>
      </c>
      <c r="AF31" s="84">
        <v>1.07</v>
      </c>
      <c r="AG31" s="244">
        <v>0.2893</v>
      </c>
      <c r="AH31" s="56">
        <v>126</v>
      </c>
      <c r="AI31" s="86">
        <v>7141.33</v>
      </c>
      <c r="AJ31" s="88">
        <v>8017.66</v>
      </c>
      <c r="AK31" s="84">
        <v>4.2699999999999996</v>
      </c>
      <c r="AL31" s="85">
        <v>14.13</v>
      </c>
      <c r="AM31" s="88">
        <v>2.5</v>
      </c>
      <c r="AN31" s="88">
        <v>1.3</v>
      </c>
      <c r="AO31" s="88">
        <v>3.1</v>
      </c>
      <c r="AP31" s="88">
        <v>0.17649530746603201</v>
      </c>
      <c r="AQ31" s="85">
        <v>0.13</v>
      </c>
      <c r="AR31" s="88">
        <v>0.44</v>
      </c>
      <c r="AS31" s="85">
        <v>0.69</v>
      </c>
      <c r="AT31" s="88">
        <v>60.13</v>
      </c>
      <c r="AU31" s="88">
        <v>10.3</v>
      </c>
      <c r="AV31" s="85">
        <v>7</v>
      </c>
      <c r="AW31" s="85">
        <v>4.76</v>
      </c>
      <c r="AX31" s="85">
        <v>0</v>
      </c>
      <c r="AY31" s="85">
        <v>0</v>
      </c>
      <c r="AZ31" s="85">
        <v>4.2999999999999997E-2</v>
      </c>
      <c r="BA31" s="85">
        <v>0.03</v>
      </c>
      <c r="BB31" s="90">
        <v>2475</v>
      </c>
      <c r="BC31" s="88">
        <v>79.400000000000006</v>
      </c>
      <c r="BD31" s="88">
        <v>27.9</v>
      </c>
      <c r="BE31" s="89">
        <v>0.4</v>
      </c>
      <c r="BF31" s="89">
        <v>-0.4</v>
      </c>
      <c r="BG31" s="88">
        <v>0.9</v>
      </c>
      <c r="BH31" s="56" t="s">
        <v>161</v>
      </c>
      <c r="BI31" s="90">
        <v>7</v>
      </c>
      <c r="BJ31" s="56" t="s">
        <v>161</v>
      </c>
      <c r="BK31" s="88">
        <v>97.7</v>
      </c>
      <c r="BL31" s="92">
        <v>4.9926780456200194E-4</v>
      </c>
      <c r="BM31" s="88">
        <v>37.4</v>
      </c>
      <c r="BN31" s="89">
        <v>203.04</v>
      </c>
      <c r="BO31" s="88">
        <v>33.6</v>
      </c>
      <c r="BP31" s="88">
        <v>84.9</v>
      </c>
      <c r="BQ31" s="88">
        <v>75.2</v>
      </c>
      <c r="BR31" s="88">
        <v>876.82</v>
      </c>
      <c r="BS31" s="88">
        <v>88.9</v>
      </c>
      <c r="BT31" s="88">
        <v>14.5</v>
      </c>
      <c r="BU31" s="88">
        <v>46.8</v>
      </c>
      <c r="BV31" s="88">
        <v>25.9</v>
      </c>
      <c r="BW31" s="88">
        <v>12</v>
      </c>
      <c r="BX31" s="123">
        <v>35695</v>
      </c>
      <c r="BY31" s="123">
        <v>29985702</v>
      </c>
      <c r="BZ31" s="123">
        <v>621</v>
      </c>
    </row>
    <row r="32" spans="1:78" ht="15.75" customHeight="1">
      <c r="A32" s="91" t="s">
        <v>199</v>
      </c>
      <c r="B32" s="39" t="s">
        <v>171</v>
      </c>
      <c r="C32" s="82" t="s">
        <v>209</v>
      </c>
      <c r="D32" s="84">
        <v>68.894768900000003</v>
      </c>
      <c r="E32" s="56">
        <v>0</v>
      </c>
      <c r="F32" s="56">
        <v>12665</v>
      </c>
      <c r="G32" s="56" t="s">
        <v>283</v>
      </c>
      <c r="H32" s="56" t="s">
        <v>283</v>
      </c>
      <c r="I32" s="84">
        <v>0.2</v>
      </c>
      <c r="J32" s="56">
        <v>401</v>
      </c>
      <c r="K32" s="84">
        <v>4.83</v>
      </c>
      <c r="L32" s="56">
        <v>0</v>
      </c>
      <c r="M32" s="85">
        <v>37.6</v>
      </c>
      <c r="N32" s="85">
        <v>1.5</v>
      </c>
      <c r="O32" s="85">
        <v>53</v>
      </c>
      <c r="P32" s="86">
        <v>-4.5</v>
      </c>
      <c r="Q32" s="86">
        <v>16.3</v>
      </c>
      <c r="R32" s="86">
        <v>2.8</v>
      </c>
      <c r="S32" s="56">
        <v>1670</v>
      </c>
      <c r="T32" s="86">
        <v>4.5</v>
      </c>
      <c r="U32" s="84">
        <v>2.1</v>
      </c>
      <c r="V32" s="87" t="s">
        <v>292</v>
      </c>
      <c r="W32" s="56">
        <v>80</v>
      </c>
      <c r="X32" s="56">
        <v>855</v>
      </c>
      <c r="Y32" s="56">
        <v>6</v>
      </c>
      <c r="Z32" s="56">
        <v>0</v>
      </c>
      <c r="AA32" s="56">
        <v>711</v>
      </c>
      <c r="AB32" s="56">
        <v>435</v>
      </c>
      <c r="AC32" s="87">
        <v>0.746</v>
      </c>
      <c r="AD32" s="87">
        <v>6.0000000000000001E-3</v>
      </c>
      <c r="AE32" s="86">
        <v>30.5</v>
      </c>
      <c r="AF32" s="84">
        <v>1.07</v>
      </c>
      <c r="AG32" s="244">
        <v>0.2893</v>
      </c>
      <c r="AH32" s="56">
        <v>483</v>
      </c>
      <c r="AI32" s="86">
        <v>4933.67</v>
      </c>
      <c r="AJ32" s="88">
        <v>11605.3</v>
      </c>
      <c r="AK32" s="84">
        <v>4.2699999999999996</v>
      </c>
      <c r="AL32" s="85">
        <v>14.13</v>
      </c>
      <c r="AM32" s="88">
        <v>3.2</v>
      </c>
      <c r="AN32" s="88">
        <v>1.5</v>
      </c>
      <c r="AO32" s="88">
        <v>3.1</v>
      </c>
      <c r="AP32" s="88">
        <v>6.5051850151149906E-2</v>
      </c>
      <c r="AQ32" s="85">
        <v>0.13</v>
      </c>
      <c r="AR32" s="88">
        <v>0.42</v>
      </c>
      <c r="AS32" s="85">
        <v>0.59</v>
      </c>
      <c r="AT32" s="88">
        <v>16.54</v>
      </c>
      <c r="AU32" s="88">
        <v>10.3</v>
      </c>
      <c r="AV32" s="85">
        <v>4.0999999999999996</v>
      </c>
      <c r="AW32" s="85">
        <v>6.39</v>
      </c>
      <c r="AX32" s="85">
        <v>0</v>
      </c>
      <c r="AY32" s="85">
        <v>0</v>
      </c>
      <c r="AZ32" s="85">
        <v>0.125</v>
      </c>
      <c r="BA32" s="85">
        <v>7.0000000000000007E-2</v>
      </c>
      <c r="BB32" s="90">
        <v>2554.3000000000002</v>
      </c>
      <c r="BC32" s="88">
        <v>83.7</v>
      </c>
      <c r="BD32" s="88">
        <v>27.9</v>
      </c>
      <c r="BE32" s="89">
        <v>0.4</v>
      </c>
      <c r="BF32" s="89">
        <v>-0.4</v>
      </c>
      <c r="BG32" s="88">
        <v>0.9</v>
      </c>
      <c r="BH32" s="56" t="s">
        <v>161</v>
      </c>
      <c r="BI32" s="90">
        <v>5</v>
      </c>
      <c r="BJ32" s="56" t="s">
        <v>161</v>
      </c>
      <c r="BK32" s="88">
        <v>98.3</v>
      </c>
      <c r="BL32" s="92">
        <v>4.9926780456200194E-4</v>
      </c>
      <c r="BM32" s="88">
        <v>36.200000000000003</v>
      </c>
      <c r="BN32" s="89">
        <v>203.04</v>
      </c>
      <c r="BO32" s="88">
        <v>33.9</v>
      </c>
      <c r="BP32" s="88">
        <v>84.9</v>
      </c>
      <c r="BQ32" s="88">
        <v>75.2</v>
      </c>
      <c r="BR32" s="88">
        <v>876.82</v>
      </c>
      <c r="BS32" s="88">
        <v>88.9</v>
      </c>
      <c r="BT32" s="88">
        <v>16.399999999999999</v>
      </c>
      <c r="BU32" s="88">
        <v>55.2</v>
      </c>
      <c r="BV32" s="88">
        <v>26.9</v>
      </c>
      <c r="BW32" s="88">
        <v>12</v>
      </c>
      <c r="BX32" s="123">
        <v>52266</v>
      </c>
      <c r="BY32" s="123">
        <v>31537746</v>
      </c>
      <c r="BZ32" s="123">
        <v>936</v>
      </c>
    </row>
    <row r="33" spans="1:78" ht="15.75" customHeight="1">
      <c r="A33" s="91" t="s">
        <v>199</v>
      </c>
      <c r="B33" s="39" t="s">
        <v>172</v>
      </c>
      <c r="C33" s="82" t="s">
        <v>210</v>
      </c>
      <c r="D33" s="84">
        <v>64.181718959999998</v>
      </c>
      <c r="E33" s="56">
        <v>0</v>
      </c>
      <c r="F33" s="56">
        <v>2488</v>
      </c>
      <c r="G33" s="56" t="s">
        <v>283</v>
      </c>
      <c r="H33" s="56" t="s">
        <v>283</v>
      </c>
      <c r="I33" s="84">
        <v>0.2</v>
      </c>
      <c r="J33" s="56">
        <v>523</v>
      </c>
      <c r="K33" s="84">
        <v>5.58</v>
      </c>
      <c r="L33" s="56">
        <v>0</v>
      </c>
      <c r="M33" s="85">
        <v>8.75</v>
      </c>
      <c r="N33" s="85">
        <v>0</v>
      </c>
      <c r="O33" s="85">
        <v>63.1</v>
      </c>
      <c r="P33" s="86">
        <v>-2.4</v>
      </c>
      <c r="Q33" s="86">
        <v>18.899999999999999</v>
      </c>
      <c r="R33" s="86">
        <v>3</v>
      </c>
      <c r="S33" s="56">
        <v>1670</v>
      </c>
      <c r="T33" s="86">
        <v>5.4</v>
      </c>
      <c r="U33" s="84">
        <v>2.1</v>
      </c>
      <c r="V33" s="87" t="s">
        <v>292</v>
      </c>
      <c r="W33" s="56">
        <v>80</v>
      </c>
      <c r="X33" s="56">
        <v>958</v>
      </c>
      <c r="Y33" s="56">
        <v>11</v>
      </c>
      <c r="Z33" s="56">
        <v>3</v>
      </c>
      <c r="AA33" s="56">
        <v>711</v>
      </c>
      <c r="AB33" s="56">
        <v>632</v>
      </c>
      <c r="AC33" s="87">
        <v>0.746</v>
      </c>
      <c r="AD33" s="87">
        <v>6.0000000000000001E-3</v>
      </c>
      <c r="AE33" s="86">
        <v>30.5</v>
      </c>
      <c r="AF33" s="84">
        <v>1.07</v>
      </c>
      <c r="AG33" s="244">
        <v>0.2893</v>
      </c>
      <c r="AH33" s="56">
        <v>351</v>
      </c>
      <c r="AI33" s="86">
        <v>3746.53</v>
      </c>
      <c r="AJ33" s="88">
        <v>15282.61</v>
      </c>
      <c r="AK33" s="84">
        <v>4.2699999999999996</v>
      </c>
      <c r="AL33" s="85">
        <v>14.13</v>
      </c>
      <c r="AM33" s="88">
        <v>3.2</v>
      </c>
      <c r="AN33" s="88">
        <v>1.5</v>
      </c>
      <c r="AO33" s="88">
        <v>3.1</v>
      </c>
      <c r="AP33" s="88">
        <v>5.9795528461213103E-2</v>
      </c>
      <c r="AQ33" s="85">
        <v>0.13</v>
      </c>
      <c r="AR33" s="88">
        <v>0.51</v>
      </c>
      <c r="AS33" s="85">
        <v>0.72</v>
      </c>
      <c r="AT33" s="88">
        <v>25.16</v>
      </c>
      <c r="AU33" s="88">
        <v>10.3</v>
      </c>
      <c r="AV33" s="85">
        <v>13.6</v>
      </c>
      <c r="AW33" s="85">
        <v>6.39</v>
      </c>
      <c r="AX33" s="85">
        <v>0</v>
      </c>
      <c r="AY33" s="85">
        <v>1</v>
      </c>
      <c r="AZ33" s="85">
        <v>0.11799999999999999</v>
      </c>
      <c r="BA33" s="85">
        <v>0.04</v>
      </c>
      <c r="BB33" s="90">
        <v>2554.3000000000002</v>
      </c>
      <c r="BC33" s="88">
        <v>81.099999999999994</v>
      </c>
      <c r="BD33" s="88">
        <v>25.4</v>
      </c>
      <c r="BE33" s="89">
        <v>0.6</v>
      </c>
      <c r="BF33" s="89">
        <v>-0.4</v>
      </c>
      <c r="BG33" s="88">
        <v>0.9</v>
      </c>
      <c r="BH33" s="56" t="s">
        <v>161</v>
      </c>
      <c r="BI33" s="90">
        <v>5</v>
      </c>
      <c r="BJ33" s="56" t="s">
        <v>161</v>
      </c>
      <c r="BK33" s="88">
        <v>98.3</v>
      </c>
      <c r="BL33" s="92">
        <v>4.9926780456200194E-4</v>
      </c>
      <c r="BM33" s="88">
        <v>39.200000000000003</v>
      </c>
      <c r="BN33" s="89">
        <v>203.04</v>
      </c>
      <c r="BO33" s="88">
        <v>34.200000000000003</v>
      </c>
      <c r="BP33" s="88">
        <v>84.9</v>
      </c>
      <c r="BQ33" s="88">
        <v>75.2</v>
      </c>
      <c r="BR33" s="88">
        <v>876.82</v>
      </c>
      <c r="BS33" s="88">
        <v>88.9</v>
      </c>
      <c r="BT33" s="88">
        <v>13.6</v>
      </c>
      <c r="BU33" s="88">
        <v>43.3</v>
      </c>
      <c r="BV33" s="88">
        <v>20.7</v>
      </c>
      <c r="BW33" s="88">
        <v>12</v>
      </c>
      <c r="BX33" s="123">
        <v>68567</v>
      </c>
      <c r="BY33" s="123">
        <v>31537746</v>
      </c>
      <c r="BZ33" s="123">
        <v>1033</v>
      </c>
    </row>
    <row r="34" spans="1:78" ht="15.75" customHeight="1">
      <c r="A34" s="91" t="s">
        <v>199</v>
      </c>
      <c r="B34" s="39" t="s">
        <v>184</v>
      </c>
      <c r="C34" s="82" t="s">
        <v>222</v>
      </c>
      <c r="D34" s="84">
        <v>93.69330927</v>
      </c>
      <c r="E34" s="56">
        <v>0</v>
      </c>
      <c r="F34" s="56">
        <v>9726</v>
      </c>
      <c r="G34" s="56" t="s">
        <v>283</v>
      </c>
      <c r="H34" s="56" t="s">
        <v>283</v>
      </c>
      <c r="I34" s="84">
        <v>0.1</v>
      </c>
      <c r="J34" s="56">
        <v>315</v>
      </c>
      <c r="K34" s="84">
        <v>1.1499999999999999</v>
      </c>
      <c r="L34" s="56">
        <v>0</v>
      </c>
      <c r="M34" s="89">
        <v>7.33</v>
      </c>
      <c r="N34" s="85">
        <v>0</v>
      </c>
      <c r="O34" s="85">
        <v>48.2</v>
      </c>
      <c r="P34" s="86">
        <v>-17.600000000000001</v>
      </c>
      <c r="Q34" s="86">
        <v>83.4</v>
      </c>
      <c r="R34" s="86">
        <v>2.8</v>
      </c>
      <c r="S34" s="56">
        <v>1670</v>
      </c>
      <c r="T34" s="86">
        <v>6</v>
      </c>
      <c r="U34" s="84">
        <v>1.89</v>
      </c>
      <c r="V34" s="87" t="s">
        <v>292</v>
      </c>
      <c r="W34" s="56">
        <v>80</v>
      </c>
      <c r="X34" s="56">
        <v>772</v>
      </c>
      <c r="Y34" s="56">
        <v>8</v>
      </c>
      <c r="Z34" s="56">
        <v>0</v>
      </c>
      <c r="AA34" s="56">
        <v>711</v>
      </c>
      <c r="AB34" s="56">
        <v>285</v>
      </c>
      <c r="AC34" s="87">
        <v>0.74199999999999999</v>
      </c>
      <c r="AD34" s="87">
        <v>4.0000000000000001E-3</v>
      </c>
      <c r="AE34" s="86">
        <v>37</v>
      </c>
      <c r="AF34" s="84">
        <v>1.07</v>
      </c>
      <c r="AG34" s="244">
        <v>0.2893</v>
      </c>
      <c r="AH34" s="56">
        <v>252</v>
      </c>
      <c r="AI34" s="86">
        <v>8440.32</v>
      </c>
      <c r="AJ34" s="88">
        <v>6783.72</v>
      </c>
      <c r="AK34" s="84">
        <v>4.2699999999999996</v>
      </c>
      <c r="AL34" s="85">
        <v>14.13</v>
      </c>
      <c r="AM34" s="88">
        <v>2.5</v>
      </c>
      <c r="AN34" s="88">
        <v>1.3</v>
      </c>
      <c r="AO34" s="88">
        <v>3.1</v>
      </c>
      <c r="AP34" s="88">
        <v>1.6419282805726999E-2</v>
      </c>
      <c r="AQ34" s="85">
        <v>0.13</v>
      </c>
      <c r="AR34" s="88">
        <v>1.54</v>
      </c>
      <c r="AS34" s="85">
        <v>0.86</v>
      </c>
      <c r="AT34" s="88">
        <v>75.72</v>
      </c>
      <c r="AU34" s="88">
        <v>10.3</v>
      </c>
      <c r="AV34" s="85">
        <v>7.6</v>
      </c>
      <c r="AW34" s="85">
        <v>4.76</v>
      </c>
      <c r="AX34" s="85">
        <v>0</v>
      </c>
      <c r="AY34" s="85">
        <v>0</v>
      </c>
      <c r="AZ34" s="85">
        <v>4.2999999999999997E-2</v>
      </c>
      <c r="BA34" s="85">
        <v>0.05</v>
      </c>
      <c r="BB34" s="90">
        <v>2475</v>
      </c>
      <c r="BC34" s="88">
        <v>83.4</v>
      </c>
      <c r="BD34" s="88">
        <v>31.9</v>
      </c>
      <c r="BE34" s="89">
        <v>0.6</v>
      </c>
      <c r="BF34" s="89">
        <v>-0.4</v>
      </c>
      <c r="BG34" s="88">
        <v>0.9</v>
      </c>
      <c r="BH34" s="56" t="s">
        <v>161</v>
      </c>
      <c r="BI34" s="90">
        <v>5</v>
      </c>
      <c r="BJ34" s="56" t="s">
        <v>161</v>
      </c>
      <c r="BK34" s="88">
        <v>97.7</v>
      </c>
      <c r="BL34" s="92">
        <v>4.9926780456200194E-4</v>
      </c>
      <c r="BM34" s="88">
        <v>30.7</v>
      </c>
      <c r="BN34" s="89">
        <v>203.04</v>
      </c>
      <c r="BO34" s="88">
        <v>32.200000000000003</v>
      </c>
      <c r="BP34" s="88">
        <v>84.9</v>
      </c>
      <c r="BQ34" s="88">
        <v>75.2</v>
      </c>
      <c r="BR34" s="88">
        <v>876.82</v>
      </c>
      <c r="BS34" s="88">
        <v>88.9</v>
      </c>
      <c r="BT34" s="88">
        <v>14.8</v>
      </c>
      <c r="BU34" s="88">
        <v>39.5</v>
      </c>
      <c r="BV34" s="88">
        <v>27.9</v>
      </c>
      <c r="BW34" s="88">
        <v>12</v>
      </c>
      <c r="BX34" s="123">
        <v>30452</v>
      </c>
      <c r="BY34" s="123">
        <v>29985702</v>
      </c>
      <c r="BZ34" s="123">
        <v>598</v>
      </c>
    </row>
    <row r="35" spans="1:78" ht="15.75" customHeight="1">
      <c r="A35" s="91" t="s">
        <v>199</v>
      </c>
      <c r="B35" s="39" t="s">
        <v>173</v>
      </c>
      <c r="C35" s="82" t="s">
        <v>211</v>
      </c>
      <c r="D35" s="84">
        <v>76.160740270000005</v>
      </c>
      <c r="E35" s="56">
        <v>0</v>
      </c>
      <c r="F35" s="56">
        <v>17058</v>
      </c>
      <c r="G35" s="56" t="s">
        <v>283</v>
      </c>
      <c r="H35" s="56" t="s">
        <v>283</v>
      </c>
      <c r="I35" s="84">
        <v>0.05</v>
      </c>
      <c r="J35" s="56">
        <v>458</v>
      </c>
      <c r="K35" s="84">
        <v>9.41</v>
      </c>
      <c r="L35" s="56">
        <v>0</v>
      </c>
      <c r="M35" s="85">
        <v>20.12</v>
      </c>
      <c r="N35" s="85">
        <v>0</v>
      </c>
      <c r="O35" s="85">
        <v>61.3</v>
      </c>
      <c r="P35" s="86">
        <v>-3.4</v>
      </c>
      <c r="Q35" s="86">
        <v>29.9</v>
      </c>
      <c r="R35" s="86">
        <v>2.7</v>
      </c>
      <c r="S35" s="56">
        <v>1670</v>
      </c>
      <c r="T35" s="86">
        <v>5</v>
      </c>
      <c r="U35" s="84">
        <v>2.1</v>
      </c>
      <c r="V35" s="87" t="s">
        <v>292</v>
      </c>
      <c r="W35" s="56">
        <v>80</v>
      </c>
      <c r="X35" s="56">
        <v>1020</v>
      </c>
      <c r="Y35" s="56">
        <v>10</v>
      </c>
      <c r="Z35" s="56">
        <v>0</v>
      </c>
      <c r="AA35" s="56">
        <v>711</v>
      </c>
      <c r="AB35" s="56">
        <v>562</v>
      </c>
      <c r="AC35" s="87">
        <v>0.746</v>
      </c>
      <c r="AD35" s="87">
        <v>6.0000000000000001E-3</v>
      </c>
      <c r="AE35" s="86">
        <v>30.5</v>
      </c>
      <c r="AF35" s="84">
        <v>1.04</v>
      </c>
      <c r="AG35" s="244">
        <v>0.2893</v>
      </c>
      <c r="AH35" s="56">
        <v>346</v>
      </c>
      <c r="AI35" s="86">
        <v>3809.33</v>
      </c>
      <c r="AJ35" s="88">
        <v>15030.64</v>
      </c>
      <c r="AK35" s="84">
        <v>4.2699999999999996</v>
      </c>
      <c r="AL35" s="85">
        <v>14.13</v>
      </c>
      <c r="AM35" s="88">
        <v>3.2</v>
      </c>
      <c r="AN35" s="88">
        <v>1.5</v>
      </c>
      <c r="AO35" s="88">
        <v>3.1</v>
      </c>
      <c r="AP35" s="88">
        <v>4.7128823694016102E-2</v>
      </c>
      <c r="AQ35" s="85">
        <v>0.13</v>
      </c>
      <c r="AR35" s="88">
        <v>0.45</v>
      </c>
      <c r="AS35" s="85">
        <v>0.61</v>
      </c>
      <c r="AT35" s="88">
        <v>29.17</v>
      </c>
      <c r="AU35" s="88">
        <v>10.3</v>
      </c>
      <c r="AV35" s="85">
        <v>6.8</v>
      </c>
      <c r="AW35" s="85">
        <v>6.39</v>
      </c>
      <c r="AX35" s="85">
        <v>0</v>
      </c>
      <c r="AY35" s="85">
        <v>0</v>
      </c>
      <c r="AZ35" s="85">
        <v>6.6000000000000003E-2</v>
      </c>
      <c r="BA35" s="85">
        <v>0.04</v>
      </c>
      <c r="BB35" s="90">
        <v>2554.3000000000002</v>
      </c>
      <c r="BC35" s="88">
        <v>70.099999999999994</v>
      </c>
      <c r="BD35" s="88">
        <v>29.1</v>
      </c>
      <c r="BE35" s="89">
        <v>0.5</v>
      </c>
      <c r="BF35" s="89">
        <v>-0.4</v>
      </c>
      <c r="BG35" s="88">
        <v>0.9</v>
      </c>
      <c r="BH35" s="56" t="s">
        <v>161</v>
      </c>
      <c r="BI35" s="90">
        <v>5</v>
      </c>
      <c r="BJ35" s="56" t="s">
        <v>161</v>
      </c>
      <c r="BK35" s="88">
        <v>98.3</v>
      </c>
      <c r="BL35" s="92">
        <v>4.9926780456200194E-4</v>
      </c>
      <c r="BM35" s="88">
        <v>43.8</v>
      </c>
      <c r="BN35" s="89">
        <v>203.04</v>
      </c>
      <c r="BO35" s="88">
        <v>38.799999999999997</v>
      </c>
      <c r="BP35" s="88">
        <v>84.9</v>
      </c>
      <c r="BQ35" s="88">
        <v>75.2</v>
      </c>
      <c r="BR35" s="88">
        <v>876.82</v>
      </c>
      <c r="BS35" s="88">
        <v>88.9</v>
      </c>
      <c r="BT35" s="88">
        <v>18.100000000000001</v>
      </c>
      <c r="BU35" s="88">
        <v>52.6</v>
      </c>
      <c r="BV35" s="88">
        <v>28</v>
      </c>
      <c r="BW35" s="88">
        <v>12</v>
      </c>
      <c r="BX35" s="124">
        <v>67899</v>
      </c>
      <c r="BY35" s="124">
        <v>31537746</v>
      </c>
      <c r="BZ35" s="123">
        <v>1043</v>
      </c>
    </row>
    <row r="36" spans="1:78" ht="15.75" customHeight="1">
      <c r="A36" s="91" t="s">
        <v>199</v>
      </c>
      <c r="B36" s="39" t="s">
        <v>195</v>
      </c>
      <c r="C36" s="82" t="s">
        <v>233</v>
      </c>
      <c r="D36" s="84">
        <v>116.2955742</v>
      </c>
      <c r="E36" s="56">
        <v>0</v>
      </c>
      <c r="F36" s="56">
        <v>80805</v>
      </c>
      <c r="G36" s="56" t="s">
        <v>283</v>
      </c>
      <c r="H36" s="56" t="s">
        <v>283</v>
      </c>
      <c r="I36" s="84">
        <v>0.2</v>
      </c>
      <c r="J36" s="56">
        <v>575</v>
      </c>
      <c r="K36" s="84">
        <v>15.89</v>
      </c>
      <c r="L36" s="56">
        <v>1.44</v>
      </c>
      <c r="M36" s="89">
        <v>223.36</v>
      </c>
      <c r="N36" s="85">
        <v>0</v>
      </c>
      <c r="O36" s="85">
        <v>46.9</v>
      </c>
      <c r="P36" s="86">
        <v>-1.9</v>
      </c>
      <c r="Q36" s="86">
        <v>11.6</v>
      </c>
      <c r="R36" s="86">
        <v>3.2</v>
      </c>
      <c r="S36" s="56">
        <v>1670</v>
      </c>
      <c r="T36" s="86">
        <v>5.8</v>
      </c>
      <c r="U36" s="84">
        <v>0.01</v>
      </c>
      <c r="V36" s="87" t="s">
        <v>292</v>
      </c>
      <c r="W36" s="56">
        <v>80</v>
      </c>
      <c r="X36" s="56">
        <v>1207</v>
      </c>
      <c r="Y36" s="56">
        <v>284</v>
      </c>
      <c r="Z36" s="56">
        <v>20</v>
      </c>
      <c r="AA36" s="56">
        <v>711</v>
      </c>
      <c r="AB36" s="56">
        <v>477</v>
      </c>
      <c r="AC36" s="87">
        <v>0.76300000000000001</v>
      </c>
      <c r="AD36" s="87">
        <v>2E-3</v>
      </c>
      <c r="AE36" s="86">
        <v>49</v>
      </c>
      <c r="AF36" s="84">
        <v>1.04</v>
      </c>
      <c r="AG36" s="244">
        <v>0.2893</v>
      </c>
      <c r="AH36" s="56">
        <v>600</v>
      </c>
      <c r="AI36" s="86">
        <v>5210.6899999999996</v>
      </c>
      <c r="AJ36" s="88">
        <v>10988.33</v>
      </c>
      <c r="AK36" s="84">
        <v>4.2699999999999996</v>
      </c>
      <c r="AL36" s="85">
        <v>14.13</v>
      </c>
      <c r="AM36" s="88">
        <v>2.8</v>
      </c>
      <c r="AN36" s="88">
        <v>0.5</v>
      </c>
      <c r="AO36" s="88">
        <v>3.1</v>
      </c>
      <c r="AP36" s="88">
        <v>1.37381620127627</v>
      </c>
      <c r="AQ36" s="85">
        <v>0.13</v>
      </c>
      <c r="AR36" s="88">
        <v>1.08</v>
      </c>
      <c r="AS36" s="85">
        <v>0.87</v>
      </c>
      <c r="AT36" s="88">
        <v>27.38</v>
      </c>
      <c r="AU36" s="88">
        <v>10.3</v>
      </c>
      <c r="AV36" s="85">
        <v>8.3000000000000007</v>
      </c>
      <c r="AW36" s="85">
        <v>3.61</v>
      </c>
      <c r="AX36" s="85">
        <v>0</v>
      </c>
      <c r="AY36" s="85">
        <v>6</v>
      </c>
      <c r="AZ36" s="85">
        <v>0.80600000000000005</v>
      </c>
      <c r="BA36" s="85">
        <v>7.0000000000000007E-2</v>
      </c>
      <c r="BB36" s="90">
        <v>2521.6999999999998</v>
      </c>
      <c r="BC36" s="88">
        <v>88.4</v>
      </c>
      <c r="BD36" s="88">
        <v>27.2</v>
      </c>
      <c r="BE36" s="89">
        <v>0.3</v>
      </c>
      <c r="BF36" s="89">
        <v>-0.4</v>
      </c>
      <c r="BG36" s="88">
        <v>0.9</v>
      </c>
      <c r="BH36" s="56" t="s">
        <v>161</v>
      </c>
      <c r="BI36" s="90">
        <v>5</v>
      </c>
      <c r="BJ36" s="56" t="s">
        <v>161</v>
      </c>
      <c r="BK36" s="88">
        <v>98</v>
      </c>
      <c r="BL36" s="92">
        <v>4.9926780456200194E-4</v>
      </c>
      <c r="BM36" s="88">
        <v>35.200000000000003</v>
      </c>
      <c r="BN36" s="89">
        <v>203.04</v>
      </c>
      <c r="BO36" s="88">
        <v>27.2</v>
      </c>
      <c r="BP36" s="88">
        <v>84.9</v>
      </c>
      <c r="BQ36" s="88">
        <v>75.2</v>
      </c>
      <c r="BR36" s="88">
        <v>876.82</v>
      </c>
      <c r="BS36" s="88">
        <v>88.9</v>
      </c>
      <c r="BT36" s="88">
        <v>13.3</v>
      </c>
      <c r="BU36" s="88">
        <v>42.3</v>
      </c>
      <c r="BV36" s="88">
        <v>25.1</v>
      </c>
      <c r="BW36" s="88">
        <v>12</v>
      </c>
      <c r="BX36" s="123">
        <v>49206</v>
      </c>
      <c r="BY36" s="123">
        <v>13700785</v>
      </c>
      <c r="BZ36" s="123">
        <v>998</v>
      </c>
    </row>
    <row r="37" spans="1:78" ht="15.75" customHeight="1">
      <c r="A37" s="91" t="s">
        <v>199</v>
      </c>
      <c r="B37" s="39" t="s">
        <v>185</v>
      </c>
      <c r="C37" s="82" t="s">
        <v>223</v>
      </c>
      <c r="D37" s="84">
        <v>65.034206769999997</v>
      </c>
      <c r="E37" s="56">
        <v>0</v>
      </c>
      <c r="F37" s="56">
        <v>2602</v>
      </c>
      <c r="G37" s="56" t="s">
        <v>283</v>
      </c>
      <c r="H37" s="56" t="s">
        <v>283</v>
      </c>
      <c r="I37" s="84">
        <v>0.1</v>
      </c>
      <c r="J37" s="56">
        <v>501</v>
      </c>
      <c r="K37" s="84">
        <v>3.64</v>
      </c>
      <c r="L37" s="56">
        <v>0</v>
      </c>
      <c r="M37" s="89">
        <v>73.87</v>
      </c>
      <c r="N37" s="85">
        <v>0</v>
      </c>
      <c r="O37" s="85">
        <v>87.4</v>
      </c>
      <c r="P37" s="86">
        <v>-2</v>
      </c>
      <c r="Q37" s="86">
        <v>23.5</v>
      </c>
      <c r="R37" s="86">
        <v>3.2</v>
      </c>
      <c r="S37" s="56">
        <v>1670</v>
      </c>
      <c r="T37" s="86">
        <v>5.7</v>
      </c>
      <c r="U37" s="84">
        <v>1.89</v>
      </c>
      <c r="V37" s="87" t="s">
        <v>292</v>
      </c>
      <c r="W37" s="56">
        <v>80</v>
      </c>
      <c r="X37" s="56">
        <v>766</v>
      </c>
      <c r="Y37" s="56">
        <v>17</v>
      </c>
      <c r="Z37" s="56">
        <v>0</v>
      </c>
      <c r="AA37" s="56">
        <v>711</v>
      </c>
      <c r="AB37" s="56">
        <v>613</v>
      </c>
      <c r="AC37" s="87">
        <v>0.74199999999999999</v>
      </c>
      <c r="AD37" s="87">
        <v>4.0000000000000001E-3</v>
      </c>
      <c r="AE37" s="86">
        <v>37</v>
      </c>
      <c r="AF37" s="84">
        <v>1.07</v>
      </c>
      <c r="AG37" s="244">
        <v>0.2893</v>
      </c>
      <c r="AH37" s="56">
        <v>443</v>
      </c>
      <c r="AI37" s="86">
        <v>3863.12</v>
      </c>
      <c r="AJ37" s="88">
        <v>14821.35</v>
      </c>
      <c r="AK37" s="84">
        <v>4.2699999999999996</v>
      </c>
      <c r="AL37" s="85">
        <v>14.13</v>
      </c>
      <c r="AM37" s="88">
        <v>2.5</v>
      </c>
      <c r="AN37" s="88">
        <v>1.3</v>
      </c>
      <c r="AO37" s="88">
        <v>3.1</v>
      </c>
      <c r="AP37" s="88">
        <v>0.490938844778471</v>
      </c>
      <c r="AQ37" s="85">
        <v>0.13</v>
      </c>
      <c r="AR37" s="88">
        <v>0.45</v>
      </c>
      <c r="AS37" s="85">
        <v>0.45</v>
      </c>
      <c r="AT37" s="88">
        <v>24.99</v>
      </c>
      <c r="AU37" s="88">
        <v>10.3</v>
      </c>
      <c r="AV37" s="85">
        <v>15</v>
      </c>
      <c r="AW37" s="85">
        <v>4.76</v>
      </c>
      <c r="AX37" s="85">
        <v>0</v>
      </c>
      <c r="AY37" s="85">
        <v>0</v>
      </c>
      <c r="AZ37" s="85">
        <v>8.9999999999999993E-3</v>
      </c>
      <c r="BA37" s="85">
        <v>0.05</v>
      </c>
      <c r="BB37" s="90">
        <v>2475</v>
      </c>
      <c r="BC37" s="88">
        <v>76.5</v>
      </c>
      <c r="BD37" s="88">
        <v>26.8</v>
      </c>
      <c r="BE37" s="89">
        <v>0.4</v>
      </c>
      <c r="BF37" s="89">
        <v>-0.4</v>
      </c>
      <c r="BG37" s="88">
        <v>0.9</v>
      </c>
      <c r="BH37" s="56" t="s">
        <v>161</v>
      </c>
      <c r="BI37" s="90">
        <v>5</v>
      </c>
      <c r="BJ37" s="56" t="s">
        <v>161</v>
      </c>
      <c r="BK37" s="88">
        <v>97.7</v>
      </c>
      <c r="BL37" s="92">
        <v>4.9926780456200194E-4</v>
      </c>
      <c r="BM37" s="88">
        <v>48.5</v>
      </c>
      <c r="BN37" s="89">
        <v>203.04</v>
      </c>
      <c r="BO37" s="88">
        <v>37.200000000000003</v>
      </c>
      <c r="BP37" s="88">
        <v>84.9</v>
      </c>
      <c r="BQ37" s="88">
        <v>75.2</v>
      </c>
      <c r="BR37" s="88">
        <v>876.82</v>
      </c>
      <c r="BS37" s="88">
        <v>88.9</v>
      </c>
      <c r="BT37" s="88">
        <v>16.8</v>
      </c>
      <c r="BU37" s="88">
        <v>32.200000000000003</v>
      </c>
      <c r="BV37" s="88">
        <v>19.7</v>
      </c>
      <c r="BW37" s="88">
        <v>12</v>
      </c>
      <c r="BX37" s="123">
        <v>65996</v>
      </c>
      <c r="BY37" s="123">
        <v>29985702</v>
      </c>
      <c r="BZ37" s="123">
        <v>730</v>
      </c>
    </row>
    <row r="38" spans="1:78" ht="15.75" customHeight="1">
      <c r="A38" s="91" t="s">
        <v>199</v>
      </c>
      <c r="B38" s="39" t="s">
        <v>196</v>
      </c>
      <c r="C38" s="82" t="s">
        <v>234</v>
      </c>
      <c r="D38" s="84">
        <v>126.32120740000001</v>
      </c>
      <c r="E38" s="56">
        <v>0</v>
      </c>
      <c r="F38" s="56">
        <v>3076</v>
      </c>
      <c r="G38" s="56" t="s">
        <v>283</v>
      </c>
      <c r="H38" s="56" t="s">
        <v>283</v>
      </c>
      <c r="I38" s="84">
        <v>0.2</v>
      </c>
      <c r="J38" s="56">
        <v>198</v>
      </c>
      <c r="K38" s="84">
        <v>8.5399999999999991</v>
      </c>
      <c r="L38" s="56">
        <v>0</v>
      </c>
      <c r="M38" s="89">
        <v>30.11</v>
      </c>
      <c r="N38" s="85">
        <v>0</v>
      </c>
      <c r="O38" s="85">
        <v>46.4</v>
      </c>
      <c r="P38" s="86">
        <v>-1.5</v>
      </c>
      <c r="Q38" s="86">
        <v>52</v>
      </c>
      <c r="R38" s="86">
        <v>3.3</v>
      </c>
      <c r="S38" s="56">
        <v>1670</v>
      </c>
      <c r="T38" s="86">
        <v>4.5999999999999996</v>
      </c>
      <c r="U38" s="84">
        <v>0.01</v>
      </c>
      <c r="V38" s="87" t="s">
        <v>292</v>
      </c>
      <c r="W38" s="56">
        <v>80</v>
      </c>
      <c r="X38" s="56">
        <v>848</v>
      </c>
      <c r="Y38" s="56">
        <v>6</v>
      </c>
      <c r="Z38" s="56">
        <v>0</v>
      </c>
      <c r="AA38" s="56">
        <v>711</v>
      </c>
      <c r="AB38" s="56">
        <v>381</v>
      </c>
      <c r="AC38" s="87">
        <v>0.76300000000000001</v>
      </c>
      <c r="AD38" s="87">
        <v>2E-3</v>
      </c>
      <c r="AE38" s="86">
        <v>49</v>
      </c>
      <c r="AF38" s="84">
        <v>1.04</v>
      </c>
      <c r="AG38" s="244">
        <v>0.2893</v>
      </c>
      <c r="AH38" s="56">
        <v>671</v>
      </c>
      <c r="AI38" s="86">
        <v>7887.15</v>
      </c>
      <c r="AJ38" s="88">
        <v>7259.5</v>
      </c>
      <c r="AK38" s="84">
        <v>4.2699999999999996</v>
      </c>
      <c r="AL38" s="85">
        <v>14.13</v>
      </c>
      <c r="AM38" s="88">
        <v>2.8</v>
      </c>
      <c r="AN38" s="88">
        <v>0.5</v>
      </c>
      <c r="AO38" s="88">
        <v>3.1</v>
      </c>
      <c r="AP38" s="88">
        <v>0.26508846556932403</v>
      </c>
      <c r="AQ38" s="85">
        <v>0.13</v>
      </c>
      <c r="AR38" s="88">
        <v>0.24</v>
      </c>
      <c r="AS38" s="85">
        <v>0.33</v>
      </c>
      <c r="AT38" s="88">
        <v>20.84</v>
      </c>
      <c r="AU38" s="88">
        <v>10.3</v>
      </c>
      <c r="AV38" s="85">
        <v>15.1</v>
      </c>
      <c r="AW38" s="85">
        <v>3.61</v>
      </c>
      <c r="AX38" s="85">
        <v>0</v>
      </c>
      <c r="AY38" s="85">
        <v>0</v>
      </c>
      <c r="AZ38" s="85">
        <v>0.222</v>
      </c>
      <c r="BA38" s="85">
        <v>0.03</v>
      </c>
      <c r="BB38" s="90">
        <v>2521.6999999999998</v>
      </c>
      <c r="BC38" s="88">
        <v>48</v>
      </c>
      <c r="BD38" s="88">
        <v>27.8</v>
      </c>
      <c r="BE38" s="89">
        <v>0.4</v>
      </c>
      <c r="BF38" s="89">
        <v>-0.4</v>
      </c>
      <c r="BG38" s="88">
        <v>0.9</v>
      </c>
      <c r="BH38" s="56" t="s">
        <v>161</v>
      </c>
      <c r="BI38" s="90">
        <v>5</v>
      </c>
      <c r="BJ38" s="56" t="s">
        <v>161</v>
      </c>
      <c r="BK38" s="88">
        <v>98</v>
      </c>
      <c r="BL38" s="92">
        <v>4.9926780456200194E-4</v>
      </c>
      <c r="BM38" s="88">
        <v>39.9</v>
      </c>
      <c r="BN38" s="89">
        <v>203.04</v>
      </c>
      <c r="BO38" s="88">
        <v>31.1</v>
      </c>
      <c r="BP38" s="88">
        <v>84.9</v>
      </c>
      <c r="BQ38" s="88">
        <v>75.2</v>
      </c>
      <c r="BR38" s="88">
        <v>876.82</v>
      </c>
      <c r="BS38" s="88">
        <v>88.9</v>
      </c>
      <c r="BT38" s="88">
        <v>11.5</v>
      </c>
      <c r="BU38" s="88">
        <v>48.3</v>
      </c>
      <c r="BV38" s="88">
        <v>24.9</v>
      </c>
      <c r="BW38" s="88">
        <v>12</v>
      </c>
      <c r="BX38" s="123">
        <v>32442</v>
      </c>
      <c r="BY38" s="123">
        <v>13700785</v>
      </c>
      <c r="BZ38" s="123">
        <v>674</v>
      </c>
    </row>
    <row r="39" spans="1:78" ht="15.75" customHeight="1">
      <c r="A39" s="91" t="s">
        <v>199</v>
      </c>
      <c r="B39" s="39" t="s">
        <v>187</v>
      </c>
      <c r="C39" s="82" t="s">
        <v>225</v>
      </c>
      <c r="D39" s="84">
        <v>66.818805740000002</v>
      </c>
      <c r="E39" s="56">
        <v>0</v>
      </c>
      <c r="F39" s="56">
        <v>9879</v>
      </c>
      <c r="G39" s="56">
        <v>527</v>
      </c>
      <c r="H39" s="56">
        <v>1</v>
      </c>
      <c r="I39" s="84">
        <v>0.1</v>
      </c>
      <c r="J39" s="56">
        <v>364</v>
      </c>
      <c r="K39" s="84">
        <v>2.98</v>
      </c>
      <c r="L39" s="56">
        <v>0</v>
      </c>
      <c r="M39" s="89">
        <v>52.13</v>
      </c>
      <c r="N39" s="85">
        <v>0</v>
      </c>
      <c r="O39" s="85">
        <v>51.1</v>
      </c>
      <c r="P39" s="86">
        <v>-3.1</v>
      </c>
      <c r="Q39" s="86">
        <v>10</v>
      </c>
      <c r="R39" s="86">
        <v>3.1</v>
      </c>
      <c r="S39" s="56">
        <v>1670</v>
      </c>
      <c r="T39" s="86">
        <v>5.8</v>
      </c>
      <c r="U39" s="84">
        <v>1.89</v>
      </c>
      <c r="V39" s="87" t="s">
        <v>292</v>
      </c>
      <c r="W39" s="56">
        <v>80</v>
      </c>
      <c r="X39" s="56">
        <v>1065</v>
      </c>
      <c r="Y39" s="56">
        <v>16</v>
      </c>
      <c r="Z39" s="56">
        <v>0</v>
      </c>
      <c r="AA39" s="56">
        <v>711</v>
      </c>
      <c r="AB39" s="56">
        <v>726</v>
      </c>
      <c r="AC39" s="87">
        <v>0.74199999999999999</v>
      </c>
      <c r="AD39" s="87">
        <v>4.0000000000000001E-3</v>
      </c>
      <c r="AE39" s="86">
        <v>37</v>
      </c>
      <c r="AF39" s="84">
        <v>1.07</v>
      </c>
      <c r="AG39" s="244">
        <v>0.2893</v>
      </c>
      <c r="AH39" s="56">
        <v>340</v>
      </c>
      <c r="AI39" s="86">
        <v>5582.98</v>
      </c>
      <c r="AJ39" s="88">
        <v>10255.59</v>
      </c>
      <c r="AK39" s="84">
        <v>4.2699999999999996</v>
      </c>
      <c r="AL39" s="85">
        <v>14.13</v>
      </c>
      <c r="AM39" s="88">
        <v>2.5</v>
      </c>
      <c r="AN39" s="88">
        <v>1.3</v>
      </c>
      <c r="AO39" s="88">
        <v>3.1</v>
      </c>
      <c r="AP39" s="88">
        <v>3.04109827091841E-2</v>
      </c>
      <c r="AQ39" s="85">
        <v>0.13</v>
      </c>
      <c r="AR39" s="88">
        <v>0.98</v>
      </c>
      <c r="AS39" s="85">
        <v>0.78</v>
      </c>
      <c r="AT39" s="88">
        <v>40.86</v>
      </c>
      <c r="AU39" s="88">
        <v>10.3</v>
      </c>
      <c r="AV39" s="85">
        <v>12.1</v>
      </c>
      <c r="AW39" s="85">
        <v>4.76</v>
      </c>
      <c r="AX39" s="85">
        <v>0</v>
      </c>
      <c r="AY39" s="85">
        <v>0</v>
      </c>
      <c r="AZ39" s="85">
        <v>3.2000000000000001E-2</v>
      </c>
      <c r="BA39" s="85">
        <v>0.03</v>
      </c>
      <c r="BB39" s="90">
        <v>2475</v>
      </c>
      <c r="BC39" s="88">
        <v>90</v>
      </c>
      <c r="BD39" s="88">
        <v>29.1</v>
      </c>
      <c r="BE39" s="89">
        <v>0.6</v>
      </c>
      <c r="BF39" s="89">
        <v>-0.4</v>
      </c>
      <c r="BG39" s="88">
        <v>0.9</v>
      </c>
      <c r="BH39" s="56" t="s">
        <v>161</v>
      </c>
      <c r="BI39" s="90">
        <v>5</v>
      </c>
      <c r="BJ39" s="56" t="s">
        <v>161</v>
      </c>
      <c r="BK39" s="88">
        <v>97.7</v>
      </c>
      <c r="BL39" s="92">
        <v>4.9926780456200194E-4</v>
      </c>
      <c r="BM39" s="88">
        <v>37.4</v>
      </c>
      <c r="BN39" s="89">
        <v>203.04</v>
      </c>
      <c r="BO39" s="88">
        <v>29.9</v>
      </c>
      <c r="BP39" s="88">
        <v>84.9</v>
      </c>
      <c r="BQ39" s="88">
        <v>75.2</v>
      </c>
      <c r="BR39" s="88">
        <v>876.82</v>
      </c>
      <c r="BS39" s="88">
        <v>88.9</v>
      </c>
      <c r="BT39" s="88">
        <v>14.4</v>
      </c>
      <c r="BU39" s="88">
        <v>39</v>
      </c>
      <c r="BV39" s="88">
        <v>24.5</v>
      </c>
      <c r="BW39" s="88">
        <v>12</v>
      </c>
      <c r="BX39" s="123">
        <v>46036</v>
      </c>
      <c r="BY39" s="123">
        <v>29985702</v>
      </c>
      <c r="BZ39" s="123">
        <v>849</v>
      </c>
    </row>
    <row r="40" spans="1:78" ht="15.75" customHeight="1">
      <c r="A40" s="91" t="s">
        <v>199</v>
      </c>
      <c r="B40" s="39" t="s">
        <v>186</v>
      </c>
      <c r="C40" s="82" t="s">
        <v>224</v>
      </c>
      <c r="D40" s="84">
        <v>1046.3249840000001</v>
      </c>
      <c r="E40" s="56">
        <v>0</v>
      </c>
      <c r="F40" s="56">
        <v>3869</v>
      </c>
      <c r="G40" s="56" t="s">
        <v>283</v>
      </c>
      <c r="H40" s="56" t="s">
        <v>283</v>
      </c>
      <c r="I40" s="84">
        <v>0.25</v>
      </c>
      <c r="J40" s="56" t="s">
        <v>161</v>
      </c>
      <c r="K40" s="84">
        <v>0.05</v>
      </c>
      <c r="L40" s="56">
        <v>0</v>
      </c>
      <c r="M40" s="89" t="s">
        <v>161</v>
      </c>
      <c r="N40" s="85">
        <v>0</v>
      </c>
      <c r="O40" s="85" t="s">
        <v>161</v>
      </c>
      <c r="P40" s="86" t="s">
        <v>161</v>
      </c>
      <c r="Q40" s="86" t="s">
        <v>161</v>
      </c>
      <c r="R40" s="86" t="s">
        <v>161</v>
      </c>
      <c r="S40" s="56">
        <v>1670</v>
      </c>
      <c r="T40" s="86" t="s">
        <v>161</v>
      </c>
      <c r="U40" s="84">
        <v>1.89</v>
      </c>
      <c r="V40" s="87" t="s">
        <v>292</v>
      </c>
      <c r="W40" s="56">
        <v>80</v>
      </c>
      <c r="X40" s="56">
        <v>118</v>
      </c>
      <c r="Y40" s="56" t="s">
        <v>161</v>
      </c>
      <c r="Z40" s="56" t="s">
        <v>161</v>
      </c>
      <c r="AA40" s="56" t="s">
        <v>161</v>
      </c>
      <c r="AB40" s="56" t="s">
        <v>161</v>
      </c>
      <c r="AC40" s="87">
        <v>0.74199999999999999</v>
      </c>
      <c r="AD40" s="87">
        <v>4.0000000000000001E-3</v>
      </c>
      <c r="AE40" s="86">
        <v>37</v>
      </c>
      <c r="AF40" s="84">
        <v>1.04</v>
      </c>
      <c r="AG40" s="244">
        <v>0.32919999999999999</v>
      </c>
      <c r="AH40" s="56" t="s">
        <v>161</v>
      </c>
      <c r="AI40" s="86" t="s">
        <v>161</v>
      </c>
      <c r="AJ40" s="88" t="s">
        <v>161</v>
      </c>
      <c r="AK40" s="84">
        <v>4.2699999999999996</v>
      </c>
      <c r="AL40" s="85">
        <v>14.13</v>
      </c>
      <c r="AM40" s="88">
        <v>2.5</v>
      </c>
      <c r="AN40" s="88">
        <v>1.3</v>
      </c>
      <c r="AO40" s="88">
        <v>3.1</v>
      </c>
      <c r="AP40" s="88" t="s">
        <v>161</v>
      </c>
      <c r="AQ40" s="85">
        <v>0.13</v>
      </c>
      <c r="AR40" s="88" t="s">
        <v>161</v>
      </c>
      <c r="AS40" s="85" t="s">
        <v>161</v>
      </c>
      <c r="AT40" s="88">
        <v>42.42</v>
      </c>
      <c r="AU40" s="88">
        <v>10.3</v>
      </c>
      <c r="AV40" s="85" t="s">
        <v>161</v>
      </c>
      <c r="AW40" s="85">
        <v>4.76</v>
      </c>
      <c r="AX40" s="85">
        <v>0</v>
      </c>
      <c r="AY40" s="85" t="s">
        <v>161</v>
      </c>
      <c r="AZ40" s="85"/>
      <c r="BA40" s="85">
        <v>0.01</v>
      </c>
      <c r="BB40" s="90" t="s">
        <v>161</v>
      </c>
      <c r="BC40" s="88" t="s">
        <v>161</v>
      </c>
      <c r="BD40" s="88" t="s">
        <v>161</v>
      </c>
      <c r="BE40" s="89">
        <v>0.3</v>
      </c>
      <c r="BF40" s="89">
        <v>-0.4</v>
      </c>
      <c r="BG40" s="88">
        <v>0.9</v>
      </c>
      <c r="BH40" s="56" t="s">
        <v>161</v>
      </c>
      <c r="BI40" s="90">
        <v>5</v>
      </c>
      <c r="BJ40" s="56" t="s">
        <v>161</v>
      </c>
      <c r="BK40" s="88">
        <v>97.7</v>
      </c>
      <c r="BL40" s="92">
        <v>4.9926780456200194E-4</v>
      </c>
      <c r="BM40" s="88" t="s">
        <v>161</v>
      </c>
      <c r="BN40" s="89">
        <v>203.04</v>
      </c>
      <c r="BO40" s="88" t="s">
        <v>161</v>
      </c>
      <c r="BP40" s="88">
        <v>84.9</v>
      </c>
      <c r="BQ40" s="88">
        <v>75.2</v>
      </c>
      <c r="BR40" s="88">
        <v>876.82</v>
      </c>
      <c r="BS40" s="88">
        <v>88.9</v>
      </c>
      <c r="BT40" s="88" t="s">
        <v>161</v>
      </c>
      <c r="BU40" s="88" t="s">
        <v>161</v>
      </c>
      <c r="BV40" s="88" t="s">
        <v>161</v>
      </c>
      <c r="BW40" s="88">
        <v>12</v>
      </c>
      <c r="BX40" s="123" t="s">
        <v>161</v>
      </c>
      <c r="BY40" s="123">
        <v>29985702</v>
      </c>
      <c r="BZ40" s="123">
        <v>78</v>
      </c>
    </row>
    <row r="41" spans="1:78" ht="15.75" customHeight="1">
      <c r="A41" s="91" t="s">
        <v>199</v>
      </c>
      <c r="B41" s="39" t="s">
        <v>188</v>
      </c>
      <c r="C41" s="82" t="s">
        <v>226</v>
      </c>
      <c r="D41" s="84">
        <v>129.79255069999999</v>
      </c>
      <c r="E41" s="56">
        <v>0</v>
      </c>
      <c r="F41" s="56">
        <v>13533</v>
      </c>
      <c r="G41" s="56">
        <v>527</v>
      </c>
      <c r="H41" s="56">
        <v>1</v>
      </c>
      <c r="I41" s="84">
        <v>0.1</v>
      </c>
      <c r="J41" s="56">
        <v>625</v>
      </c>
      <c r="K41" s="84">
        <v>8.99</v>
      </c>
      <c r="L41" s="56">
        <v>0</v>
      </c>
      <c r="M41" s="89">
        <v>70.260000000000005</v>
      </c>
      <c r="N41" s="85">
        <v>0</v>
      </c>
      <c r="O41" s="85">
        <v>75.7</v>
      </c>
      <c r="P41" s="86">
        <v>-1.6</v>
      </c>
      <c r="Q41" s="86">
        <v>32.6</v>
      </c>
      <c r="R41" s="86">
        <v>3</v>
      </c>
      <c r="S41" s="56">
        <v>1670</v>
      </c>
      <c r="T41" s="86">
        <v>6</v>
      </c>
      <c r="U41" s="84">
        <v>1.89</v>
      </c>
      <c r="V41" s="87" t="s">
        <v>292</v>
      </c>
      <c r="W41" s="56">
        <v>80</v>
      </c>
      <c r="X41" s="56">
        <v>1076</v>
      </c>
      <c r="Y41" s="56">
        <v>90</v>
      </c>
      <c r="Z41" s="56">
        <v>3</v>
      </c>
      <c r="AA41" s="56">
        <v>711</v>
      </c>
      <c r="AB41" s="56">
        <v>601</v>
      </c>
      <c r="AC41" s="87">
        <v>0.74199999999999999</v>
      </c>
      <c r="AD41" s="87">
        <v>4.0000000000000001E-3</v>
      </c>
      <c r="AE41" s="86">
        <v>37</v>
      </c>
      <c r="AF41" s="84">
        <v>1.07</v>
      </c>
      <c r="AG41" s="244">
        <v>0.2893</v>
      </c>
      <c r="AH41" s="56">
        <v>407</v>
      </c>
      <c r="AI41" s="86">
        <v>2992.09</v>
      </c>
      <c r="AJ41" s="88">
        <v>19136.060000000001</v>
      </c>
      <c r="AK41" s="84">
        <v>4.2699999999999996</v>
      </c>
      <c r="AL41" s="85">
        <v>14.13</v>
      </c>
      <c r="AM41" s="88">
        <v>2.5</v>
      </c>
      <c r="AN41" s="88">
        <v>1.3</v>
      </c>
      <c r="AO41" s="88">
        <v>3.1</v>
      </c>
      <c r="AP41" s="88">
        <v>1.8205310270169599</v>
      </c>
      <c r="AQ41" s="85">
        <v>0.13</v>
      </c>
      <c r="AR41" s="88">
        <v>0.93</v>
      </c>
      <c r="AS41" s="85">
        <v>0.54</v>
      </c>
      <c r="AT41" s="88">
        <v>33.42</v>
      </c>
      <c r="AU41" s="88">
        <v>10.3</v>
      </c>
      <c r="AV41" s="85">
        <v>4.7</v>
      </c>
      <c r="AW41" s="85">
        <v>4.76</v>
      </c>
      <c r="AX41" s="85">
        <v>0</v>
      </c>
      <c r="AY41" s="85">
        <v>0</v>
      </c>
      <c r="AZ41" s="85">
        <v>0.27</v>
      </c>
      <c r="BA41" s="85">
        <v>0.04</v>
      </c>
      <c r="BB41" s="90">
        <v>2475</v>
      </c>
      <c r="BC41" s="88">
        <v>67.400000000000006</v>
      </c>
      <c r="BD41" s="88">
        <v>23.4</v>
      </c>
      <c r="BE41" s="89">
        <v>0.5</v>
      </c>
      <c r="BF41" s="89">
        <v>-0.4</v>
      </c>
      <c r="BG41" s="88">
        <v>0.9</v>
      </c>
      <c r="BH41" s="56" t="s">
        <v>161</v>
      </c>
      <c r="BI41" s="90">
        <v>5</v>
      </c>
      <c r="BJ41" s="56" t="s">
        <v>161</v>
      </c>
      <c r="BK41" s="88">
        <v>97.7</v>
      </c>
      <c r="BL41" s="92">
        <v>4.9926780456200194E-4</v>
      </c>
      <c r="BM41" s="88">
        <v>59.8</v>
      </c>
      <c r="BN41" s="89">
        <v>203.04</v>
      </c>
      <c r="BO41" s="88">
        <v>35.200000000000003</v>
      </c>
      <c r="BP41" s="88">
        <v>84.9</v>
      </c>
      <c r="BQ41" s="88">
        <v>75.2</v>
      </c>
      <c r="BR41" s="88">
        <v>876.82</v>
      </c>
      <c r="BS41" s="88">
        <v>88.9</v>
      </c>
      <c r="BT41" s="88">
        <v>13.9</v>
      </c>
      <c r="BU41" s="88">
        <v>47.7</v>
      </c>
      <c r="BV41" s="88">
        <v>27.8</v>
      </c>
      <c r="BW41" s="88">
        <v>12</v>
      </c>
      <c r="BX41" s="123">
        <v>85909</v>
      </c>
      <c r="BY41" s="123">
        <v>29985702</v>
      </c>
      <c r="BZ41" s="123">
        <v>1083</v>
      </c>
    </row>
    <row r="42" spans="1:78"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F42" s="1"/>
      <c r="AG42" s="1"/>
      <c r="AH42" s="1"/>
      <c r="AI42" s="1"/>
      <c r="AJ42" s="1"/>
      <c r="AK42" s="1"/>
      <c r="AL42" s="1"/>
      <c r="AM42" s="1"/>
      <c r="AN42" s="1"/>
      <c r="AO42" s="1"/>
      <c r="AP42" s="1"/>
      <c r="AQ42" s="1"/>
      <c r="AR42" s="1"/>
      <c r="AS42" s="1"/>
      <c r="AT42" s="1"/>
      <c r="AU42" s="1"/>
      <c r="AV42" s="1"/>
      <c r="AW42" s="1"/>
      <c r="AX42" s="1"/>
      <c r="AY42" s="85"/>
      <c r="AZ42" s="85"/>
      <c r="BA42" s="1"/>
      <c r="BB42" s="1"/>
      <c r="BC42" s="1"/>
      <c r="BD42" s="1"/>
      <c r="BE42" s="1"/>
      <c r="BF42" s="1"/>
      <c r="BG42" s="1"/>
      <c r="BH42" s="1"/>
      <c r="BI42" s="1"/>
      <c r="BJ42" s="1"/>
      <c r="BK42" s="1"/>
      <c r="BL42" s="1"/>
      <c r="BM42" s="1"/>
      <c r="BN42" s="1"/>
      <c r="BO42" s="1"/>
      <c r="BP42" s="1"/>
    </row>
    <row r="43" spans="1:78" ht="15.75" customHeight="1">
      <c r="A43" s="1"/>
      <c r="B43" s="1"/>
      <c r="C43" s="1"/>
      <c r="D43" s="93">
        <f t="shared" ref="D43:AC43" si="0">MAX(D5:D41)</f>
        <v>1299.084222</v>
      </c>
      <c r="E43" s="93">
        <f t="shared" si="0"/>
        <v>0</v>
      </c>
      <c r="F43" s="93">
        <f t="shared" si="0"/>
        <v>143615</v>
      </c>
      <c r="G43" s="93">
        <f t="shared" si="0"/>
        <v>105197</v>
      </c>
      <c r="H43" s="93">
        <f t="shared" si="0"/>
        <v>2</v>
      </c>
      <c r="I43" s="93">
        <f t="shared" si="0"/>
        <v>0.25</v>
      </c>
      <c r="J43" s="93">
        <f t="shared" si="0"/>
        <v>3005</v>
      </c>
      <c r="K43" s="93">
        <f t="shared" si="0"/>
        <v>53.17</v>
      </c>
      <c r="L43" s="93">
        <f t="shared" si="0"/>
        <v>21.04</v>
      </c>
      <c r="M43" s="93">
        <f t="shared" si="0"/>
        <v>250.82</v>
      </c>
      <c r="N43" s="93">
        <f t="shared" si="0"/>
        <v>1.71</v>
      </c>
      <c r="O43" s="93">
        <f t="shared" si="0"/>
        <v>1212.3</v>
      </c>
      <c r="P43" s="93">
        <f t="shared" si="0"/>
        <v>0.5</v>
      </c>
      <c r="Q43" s="93">
        <f t="shared" si="0"/>
        <v>95.7</v>
      </c>
      <c r="R43" s="93">
        <f t="shared" si="0"/>
        <v>3.4</v>
      </c>
      <c r="S43" s="93">
        <f t="shared" si="0"/>
        <v>1670</v>
      </c>
      <c r="T43" s="93">
        <f t="shared" si="0"/>
        <v>6.1</v>
      </c>
      <c r="U43" s="93">
        <f t="shared" si="0"/>
        <v>2.74</v>
      </c>
      <c r="V43" s="93">
        <f t="shared" si="0"/>
        <v>0</v>
      </c>
      <c r="W43" s="93">
        <f t="shared" si="0"/>
        <v>80</v>
      </c>
      <c r="X43" s="93">
        <f t="shared" si="0"/>
        <v>3801</v>
      </c>
      <c r="Y43" s="93">
        <f t="shared" si="0"/>
        <v>284</v>
      </c>
      <c r="Z43" s="93">
        <f t="shared" si="0"/>
        <v>40</v>
      </c>
      <c r="AA43" s="93">
        <f t="shared" si="0"/>
        <v>711</v>
      </c>
      <c r="AB43" s="94">
        <f t="shared" si="0"/>
        <v>9913</v>
      </c>
      <c r="AC43" s="93">
        <f t="shared" si="0"/>
        <v>0.83499999999999996</v>
      </c>
      <c r="AD43" s="243">
        <f t="shared" ref="AD43:AE43" si="1">MAX(AD5:AD41)</f>
        <v>6.0000000000000001E-3</v>
      </c>
      <c r="AE43" s="93">
        <f t="shared" si="1"/>
        <v>49</v>
      </c>
      <c r="AF43" s="93">
        <f t="shared" ref="AF43:BP43" si="2">MAX(AF5:AF41)</f>
        <v>1.07</v>
      </c>
      <c r="AG43" s="93">
        <f t="shared" si="2"/>
        <v>0.32919999999999999</v>
      </c>
      <c r="AH43" s="246">
        <f t="shared" ref="AH43" si="3">MAX(AH5:AH41)</f>
        <v>829</v>
      </c>
      <c r="AI43" s="93">
        <f t="shared" si="2"/>
        <v>15404.84</v>
      </c>
      <c r="AJ43" s="93">
        <f t="shared" si="2"/>
        <v>152464.45000000001</v>
      </c>
      <c r="AK43" s="93">
        <f t="shared" si="2"/>
        <v>4.2699999999999996</v>
      </c>
      <c r="AL43" s="93">
        <f t="shared" si="2"/>
        <v>14.13</v>
      </c>
      <c r="AM43" s="93">
        <f t="shared" si="2"/>
        <v>3.7</v>
      </c>
      <c r="AN43" s="93">
        <f t="shared" si="2"/>
        <v>1.8</v>
      </c>
      <c r="AO43" s="93">
        <f t="shared" si="2"/>
        <v>3.1</v>
      </c>
      <c r="AP43" s="93">
        <f t="shared" si="2"/>
        <v>14.559091184185499</v>
      </c>
      <c r="AQ43" s="93">
        <f t="shared" si="2"/>
        <v>0.13</v>
      </c>
      <c r="AR43" s="93">
        <f t="shared" si="2"/>
        <v>2.31</v>
      </c>
      <c r="AS43" s="93">
        <f t="shared" si="2"/>
        <v>2.59</v>
      </c>
      <c r="AT43" s="93">
        <f t="shared" si="2"/>
        <v>75.72</v>
      </c>
      <c r="AU43" s="93">
        <f t="shared" si="2"/>
        <v>10.3</v>
      </c>
      <c r="AV43" s="93">
        <f t="shared" si="2"/>
        <v>37.299999999999997</v>
      </c>
      <c r="AW43" s="93">
        <f t="shared" si="2"/>
        <v>6.39</v>
      </c>
      <c r="AX43" s="93">
        <f t="shared" si="2"/>
        <v>0</v>
      </c>
      <c r="AY43" s="93">
        <f t="shared" si="2"/>
        <v>6</v>
      </c>
      <c r="AZ43" s="93">
        <f t="shared" si="2"/>
        <v>25.596</v>
      </c>
      <c r="BA43" s="93">
        <f t="shared" si="2"/>
        <v>0.2</v>
      </c>
      <c r="BB43" s="93">
        <f t="shared" si="2"/>
        <v>2554.3000000000002</v>
      </c>
      <c r="BC43" s="93">
        <f t="shared" si="2"/>
        <v>100</v>
      </c>
      <c r="BD43" s="93">
        <f t="shared" si="2"/>
        <v>34.1</v>
      </c>
      <c r="BE43" s="93">
        <f t="shared" si="2"/>
        <v>0.7</v>
      </c>
      <c r="BF43" s="93">
        <f t="shared" si="2"/>
        <v>-0.4</v>
      </c>
      <c r="BG43" s="93">
        <f t="shared" si="2"/>
        <v>0.9</v>
      </c>
      <c r="BH43" s="93">
        <f t="shared" si="2"/>
        <v>0</v>
      </c>
      <c r="BI43" s="93">
        <f t="shared" si="2"/>
        <v>7</v>
      </c>
      <c r="BJ43" s="93">
        <f t="shared" si="2"/>
        <v>0</v>
      </c>
      <c r="BK43" s="93">
        <f t="shared" si="2"/>
        <v>98.3</v>
      </c>
      <c r="BL43" s="93">
        <f t="shared" si="2"/>
        <v>5.115262605777729E-4</v>
      </c>
      <c r="BM43" s="93">
        <f t="shared" si="2"/>
        <v>77</v>
      </c>
      <c r="BN43" s="93">
        <f t="shared" si="2"/>
        <v>203.04</v>
      </c>
      <c r="BO43" s="93">
        <f t="shared" si="2"/>
        <v>39.299999999999997</v>
      </c>
      <c r="BP43" s="93">
        <f t="shared" si="2"/>
        <v>84.9</v>
      </c>
      <c r="BQ43" s="93">
        <f t="shared" ref="BQ43:BX43" si="4">MAX(BQ5:BQ41)</f>
        <v>75.2</v>
      </c>
      <c r="BR43" s="93">
        <f t="shared" si="4"/>
        <v>876.82</v>
      </c>
      <c r="BS43" s="93">
        <f t="shared" si="4"/>
        <v>88.9</v>
      </c>
      <c r="BT43" s="93">
        <f t="shared" si="4"/>
        <v>31.2</v>
      </c>
      <c r="BU43" s="93">
        <f t="shared" si="4"/>
        <v>77.400000000000006</v>
      </c>
      <c r="BV43" s="93">
        <f t="shared" si="4"/>
        <v>61.9</v>
      </c>
      <c r="BW43" s="93">
        <f t="shared" si="4"/>
        <v>12</v>
      </c>
      <c r="BX43" s="93">
        <f t="shared" si="4"/>
        <v>677453</v>
      </c>
      <c r="BY43" s="93">
        <f>MAX(BY5:BY41)</f>
        <v>119920019</v>
      </c>
    </row>
    <row r="44" spans="1:78" ht="15.75" customHeight="1">
      <c r="A44" s="1"/>
      <c r="B44" s="1"/>
      <c r="C44" s="1"/>
      <c r="D44" s="93">
        <f t="shared" ref="D44:AC44" si="5">MIN(D5:D41)</f>
        <v>44.829856530000001</v>
      </c>
      <c r="E44" s="93">
        <f t="shared" si="5"/>
        <v>0</v>
      </c>
      <c r="F44" s="93">
        <f t="shared" si="5"/>
        <v>67</v>
      </c>
      <c r="G44" s="93">
        <f t="shared" si="5"/>
        <v>527</v>
      </c>
      <c r="H44" s="93">
        <f t="shared" si="5"/>
        <v>1</v>
      </c>
      <c r="I44" s="93">
        <f t="shared" si="5"/>
        <v>0.05</v>
      </c>
      <c r="J44" s="93">
        <f t="shared" si="5"/>
        <v>131</v>
      </c>
      <c r="K44" s="93">
        <f t="shared" si="5"/>
        <v>0.05</v>
      </c>
      <c r="L44" s="93">
        <f t="shared" si="5"/>
        <v>0</v>
      </c>
      <c r="M44" s="93">
        <f t="shared" si="5"/>
        <v>1.17</v>
      </c>
      <c r="N44" s="93">
        <f t="shared" si="5"/>
        <v>0</v>
      </c>
      <c r="O44" s="93">
        <f t="shared" si="5"/>
        <v>35.299999999999997</v>
      </c>
      <c r="P44" s="93">
        <f t="shared" si="5"/>
        <v>-17.600000000000001</v>
      </c>
      <c r="Q44" s="93">
        <f t="shared" si="5"/>
        <v>7.3</v>
      </c>
      <c r="R44" s="93">
        <f t="shared" si="5"/>
        <v>2.4</v>
      </c>
      <c r="S44" s="93">
        <f t="shared" si="5"/>
        <v>1670</v>
      </c>
      <c r="T44" s="93">
        <f t="shared" si="5"/>
        <v>3.3</v>
      </c>
      <c r="U44" s="93">
        <f t="shared" si="5"/>
        <v>0.01</v>
      </c>
      <c r="V44" s="93">
        <f t="shared" si="5"/>
        <v>0</v>
      </c>
      <c r="W44" s="93">
        <f t="shared" si="5"/>
        <v>80</v>
      </c>
      <c r="X44" s="93">
        <f t="shared" si="5"/>
        <v>91</v>
      </c>
      <c r="Y44" s="93">
        <f t="shared" si="5"/>
        <v>0</v>
      </c>
      <c r="Z44" s="93">
        <f t="shared" si="5"/>
        <v>0</v>
      </c>
      <c r="AA44" s="93">
        <f t="shared" si="5"/>
        <v>711</v>
      </c>
      <c r="AB44" s="94">
        <f t="shared" si="5"/>
        <v>275</v>
      </c>
      <c r="AC44" s="93">
        <f t="shared" si="5"/>
        <v>0.74199999999999999</v>
      </c>
      <c r="AD44" s="243">
        <f t="shared" ref="AD44:AE44" si="6">MIN(AD5:AD41)</f>
        <v>0</v>
      </c>
      <c r="AE44" s="93">
        <f t="shared" si="6"/>
        <v>10</v>
      </c>
      <c r="AF44" s="93">
        <f t="shared" ref="AF44:BP44" si="7">MIN(AF5:AF41)</f>
        <v>1.01</v>
      </c>
      <c r="AG44" s="93">
        <f t="shared" si="7"/>
        <v>0.2893</v>
      </c>
      <c r="AH44" s="246">
        <f t="shared" ref="AH44" si="8">MIN(AH5:AH41)</f>
        <v>126</v>
      </c>
      <c r="AI44" s="93">
        <f t="shared" si="7"/>
        <v>375.54</v>
      </c>
      <c r="AJ44" s="93">
        <f t="shared" si="7"/>
        <v>3716.8</v>
      </c>
      <c r="AK44" s="93">
        <f t="shared" si="7"/>
        <v>4.2699999999999996</v>
      </c>
      <c r="AL44" s="93">
        <f t="shared" si="7"/>
        <v>14.13</v>
      </c>
      <c r="AM44" s="93">
        <f t="shared" si="7"/>
        <v>2.5</v>
      </c>
      <c r="AN44" s="93">
        <f t="shared" si="7"/>
        <v>0.5</v>
      </c>
      <c r="AO44" s="93">
        <f t="shared" si="7"/>
        <v>3.1</v>
      </c>
      <c r="AP44" s="93">
        <f t="shared" si="7"/>
        <v>8.6606330922790499E-3</v>
      </c>
      <c r="AQ44" s="93">
        <f t="shared" si="7"/>
        <v>0.13</v>
      </c>
      <c r="AR44" s="93">
        <f t="shared" si="7"/>
        <v>0.15</v>
      </c>
      <c r="AS44" s="93">
        <f t="shared" si="7"/>
        <v>0.33</v>
      </c>
      <c r="AT44" s="93">
        <f t="shared" si="7"/>
        <v>10.72</v>
      </c>
      <c r="AU44" s="93">
        <f t="shared" si="7"/>
        <v>10.3</v>
      </c>
      <c r="AV44" s="93">
        <f t="shared" si="7"/>
        <v>3</v>
      </c>
      <c r="AW44" s="93">
        <f t="shared" si="7"/>
        <v>1.39</v>
      </c>
      <c r="AX44" s="93">
        <f t="shared" si="7"/>
        <v>0</v>
      </c>
      <c r="AY44" s="93">
        <f t="shared" si="7"/>
        <v>0</v>
      </c>
      <c r="AZ44" s="93">
        <f t="shared" si="7"/>
        <v>5.0000000000000001E-3</v>
      </c>
      <c r="BA44" s="93">
        <f t="shared" si="7"/>
        <v>0.01</v>
      </c>
      <c r="BB44" s="93">
        <f t="shared" si="7"/>
        <v>2352.1999999999998</v>
      </c>
      <c r="BC44" s="93">
        <f t="shared" si="7"/>
        <v>4.3</v>
      </c>
      <c r="BD44" s="93">
        <f t="shared" si="7"/>
        <v>23.1</v>
      </c>
      <c r="BE44" s="93">
        <f t="shared" si="7"/>
        <v>0.2</v>
      </c>
      <c r="BF44" s="93">
        <f t="shared" si="7"/>
        <v>-0.4</v>
      </c>
      <c r="BG44" s="93">
        <f t="shared" si="7"/>
        <v>0.9</v>
      </c>
      <c r="BH44" s="93">
        <f t="shared" si="7"/>
        <v>0</v>
      </c>
      <c r="BI44" s="93">
        <f t="shared" si="7"/>
        <v>5</v>
      </c>
      <c r="BJ44" s="93">
        <f t="shared" si="7"/>
        <v>0</v>
      </c>
      <c r="BK44" s="93">
        <f t="shared" si="7"/>
        <v>95.4</v>
      </c>
      <c r="BL44" s="93">
        <f t="shared" si="7"/>
        <v>4.9926780456200194E-4</v>
      </c>
      <c r="BM44" s="93">
        <f t="shared" si="7"/>
        <v>28.9</v>
      </c>
      <c r="BN44" s="93">
        <f t="shared" si="7"/>
        <v>203.04</v>
      </c>
      <c r="BO44" s="93">
        <f t="shared" si="7"/>
        <v>20.100000000000001</v>
      </c>
      <c r="BP44" s="93">
        <f t="shared" si="7"/>
        <v>84.9</v>
      </c>
      <c r="BQ44" s="93">
        <f t="shared" ref="BQ44:BY44" si="9">MIN(BQ5:BQ41)</f>
        <v>75.2</v>
      </c>
      <c r="BR44" s="93">
        <f t="shared" si="9"/>
        <v>876.82</v>
      </c>
      <c r="BS44" s="93">
        <f t="shared" si="9"/>
        <v>59.7</v>
      </c>
      <c r="BT44" s="93">
        <f t="shared" si="9"/>
        <v>9.9</v>
      </c>
      <c r="BU44" s="93">
        <f t="shared" si="9"/>
        <v>24.1</v>
      </c>
      <c r="BV44" s="93">
        <f t="shared" si="9"/>
        <v>10.8</v>
      </c>
      <c r="BW44" s="93">
        <f t="shared" si="9"/>
        <v>12</v>
      </c>
      <c r="BX44" s="93">
        <f t="shared" si="9"/>
        <v>16794</v>
      </c>
      <c r="BY44" s="93">
        <f t="shared" si="9"/>
        <v>4589432</v>
      </c>
    </row>
    <row r="45" spans="1:78"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78"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78"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7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6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row>
    <row r="88" spans="1:6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row>
    <row r="95" spans="1:68"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row>
    <row r="96" spans="1:68"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1:68"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1:68"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1:68"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1:68"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1:68"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1:68"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row r="105" spans="1:68"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row>
    <row r="106" spans="1:68"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7" spans="1:68"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8" spans="1:6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row>
    <row r="109" spans="1:68"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row>
    <row r="110" spans="1:68"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row>
    <row r="111" spans="1:68"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row>
    <row r="112" spans="1:68"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row>
    <row r="113" spans="1:68"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row>
    <row r="114" spans="1:68"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row>
    <row r="115" spans="1:68"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row>
    <row r="116" spans="1:68"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row>
    <row r="117" spans="1:68"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row>
    <row r="118" spans="1:6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row>
    <row r="119" spans="1:68"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row>
    <row r="120" spans="1:68"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row>
    <row r="121" spans="1:68"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row>
    <row r="122" spans="1:68"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row>
    <row r="123" spans="1:68"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row>
    <row r="124" spans="1:68"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row>
    <row r="125" spans="1:68"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row>
    <row r="126" spans="1:68"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row>
    <row r="127" spans="1:68"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row>
    <row r="128" spans="1:6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row>
    <row r="129" spans="1:68"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row>
    <row r="130" spans="1:68"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row>
    <row r="131" spans="1:68"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row>
    <row r="132" spans="1:68"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row>
    <row r="133" spans="1:68"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row>
    <row r="134" spans="1:68"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row>
    <row r="135" spans="1:68"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row>
    <row r="136" spans="1:68"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row>
    <row r="137" spans="1:68"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row>
    <row r="138" spans="1:6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row>
    <row r="139" spans="1:68"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row>
    <row r="140" spans="1:68"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row>
    <row r="141" spans="1:68"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row>
    <row r="142" spans="1:68"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row r="150" spans="1:68"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row>
    <row r="151" spans="1:68"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row>
    <row r="152" spans="1:68"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row>
    <row r="153" spans="1:68"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row>
    <row r="154" spans="1:68"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row>
    <row r="155" spans="1:68"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row>
    <row r="156" spans="1:68"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row>
    <row r="157" spans="1:68"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row>
    <row r="158" spans="1:6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row>
    <row r="159" spans="1:68"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0" spans="1:68"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row>
    <row r="161" spans="1:68"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row>
    <row r="162" spans="1:68"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row>
    <row r="163" spans="1:68"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row>
    <row r="164" spans="1:68"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row>
    <row r="165" spans="1:68"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row>
    <row r="166" spans="1:68"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row>
    <row r="167" spans="1:68"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row>
    <row r="168" spans="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row>
    <row r="169" spans="1:68"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row>
    <row r="170" spans="1:68"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row>
    <row r="171" spans="1:68"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row>
    <row r="172" spans="1:68"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row>
    <row r="173" spans="1:68"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row>
    <row r="174" spans="1:68"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row>
    <row r="175" spans="1:68"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row>
    <row r="176" spans="1:68"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row>
    <row r="177" spans="1:68"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row>
    <row r="178" spans="1:6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row>
    <row r="179" spans="1:68"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row>
    <row r="180" spans="1:68"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row>
    <row r="181" spans="1:68"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row>
    <row r="182" spans="1:68"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row>
    <row r="183" spans="1:68"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row>
    <row r="184" spans="1:68"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row>
    <row r="185" spans="1:68"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row>
    <row r="186" spans="1:68"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row>
    <row r="187" spans="1:68"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row>
    <row r="188" spans="1:6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row>
    <row r="189" spans="1:68"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row>
    <row r="190" spans="1:68"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row>
    <row r="191" spans="1:68"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row>
    <row r="192" spans="1:68"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row>
    <row r="193" spans="1:68"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row>
    <row r="194" spans="1:68"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row>
    <row r="195" spans="1:68"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row>
    <row r="196" spans="1:68"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row>
    <row r="197" spans="1:68"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row>
    <row r="198" spans="1:6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row>
    <row r="199" spans="1:68"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row>
    <row r="200" spans="1:68"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row>
    <row r="201" spans="1:68"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row>
    <row r="202" spans="1:68"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row>
    <row r="203" spans="1:68"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row>
    <row r="204" spans="1:68"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row>
    <row r="205" spans="1:68"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row>
    <row r="206" spans="1:68"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row>
    <row r="207" spans="1:68"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row>
    <row r="208" spans="1:6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row>
    <row r="209" spans="1:68"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row>
    <row r="210" spans="1:68"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row>
    <row r="211" spans="1:68"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row>
    <row r="212" spans="1:68"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row>
    <row r="213" spans="1:68"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row>
    <row r="214" spans="1:6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row>
    <row r="215" spans="1:6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row>
    <row r="216" spans="1:6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row>
    <row r="217" spans="1:6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row>
    <row r="218" spans="1:6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row>
    <row r="219" spans="1:6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row>
    <row r="220" spans="1:6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row>
    <row r="221" spans="1:6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row>
    <row r="222" spans="1:6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row>
    <row r="223" spans="1:6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row>
    <row r="224" spans="1:6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row>
    <row r="225" spans="1:6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row>
    <row r="226" spans="1:6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row>
    <row r="227" spans="1:6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row>
    <row r="228" spans="1:6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row>
    <row r="229" spans="1:6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row>
    <row r="230" spans="1:6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row>
    <row r="231" spans="1:6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row>
    <row r="232" spans="1:6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row>
    <row r="233" spans="1:6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row>
    <row r="234" spans="1:6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row>
    <row r="235" spans="1:6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row>
    <row r="236" spans="1:6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row>
    <row r="237" spans="1:6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row>
    <row r="238" spans="1:6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row>
    <row r="239" spans="1:6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row>
    <row r="240" spans="1:6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row>
    <row r="241" spans="1:6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row>
    <row r="242" spans="1:6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row>
    <row r="243" spans="1:6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row>
    <row r="244" spans="1:6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row>
    <row r="245" spans="1:68" ht="15.75" customHeight="1"/>
    <row r="246" spans="1:68" ht="15.75" customHeight="1"/>
    <row r="247" spans="1:68" ht="15.75" customHeight="1"/>
    <row r="248" spans="1:68" ht="15.75" customHeight="1"/>
    <row r="249" spans="1:68" ht="15.75" customHeight="1"/>
    <row r="250" spans="1:68" ht="15.75" customHeight="1"/>
    <row r="251" spans="1:68" ht="15.75" customHeight="1"/>
    <row r="252" spans="1:68" ht="15.75" customHeight="1"/>
    <row r="253" spans="1:68" ht="15.75" customHeight="1"/>
    <row r="254" spans="1:68" ht="15.75" customHeight="1"/>
    <row r="255" spans="1:68" ht="15.75" customHeight="1"/>
    <row r="256" spans="1:6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5462">
    <mergeCell ref="XEU1:XEW1"/>
    <mergeCell ref="XEX1:XEZ1"/>
    <mergeCell ref="XFA1:XFC1"/>
    <mergeCell ref="XEC1:XEE1"/>
    <mergeCell ref="XEF1:XEH1"/>
    <mergeCell ref="XEI1:XEK1"/>
    <mergeCell ref="XEL1:XEN1"/>
    <mergeCell ref="XEO1:XEQ1"/>
    <mergeCell ref="XER1:XET1"/>
    <mergeCell ref="XDK1:XDM1"/>
    <mergeCell ref="XDN1:XDP1"/>
    <mergeCell ref="XDQ1:XDS1"/>
    <mergeCell ref="XDT1:XDV1"/>
    <mergeCell ref="XDW1:XDY1"/>
    <mergeCell ref="XDZ1:XEB1"/>
    <mergeCell ref="XCS1:XCU1"/>
    <mergeCell ref="XCV1:XCX1"/>
    <mergeCell ref="XCY1:XDA1"/>
    <mergeCell ref="XDB1:XDD1"/>
    <mergeCell ref="XDE1:XDG1"/>
    <mergeCell ref="XDH1:XDJ1"/>
    <mergeCell ref="XCA1:XCC1"/>
    <mergeCell ref="XCD1:XCF1"/>
    <mergeCell ref="XCG1:XCI1"/>
    <mergeCell ref="XCJ1:XCL1"/>
    <mergeCell ref="XCM1:XCO1"/>
    <mergeCell ref="XCP1:XCR1"/>
    <mergeCell ref="XBI1:XBK1"/>
    <mergeCell ref="XBL1:XBN1"/>
    <mergeCell ref="XBO1:XBQ1"/>
    <mergeCell ref="XBR1:XBT1"/>
    <mergeCell ref="XBU1:XBW1"/>
    <mergeCell ref="XBX1:XBZ1"/>
    <mergeCell ref="XAQ1:XAS1"/>
    <mergeCell ref="XAT1:XAV1"/>
    <mergeCell ref="XAW1:XAY1"/>
    <mergeCell ref="XAZ1:XBB1"/>
    <mergeCell ref="XBC1:XBE1"/>
    <mergeCell ref="XBF1:XBH1"/>
    <mergeCell ref="WZY1:XAA1"/>
    <mergeCell ref="XAB1:XAD1"/>
    <mergeCell ref="XAE1:XAG1"/>
    <mergeCell ref="XAH1:XAJ1"/>
    <mergeCell ref="XAK1:XAM1"/>
    <mergeCell ref="XAN1:XAP1"/>
    <mergeCell ref="WZG1:WZI1"/>
    <mergeCell ref="WZJ1:WZL1"/>
    <mergeCell ref="WZM1:WZO1"/>
    <mergeCell ref="WZP1:WZR1"/>
    <mergeCell ref="WZS1:WZU1"/>
    <mergeCell ref="WZV1:WZX1"/>
    <mergeCell ref="WYO1:WYQ1"/>
    <mergeCell ref="WYR1:WYT1"/>
    <mergeCell ref="WYU1:WYW1"/>
    <mergeCell ref="WYX1:WYZ1"/>
    <mergeCell ref="WZA1:WZC1"/>
    <mergeCell ref="WZD1:WZF1"/>
    <mergeCell ref="WXW1:WXY1"/>
    <mergeCell ref="WXZ1:WYB1"/>
    <mergeCell ref="WYC1:WYE1"/>
    <mergeCell ref="WYF1:WYH1"/>
    <mergeCell ref="WYI1:WYK1"/>
    <mergeCell ref="WYL1:WYN1"/>
    <mergeCell ref="WXE1:WXG1"/>
    <mergeCell ref="WXH1:WXJ1"/>
    <mergeCell ref="WXK1:WXM1"/>
    <mergeCell ref="WXN1:WXP1"/>
    <mergeCell ref="WXQ1:WXS1"/>
    <mergeCell ref="WXT1:WXV1"/>
    <mergeCell ref="WWM1:WWO1"/>
    <mergeCell ref="WWP1:WWR1"/>
    <mergeCell ref="WWS1:WWU1"/>
    <mergeCell ref="WWV1:WWX1"/>
    <mergeCell ref="WWY1:WXA1"/>
    <mergeCell ref="WXB1:WXD1"/>
    <mergeCell ref="WVU1:WVW1"/>
    <mergeCell ref="WVX1:WVZ1"/>
    <mergeCell ref="WWA1:WWC1"/>
    <mergeCell ref="WWD1:WWF1"/>
    <mergeCell ref="WWG1:WWI1"/>
    <mergeCell ref="WWJ1:WWL1"/>
    <mergeCell ref="WVC1:WVE1"/>
    <mergeCell ref="WVF1:WVH1"/>
    <mergeCell ref="WVI1:WVK1"/>
    <mergeCell ref="WVL1:WVN1"/>
    <mergeCell ref="WVO1:WVQ1"/>
    <mergeCell ref="WVR1:WVT1"/>
    <mergeCell ref="WUK1:WUM1"/>
    <mergeCell ref="WUN1:WUP1"/>
    <mergeCell ref="WUQ1:WUS1"/>
    <mergeCell ref="WUT1:WUV1"/>
    <mergeCell ref="WUW1:WUY1"/>
    <mergeCell ref="WUZ1:WVB1"/>
    <mergeCell ref="WTS1:WTU1"/>
    <mergeCell ref="WTV1:WTX1"/>
    <mergeCell ref="WTY1:WUA1"/>
    <mergeCell ref="WUB1:WUD1"/>
    <mergeCell ref="WUE1:WUG1"/>
    <mergeCell ref="WUH1:WUJ1"/>
    <mergeCell ref="WTA1:WTC1"/>
    <mergeCell ref="WTD1:WTF1"/>
    <mergeCell ref="WTG1:WTI1"/>
    <mergeCell ref="WTJ1:WTL1"/>
    <mergeCell ref="WTM1:WTO1"/>
    <mergeCell ref="WTP1:WTR1"/>
    <mergeCell ref="WSI1:WSK1"/>
    <mergeCell ref="WSL1:WSN1"/>
    <mergeCell ref="WSO1:WSQ1"/>
    <mergeCell ref="WSR1:WST1"/>
    <mergeCell ref="WSU1:WSW1"/>
    <mergeCell ref="WSX1:WSZ1"/>
    <mergeCell ref="WRQ1:WRS1"/>
    <mergeCell ref="WRT1:WRV1"/>
    <mergeCell ref="WRW1:WRY1"/>
    <mergeCell ref="WRZ1:WSB1"/>
    <mergeCell ref="WSC1:WSE1"/>
    <mergeCell ref="WSF1:WSH1"/>
    <mergeCell ref="WQY1:WRA1"/>
    <mergeCell ref="WRB1:WRD1"/>
    <mergeCell ref="WRE1:WRG1"/>
    <mergeCell ref="WRH1:WRJ1"/>
    <mergeCell ref="WRK1:WRM1"/>
    <mergeCell ref="WRN1:WRP1"/>
    <mergeCell ref="WQG1:WQI1"/>
    <mergeCell ref="WQJ1:WQL1"/>
    <mergeCell ref="WQM1:WQO1"/>
    <mergeCell ref="WQP1:WQR1"/>
    <mergeCell ref="WQS1:WQU1"/>
    <mergeCell ref="WQV1:WQX1"/>
    <mergeCell ref="WPO1:WPQ1"/>
    <mergeCell ref="WPR1:WPT1"/>
    <mergeCell ref="WPU1:WPW1"/>
    <mergeCell ref="WPX1:WPZ1"/>
    <mergeCell ref="WQA1:WQC1"/>
    <mergeCell ref="WQD1:WQF1"/>
    <mergeCell ref="WOW1:WOY1"/>
    <mergeCell ref="WOZ1:WPB1"/>
    <mergeCell ref="WPC1:WPE1"/>
    <mergeCell ref="WPF1:WPH1"/>
    <mergeCell ref="WPI1:WPK1"/>
    <mergeCell ref="WPL1:WPN1"/>
    <mergeCell ref="WOE1:WOG1"/>
    <mergeCell ref="WOH1:WOJ1"/>
    <mergeCell ref="WOK1:WOM1"/>
    <mergeCell ref="WON1:WOP1"/>
    <mergeCell ref="WOQ1:WOS1"/>
    <mergeCell ref="WOT1:WOV1"/>
    <mergeCell ref="WNM1:WNO1"/>
    <mergeCell ref="WNP1:WNR1"/>
    <mergeCell ref="WNS1:WNU1"/>
    <mergeCell ref="WNV1:WNX1"/>
    <mergeCell ref="WNY1:WOA1"/>
    <mergeCell ref="WOB1:WOD1"/>
    <mergeCell ref="WMU1:WMW1"/>
    <mergeCell ref="WMX1:WMZ1"/>
    <mergeCell ref="WNA1:WNC1"/>
    <mergeCell ref="WND1:WNF1"/>
    <mergeCell ref="WNG1:WNI1"/>
    <mergeCell ref="WNJ1:WNL1"/>
    <mergeCell ref="WMC1:WME1"/>
    <mergeCell ref="WMF1:WMH1"/>
    <mergeCell ref="WMI1:WMK1"/>
    <mergeCell ref="WML1:WMN1"/>
    <mergeCell ref="WMO1:WMQ1"/>
    <mergeCell ref="WMR1:WMT1"/>
    <mergeCell ref="WLK1:WLM1"/>
    <mergeCell ref="WLN1:WLP1"/>
    <mergeCell ref="WLQ1:WLS1"/>
    <mergeCell ref="WLT1:WLV1"/>
    <mergeCell ref="WLW1:WLY1"/>
    <mergeCell ref="WLZ1:WMB1"/>
    <mergeCell ref="WKS1:WKU1"/>
    <mergeCell ref="WKV1:WKX1"/>
    <mergeCell ref="WKY1:WLA1"/>
    <mergeCell ref="WLB1:WLD1"/>
    <mergeCell ref="WLE1:WLG1"/>
    <mergeCell ref="WLH1:WLJ1"/>
    <mergeCell ref="WKA1:WKC1"/>
    <mergeCell ref="WKD1:WKF1"/>
    <mergeCell ref="WKG1:WKI1"/>
    <mergeCell ref="WKJ1:WKL1"/>
    <mergeCell ref="WKM1:WKO1"/>
    <mergeCell ref="WKP1:WKR1"/>
    <mergeCell ref="WJI1:WJK1"/>
    <mergeCell ref="WJL1:WJN1"/>
    <mergeCell ref="WJO1:WJQ1"/>
    <mergeCell ref="WJR1:WJT1"/>
    <mergeCell ref="WJU1:WJW1"/>
    <mergeCell ref="WJX1:WJZ1"/>
    <mergeCell ref="WIQ1:WIS1"/>
    <mergeCell ref="WIT1:WIV1"/>
    <mergeCell ref="WIW1:WIY1"/>
    <mergeCell ref="WIZ1:WJB1"/>
    <mergeCell ref="WJC1:WJE1"/>
    <mergeCell ref="WJF1:WJH1"/>
    <mergeCell ref="WHY1:WIA1"/>
    <mergeCell ref="WIB1:WID1"/>
    <mergeCell ref="WIE1:WIG1"/>
    <mergeCell ref="WIH1:WIJ1"/>
    <mergeCell ref="WIK1:WIM1"/>
    <mergeCell ref="WIN1:WIP1"/>
    <mergeCell ref="WHG1:WHI1"/>
    <mergeCell ref="WHJ1:WHL1"/>
    <mergeCell ref="WHM1:WHO1"/>
    <mergeCell ref="WHP1:WHR1"/>
    <mergeCell ref="WHS1:WHU1"/>
    <mergeCell ref="WHV1:WHX1"/>
    <mergeCell ref="WGO1:WGQ1"/>
    <mergeCell ref="WGR1:WGT1"/>
    <mergeCell ref="WGU1:WGW1"/>
    <mergeCell ref="WGX1:WGZ1"/>
    <mergeCell ref="WHA1:WHC1"/>
    <mergeCell ref="WHD1:WHF1"/>
    <mergeCell ref="WFW1:WFY1"/>
    <mergeCell ref="WFZ1:WGB1"/>
    <mergeCell ref="WGC1:WGE1"/>
    <mergeCell ref="WGF1:WGH1"/>
    <mergeCell ref="WGI1:WGK1"/>
    <mergeCell ref="WGL1:WGN1"/>
    <mergeCell ref="WFE1:WFG1"/>
    <mergeCell ref="WFH1:WFJ1"/>
    <mergeCell ref="WFK1:WFM1"/>
    <mergeCell ref="WFN1:WFP1"/>
    <mergeCell ref="WFQ1:WFS1"/>
    <mergeCell ref="WFT1:WFV1"/>
    <mergeCell ref="WEM1:WEO1"/>
    <mergeCell ref="WEP1:WER1"/>
    <mergeCell ref="WES1:WEU1"/>
    <mergeCell ref="WEV1:WEX1"/>
    <mergeCell ref="WEY1:WFA1"/>
    <mergeCell ref="WFB1:WFD1"/>
    <mergeCell ref="WDU1:WDW1"/>
    <mergeCell ref="WDX1:WDZ1"/>
    <mergeCell ref="WEA1:WEC1"/>
    <mergeCell ref="WED1:WEF1"/>
    <mergeCell ref="WEG1:WEI1"/>
    <mergeCell ref="WEJ1:WEL1"/>
    <mergeCell ref="WDC1:WDE1"/>
    <mergeCell ref="WDF1:WDH1"/>
    <mergeCell ref="WDI1:WDK1"/>
    <mergeCell ref="WDL1:WDN1"/>
    <mergeCell ref="WDO1:WDQ1"/>
    <mergeCell ref="WDR1:WDT1"/>
    <mergeCell ref="WCK1:WCM1"/>
    <mergeCell ref="WCN1:WCP1"/>
    <mergeCell ref="WCQ1:WCS1"/>
    <mergeCell ref="WCT1:WCV1"/>
    <mergeCell ref="WCW1:WCY1"/>
    <mergeCell ref="WCZ1:WDB1"/>
    <mergeCell ref="WBS1:WBU1"/>
    <mergeCell ref="WBV1:WBX1"/>
    <mergeCell ref="WBY1:WCA1"/>
    <mergeCell ref="WCB1:WCD1"/>
    <mergeCell ref="WCE1:WCG1"/>
    <mergeCell ref="WCH1:WCJ1"/>
    <mergeCell ref="WBA1:WBC1"/>
    <mergeCell ref="WBD1:WBF1"/>
    <mergeCell ref="WBG1:WBI1"/>
    <mergeCell ref="WBJ1:WBL1"/>
    <mergeCell ref="WBM1:WBO1"/>
    <mergeCell ref="WBP1:WBR1"/>
    <mergeCell ref="WAI1:WAK1"/>
    <mergeCell ref="WAL1:WAN1"/>
    <mergeCell ref="WAO1:WAQ1"/>
    <mergeCell ref="WAR1:WAT1"/>
    <mergeCell ref="WAU1:WAW1"/>
    <mergeCell ref="WAX1:WAZ1"/>
    <mergeCell ref="VZQ1:VZS1"/>
    <mergeCell ref="VZT1:VZV1"/>
    <mergeCell ref="VZW1:VZY1"/>
    <mergeCell ref="VZZ1:WAB1"/>
    <mergeCell ref="WAC1:WAE1"/>
    <mergeCell ref="WAF1:WAH1"/>
    <mergeCell ref="VYY1:VZA1"/>
    <mergeCell ref="VZB1:VZD1"/>
    <mergeCell ref="VZE1:VZG1"/>
    <mergeCell ref="VZH1:VZJ1"/>
    <mergeCell ref="VZK1:VZM1"/>
    <mergeCell ref="VZN1:VZP1"/>
    <mergeCell ref="VYG1:VYI1"/>
    <mergeCell ref="VYJ1:VYL1"/>
    <mergeCell ref="VYM1:VYO1"/>
    <mergeCell ref="VYP1:VYR1"/>
    <mergeCell ref="VYS1:VYU1"/>
    <mergeCell ref="VYV1:VYX1"/>
    <mergeCell ref="VXO1:VXQ1"/>
    <mergeCell ref="VXR1:VXT1"/>
    <mergeCell ref="VXU1:VXW1"/>
    <mergeCell ref="VXX1:VXZ1"/>
    <mergeCell ref="VYA1:VYC1"/>
    <mergeCell ref="VYD1:VYF1"/>
    <mergeCell ref="VWW1:VWY1"/>
    <mergeCell ref="VWZ1:VXB1"/>
    <mergeCell ref="VXC1:VXE1"/>
    <mergeCell ref="VXF1:VXH1"/>
    <mergeCell ref="VXI1:VXK1"/>
    <mergeCell ref="VXL1:VXN1"/>
    <mergeCell ref="VWE1:VWG1"/>
    <mergeCell ref="VWH1:VWJ1"/>
    <mergeCell ref="VWK1:VWM1"/>
    <mergeCell ref="VWN1:VWP1"/>
    <mergeCell ref="VWQ1:VWS1"/>
    <mergeCell ref="VWT1:VWV1"/>
    <mergeCell ref="VVM1:VVO1"/>
    <mergeCell ref="VVP1:VVR1"/>
    <mergeCell ref="VVS1:VVU1"/>
    <mergeCell ref="VVV1:VVX1"/>
    <mergeCell ref="VVY1:VWA1"/>
    <mergeCell ref="VWB1:VWD1"/>
    <mergeCell ref="VUU1:VUW1"/>
    <mergeCell ref="VUX1:VUZ1"/>
    <mergeCell ref="VVA1:VVC1"/>
    <mergeCell ref="VVD1:VVF1"/>
    <mergeCell ref="VVG1:VVI1"/>
    <mergeCell ref="VVJ1:VVL1"/>
    <mergeCell ref="VUC1:VUE1"/>
    <mergeCell ref="VUF1:VUH1"/>
    <mergeCell ref="VUI1:VUK1"/>
    <mergeCell ref="VUL1:VUN1"/>
    <mergeCell ref="VUO1:VUQ1"/>
    <mergeCell ref="VUR1:VUT1"/>
    <mergeCell ref="VTK1:VTM1"/>
    <mergeCell ref="VTN1:VTP1"/>
    <mergeCell ref="VTQ1:VTS1"/>
    <mergeCell ref="VTT1:VTV1"/>
    <mergeCell ref="VTW1:VTY1"/>
    <mergeCell ref="VTZ1:VUB1"/>
    <mergeCell ref="VSS1:VSU1"/>
    <mergeCell ref="VSV1:VSX1"/>
    <mergeCell ref="VSY1:VTA1"/>
    <mergeCell ref="VTB1:VTD1"/>
    <mergeCell ref="VTE1:VTG1"/>
    <mergeCell ref="VTH1:VTJ1"/>
    <mergeCell ref="VSA1:VSC1"/>
    <mergeCell ref="VSD1:VSF1"/>
    <mergeCell ref="VSG1:VSI1"/>
    <mergeCell ref="VSJ1:VSL1"/>
    <mergeCell ref="VSM1:VSO1"/>
    <mergeCell ref="VSP1:VSR1"/>
    <mergeCell ref="VRI1:VRK1"/>
    <mergeCell ref="VRL1:VRN1"/>
    <mergeCell ref="VRO1:VRQ1"/>
    <mergeCell ref="VRR1:VRT1"/>
    <mergeCell ref="VRU1:VRW1"/>
    <mergeCell ref="VRX1:VRZ1"/>
    <mergeCell ref="VQQ1:VQS1"/>
    <mergeCell ref="VQT1:VQV1"/>
    <mergeCell ref="VQW1:VQY1"/>
    <mergeCell ref="VQZ1:VRB1"/>
    <mergeCell ref="VRC1:VRE1"/>
    <mergeCell ref="VRF1:VRH1"/>
    <mergeCell ref="VPY1:VQA1"/>
    <mergeCell ref="VQB1:VQD1"/>
    <mergeCell ref="VQE1:VQG1"/>
    <mergeCell ref="VQH1:VQJ1"/>
    <mergeCell ref="VQK1:VQM1"/>
    <mergeCell ref="VQN1:VQP1"/>
    <mergeCell ref="VPG1:VPI1"/>
    <mergeCell ref="VPJ1:VPL1"/>
    <mergeCell ref="VPM1:VPO1"/>
    <mergeCell ref="VPP1:VPR1"/>
    <mergeCell ref="VPS1:VPU1"/>
    <mergeCell ref="VPV1:VPX1"/>
    <mergeCell ref="VOO1:VOQ1"/>
    <mergeCell ref="VOR1:VOT1"/>
    <mergeCell ref="VOU1:VOW1"/>
    <mergeCell ref="VOX1:VOZ1"/>
    <mergeCell ref="VPA1:VPC1"/>
    <mergeCell ref="VPD1:VPF1"/>
    <mergeCell ref="VNW1:VNY1"/>
    <mergeCell ref="VNZ1:VOB1"/>
    <mergeCell ref="VOC1:VOE1"/>
    <mergeCell ref="VOF1:VOH1"/>
    <mergeCell ref="VOI1:VOK1"/>
    <mergeCell ref="VOL1:VON1"/>
    <mergeCell ref="VNE1:VNG1"/>
    <mergeCell ref="VNH1:VNJ1"/>
    <mergeCell ref="VNK1:VNM1"/>
    <mergeCell ref="VNN1:VNP1"/>
    <mergeCell ref="VNQ1:VNS1"/>
    <mergeCell ref="VNT1:VNV1"/>
    <mergeCell ref="VMM1:VMO1"/>
    <mergeCell ref="VMP1:VMR1"/>
    <mergeCell ref="VMS1:VMU1"/>
    <mergeCell ref="VMV1:VMX1"/>
    <mergeCell ref="VMY1:VNA1"/>
    <mergeCell ref="VNB1:VND1"/>
    <mergeCell ref="VLU1:VLW1"/>
    <mergeCell ref="VLX1:VLZ1"/>
    <mergeCell ref="VMA1:VMC1"/>
    <mergeCell ref="VMD1:VMF1"/>
    <mergeCell ref="VMG1:VMI1"/>
    <mergeCell ref="VMJ1:VML1"/>
    <mergeCell ref="VLC1:VLE1"/>
    <mergeCell ref="VLF1:VLH1"/>
    <mergeCell ref="VLI1:VLK1"/>
    <mergeCell ref="VLL1:VLN1"/>
    <mergeCell ref="VLO1:VLQ1"/>
    <mergeCell ref="VLR1:VLT1"/>
    <mergeCell ref="VKK1:VKM1"/>
    <mergeCell ref="VKN1:VKP1"/>
    <mergeCell ref="VKQ1:VKS1"/>
    <mergeCell ref="VKT1:VKV1"/>
    <mergeCell ref="VKW1:VKY1"/>
    <mergeCell ref="VKZ1:VLB1"/>
    <mergeCell ref="VJS1:VJU1"/>
    <mergeCell ref="VJV1:VJX1"/>
    <mergeCell ref="VJY1:VKA1"/>
    <mergeCell ref="VKB1:VKD1"/>
    <mergeCell ref="VKE1:VKG1"/>
    <mergeCell ref="VKH1:VKJ1"/>
    <mergeCell ref="VJA1:VJC1"/>
    <mergeCell ref="VJD1:VJF1"/>
    <mergeCell ref="VJG1:VJI1"/>
    <mergeCell ref="VJJ1:VJL1"/>
    <mergeCell ref="VJM1:VJO1"/>
    <mergeCell ref="VJP1:VJR1"/>
    <mergeCell ref="VII1:VIK1"/>
    <mergeCell ref="VIL1:VIN1"/>
    <mergeCell ref="VIO1:VIQ1"/>
    <mergeCell ref="VIR1:VIT1"/>
    <mergeCell ref="VIU1:VIW1"/>
    <mergeCell ref="VIX1:VIZ1"/>
    <mergeCell ref="VHQ1:VHS1"/>
    <mergeCell ref="VHT1:VHV1"/>
    <mergeCell ref="VHW1:VHY1"/>
    <mergeCell ref="VHZ1:VIB1"/>
    <mergeCell ref="VIC1:VIE1"/>
    <mergeCell ref="VIF1:VIH1"/>
    <mergeCell ref="VGY1:VHA1"/>
    <mergeCell ref="VHB1:VHD1"/>
    <mergeCell ref="VHE1:VHG1"/>
    <mergeCell ref="VHH1:VHJ1"/>
    <mergeCell ref="VHK1:VHM1"/>
    <mergeCell ref="VHN1:VHP1"/>
    <mergeCell ref="VGG1:VGI1"/>
    <mergeCell ref="VGJ1:VGL1"/>
    <mergeCell ref="VGM1:VGO1"/>
    <mergeCell ref="VGP1:VGR1"/>
    <mergeCell ref="VGS1:VGU1"/>
    <mergeCell ref="VGV1:VGX1"/>
    <mergeCell ref="VFO1:VFQ1"/>
    <mergeCell ref="VFR1:VFT1"/>
    <mergeCell ref="VFU1:VFW1"/>
    <mergeCell ref="VFX1:VFZ1"/>
    <mergeCell ref="VGA1:VGC1"/>
    <mergeCell ref="VGD1:VGF1"/>
    <mergeCell ref="VEW1:VEY1"/>
    <mergeCell ref="VEZ1:VFB1"/>
    <mergeCell ref="VFC1:VFE1"/>
    <mergeCell ref="VFF1:VFH1"/>
    <mergeCell ref="VFI1:VFK1"/>
    <mergeCell ref="VFL1:VFN1"/>
    <mergeCell ref="VEE1:VEG1"/>
    <mergeCell ref="VEH1:VEJ1"/>
    <mergeCell ref="VEK1:VEM1"/>
    <mergeCell ref="VEN1:VEP1"/>
    <mergeCell ref="VEQ1:VES1"/>
    <mergeCell ref="VET1:VEV1"/>
    <mergeCell ref="VDM1:VDO1"/>
    <mergeCell ref="VDP1:VDR1"/>
    <mergeCell ref="VDS1:VDU1"/>
    <mergeCell ref="VDV1:VDX1"/>
    <mergeCell ref="VDY1:VEA1"/>
    <mergeCell ref="VEB1:VED1"/>
    <mergeCell ref="VCU1:VCW1"/>
    <mergeCell ref="VCX1:VCZ1"/>
    <mergeCell ref="VDA1:VDC1"/>
    <mergeCell ref="VDD1:VDF1"/>
    <mergeCell ref="VDG1:VDI1"/>
    <mergeCell ref="VDJ1:VDL1"/>
    <mergeCell ref="VCC1:VCE1"/>
    <mergeCell ref="VCF1:VCH1"/>
    <mergeCell ref="VCI1:VCK1"/>
    <mergeCell ref="VCL1:VCN1"/>
    <mergeCell ref="VCO1:VCQ1"/>
    <mergeCell ref="VCR1:VCT1"/>
    <mergeCell ref="VBK1:VBM1"/>
    <mergeCell ref="VBN1:VBP1"/>
    <mergeCell ref="VBQ1:VBS1"/>
    <mergeCell ref="VBT1:VBV1"/>
    <mergeCell ref="VBW1:VBY1"/>
    <mergeCell ref="VBZ1:VCB1"/>
    <mergeCell ref="VAS1:VAU1"/>
    <mergeCell ref="VAV1:VAX1"/>
    <mergeCell ref="VAY1:VBA1"/>
    <mergeCell ref="VBB1:VBD1"/>
    <mergeCell ref="VBE1:VBG1"/>
    <mergeCell ref="VBH1:VBJ1"/>
    <mergeCell ref="VAA1:VAC1"/>
    <mergeCell ref="VAD1:VAF1"/>
    <mergeCell ref="VAG1:VAI1"/>
    <mergeCell ref="VAJ1:VAL1"/>
    <mergeCell ref="VAM1:VAO1"/>
    <mergeCell ref="VAP1:VAR1"/>
    <mergeCell ref="UZI1:UZK1"/>
    <mergeCell ref="UZL1:UZN1"/>
    <mergeCell ref="UZO1:UZQ1"/>
    <mergeCell ref="UZR1:UZT1"/>
    <mergeCell ref="UZU1:UZW1"/>
    <mergeCell ref="UZX1:UZZ1"/>
    <mergeCell ref="UYQ1:UYS1"/>
    <mergeCell ref="UYT1:UYV1"/>
    <mergeCell ref="UYW1:UYY1"/>
    <mergeCell ref="UYZ1:UZB1"/>
    <mergeCell ref="UZC1:UZE1"/>
    <mergeCell ref="UZF1:UZH1"/>
    <mergeCell ref="UXY1:UYA1"/>
    <mergeCell ref="UYB1:UYD1"/>
    <mergeCell ref="UYE1:UYG1"/>
    <mergeCell ref="UYH1:UYJ1"/>
    <mergeCell ref="UYK1:UYM1"/>
    <mergeCell ref="UYN1:UYP1"/>
    <mergeCell ref="UXG1:UXI1"/>
    <mergeCell ref="UXJ1:UXL1"/>
    <mergeCell ref="UXM1:UXO1"/>
    <mergeCell ref="UXP1:UXR1"/>
    <mergeCell ref="UXS1:UXU1"/>
    <mergeCell ref="UXV1:UXX1"/>
    <mergeCell ref="UWO1:UWQ1"/>
    <mergeCell ref="UWR1:UWT1"/>
    <mergeCell ref="UWU1:UWW1"/>
    <mergeCell ref="UWX1:UWZ1"/>
    <mergeCell ref="UXA1:UXC1"/>
    <mergeCell ref="UXD1:UXF1"/>
    <mergeCell ref="UVW1:UVY1"/>
    <mergeCell ref="UVZ1:UWB1"/>
    <mergeCell ref="UWC1:UWE1"/>
    <mergeCell ref="UWF1:UWH1"/>
    <mergeCell ref="UWI1:UWK1"/>
    <mergeCell ref="UWL1:UWN1"/>
    <mergeCell ref="UVE1:UVG1"/>
    <mergeCell ref="UVH1:UVJ1"/>
    <mergeCell ref="UVK1:UVM1"/>
    <mergeCell ref="UVN1:UVP1"/>
    <mergeCell ref="UVQ1:UVS1"/>
    <mergeCell ref="UVT1:UVV1"/>
    <mergeCell ref="UUM1:UUO1"/>
    <mergeCell ref="UUP1:UUR1"/>
    <mergeCell ref="UUS1:UUU1"/>
    <mergeCell ref="UUV1:UUX1"/>
    <mergeCell ref="UUY1:UVA1"/>
    <mergeCell ref="UVB1:UVD1"/>
    <mergeCell ref="UTU1:UTW1"/>
    <mergeCell ref="UTX1:UTZ1"/>
    <mergeCell ref="UUA1:UUC1"/>
    <mergeCell ref="UUD1:UUF1"/>
    <mergeCell ref="UUG1:UUI1"/>
    <mergeCell ref="UUJ1:UUL1"/>
    <mergeCell ref="UTC1:UTE1"/>
    <mergeCell ref="UTF1:UTH1"/>
    <mergeCell ref="UTI1:UTK1"/>
    <mergeCell ref="UTL1:UTN1"/>
    <mergeCell ref="UTO1:UTQ1"/>
    <mergeCell ref="UTR1:UTT1"/>
    <mergeCell ref="USK1:USM1"/>
    <mergeCell ref="USN1:USP1"/>
    <mergeCell ref="USQ1:USS1"/>
    <mergeCell ref="UST1:USV1"/>
    <mergeCell ref="USW1:USY1"/>
    <mergeCell ref="USZ1:UTB1"/>
    <mergeCell ref="URS1:URU1"/>
    <mergeCell ref="URV1:URX1"/>
    <mergeCell ref="URY1:USA1"/>
    <mergeCell ref="USB1:USD1"/>
    <mergeCell ref="USE1:USG1"/>
    <mergeCell ref="USH1:USJ1"/>
    <mergeCell ref="URA1:URC1"/>
    <mergeCell ref="URD1:URF1"/>
    <mergeCell ref="URG1:URI1"/>
    <mergeCell ref="URJ1:URL1"/>
    <mergeCell ref="URM1:URO1"/>
    <mergeCell ref="URP1:URR1"/>
    <mergeCell ref="UQI1:UQK1"/>
    <mergeCell ref="UQL1:UQN1"/>
    <mergeCell ref="UQO1:UQQ1"/>
    <mergeCell ref="UQR1:UQT1"/>
    <mergeCell ref="UQU1:UQW1"/>
    <mergeCell ref="UQX1:UQZ1"/>
    <mergeCell ref="UPQ1:UPS1"/>
    <mergeCell ref="UPT1:UPV1"/>
    <mergeCell ref="UPW1:UPY1"/>
    <mergeCell ref="UPZ1:UQB1"/>
    <mergeCell ref="UQC1:UQE1"/>
    <mergeCell ref="UQF1:UQH1"/>
    <mergeCell ref="UOY1:UPA1"/>
    <mergeCell ref="UPB1:UPD1"/>
    <mergeCell ref="UPE1:UPG1"/>
    <mergeCell ref="UPH1:UPJ1"/>
    <mergeCell ref="UPK1:UPM1"/>
    <mergeCell ref="UPN1:UPP1"/>
    <mergeCell ref="UOG1:UOI1"/>
    <mergeCell ref="UOJ1:UOL1"/>
    <mergeCell ref="UOM1:UOO1"/>
    <mergeCell ref="UOP1:UOR1"/>
    <mergeCell ref="UOS1:UOU1"/>
    <mergeCell ref="UOV1:UOX1"/>
    <mergeCell ref="UNO1:UNQ1"/>
    <mergeCell ref="UNR1:UNT1"/>
    <mergeCell ref="UNU1:UNW1"/>
    <mergeCell ref="UNX1:UNZ1"/>
    <mergeCell ref="UOA1:UOC1"/>
    <mergeCell ref="UOD1:UOF1"/>
    <mergeCell ref="UMW1:UMY1"/>
    <mergeCell ref="UMZ1:UNB1"/>
    <mergeCell ref="UNC1:UNE1"/>
    <mergeCell ref="UNF1:UNH1"/>
    <mergeCell ref="UNI1:UNK1"/>
    <mergeCell ref="UNL1:UNN1"/>
    <mergeCell ref="UME1:UMG1"/>
    <mergeCell ref="UMH1:UMJ1"/>
    <mergeCell ref="UMK1:UMM1"/>
    <mergeCell ref="UMN1:UMP1"/>
    <mergeCell ref="UMQ1:UMS1"/>
    <mergeCell ref="UMT1:UMV1"/>
    <mergeCell ref="ULM1:ULO1"/>
    <mergeCell ref="ULP1:ULR1"/>
    <mergeCell ref="ULS1:ULU1"/>
    <mergeCell ref="ULV1:ULX1"/>
    <mergeCell ref="ULY1:UMA1"/>
    <mergeCell ref="UMB1:UMD1"/>
    <mergeCell ref="UKU1:UKW1"/>
    <mergeCell ref="UKX1:UKZ1"/>
    <mergeCell ref="ULA1:ULC1"/>
    <mergeCell ref="ULD1:ULF1"/>
    <mergeCell ref="ULG1:ULI1"/>
    <mergeCell ref="ULJ1:ULL1"/>
    <mergeCell ref="UKC1:UKE1"/>
    <mergeCell ref="UKF1:UKH1"/>
    <mergeCell ref="UKI1:UKK1"/>
    <mergeCell ref="UKL1:UKN1"/>
    <mergeCell ref="UKO1:UKQ1"/>
    <mergeCell ref="UKR1:UKT1"/>
    <mergeCell ref="UJK1:UJM1"/>
    <mergeCell ref="UJN1:UJP1"/>
    <mergeCell ref="UJQ1:UJS1"/>
    <mergeCell ref="UJT1:UJV1"/>
    <mergeCell ref="UJW1:UJY1"/>
    <mergeCell ref="UJZ1:UKB1"/>
    <mergeCell ref="UIS1:UIU1"/>
    <mergeCell ref="UIV1:UIX1"/>
    <mergeCell ref="UIY1:UJA1"/>
    <mergeCell ref="UJB1:UJD1"/>
    <mergeCell ref="UJE1:UJG1"/>
    <mergeCell ref="UJH1:UJJ1"/>
    <mergeCell ref="UIA1:UIC1"/>
    <mergeCell ref="UID1:UIF1"/>
    <mergeCell ref="UIG1:UII1"/>
    <mergeCell ref="UIJ1:UIL1"/>
    <mergeCell ref="UIM1:UIO1"/>
    <mergeCell ref="UIP1:UIR1"/>
    <mergeCell ref="UHI1:UHK1"/>
    <mergeCell ref="UHL1:UHN1"/>
    <mergeCell ref="UHO1:UHQ1"/>
    <mergeCell ref="UHR1:UHT1"/>
    <mergeCell ref="UHU1:UHW1"/>
    <mergeCell ref="UHX1:UHZ1"/>
    <mergeCell ref="UGQ1:UGS1"/>
    <mergeCell ref="UGT1:UGV1"/>
    <mergeCell ref="UGW1:UGY1"/>
    <mergeCell ref="UGZ1:UHB1"/>
    <mergeCell ref="UHC1:UHE1"/>
    <mergeCell ref="UHF1:UHH1"/>
    <mergeCell ref="UFY1:UGA1"/>
    <mergeCell ref="UGB1:UGD1"/>
    <mergeCell ref="UGE1:UGG1"/>
    <mergeCell ref="UGH1:UGJ1"/>
    <mergeCell ref="UGK1:UGM1"/>
    <mergeCell ref="UGN1:UGP1"/>
    <mergeCell ref="UFG1:UFI1"/>
    <mergeCell ref="UFJ1:UFL1"/>
    <mergeCell ref="UFM1:UFO1"/>
    <mergeCell ref="UFP1:UFR1"/>
    <mergeCell ref="UFS1:UFU1"/>
    <mergeCell ref="UFV1:UFX1"/>
    <mergeCell ref="UEO1:UEQ1"/>
    <mergeCell ref="UER1:UET1"/>
    <mergeCell ref="UEU1:UEW1"/>
    <mergeCell ref="UEX1:UEZ1"/>
    <mergeCell ref="UFA1:UFC1"/>
    <mergeCell ref="UFD1:UFF1"/>
    <mergeCell ref="UDW1:UDY1"/>
    <mergeCell ref="UDZ1:UEB1"/>
    <mergeCell ref="UEC1:UEE1"/>
    <mergeCell ref="UEF1:UEH1"/>
    <mergeCell ref="UEI1:UEK1"/>
    <mergeCell ref="UEL1:UEN1"/>
    <mergeCell ref="UDE1:UDG1"/>
    <mergeCell ref="UDH1:UDJ1"/>
    <mergeCell ref="UDK1:UDM1"/>
    <mergeCell ref="UDN1:UDP1"/>
    <mergeCell ref="UDQ1:UDS1"/>
    <mergeCell ref="UDT1:UDV1"/>
    <mergeCell ref="UCM1:UCO1"/>
    <mergeCell ref="UCP1:UCR1"/>
    <mergeCell ref="UCS1:UCU1"/>
    <mergeCell ref="UCV1:UCX1"/>
    <mergeCell ref="UCY1:UDA1"/>
    <mergeCell ref="UDB1:UDD1"/>
    <mergeCell ref="UBU1:UBW1"/>
    <mergeCell ref="UBX1:UBZ1"/>
    <mergeCell ref="UCA1:UCC1"/>
    <mergeCell ref="UCD1:UCF1"/>
    <mergeCell ref="UCG1:UCI1"/>
    <mergeCell ref="UCJ1:UCL1"/>
    <mergeCell ref="UBC1:UBE1"/>
    <mergeCell ref="UBF1:UBH1"/>
    <mergeCell ref="UBI1:UBK1"/>
    <mergeCell ref="UBL1:UBN1"/>
    <mergeCell ref="UBO1:UBQ1"/>
    <mergeCell ref="UBR1:UBT1"/>
    <mergeCell ref="UAK1:UAM1"/>
    <mergeCell ref="UAN1:UAP1"/>
    <mergeCell ref="UAQ1:UAS1"/>
    <mergeCell ref="UAT1:UAV1"/>
    <mergeCell ref="UAW1:UAY1"/>
    <mergeCell ref="UAZ1:UBB1"/>
    <mergeCell ref="TZS1:TZU1"/>
    <mergeCell ref="TZV1:TZX1"/>
    <mergeCell ref="TZY1:UAA1"/>
    <mergeCell ref="UAB1:UAD1"/>
    <mergeCell ref="UAE1:UAG1"/>
    <mergeCell ref="UAH1:UAJ1"/>
    <mergeCell ref="TZA1:TZC1"/>
    <mergeCell ref="TZD1:TZF1"/>
    <mergeCell ref="TZG1:TZI1"/>
    <mergeCell ref="TZJ1:TZL1"/>
    <mergeCell ref="TZM1:TZO1"/>
    <mergeCell ref="TZP1:TZR1"/>
    <mergeCell ref="TYI1:TYK1"/>
    <mergeCell ref="TYL1:TYN1"/>
    <mergeCell ref="TYO1:TYQ1"/>
    <mergeCell ref="TYR1:TYT1"/>
    <mergeCell ref="TYU1:TYW1"/>
    <mergeCell ref="TYX1:TYZ1"/>
    <mergeCell ref="TXQ1:TXS1"/>
    <mergeCell ref="TXT1:TXV1"/>
    <mergeCell ref="TXW1:TXY1"/>
    <mergeCell ref="TXZ1:TYB1"/>
    <mergeCell ref="TYC1:TYE1"/>
    <mergeCell ref="TYF1:TYH1"/>
    <mergeCell ref="TWY1:TXA1"/>
    <mergeCell ref="TXB1:TXD1"/>
    <mergeCell ref="TXE1:TXG1"/>
    <mergeCell ref="TXH1:TXJ1"/>
    <mergeCell ref="TXK1:TXM1"/>
    <mergeCell ref="TXN1:TXP1"/>
    <mergeCell ref="TWG1:TWI1"/>
    <mergeCell ref="TWJ1:TWL1"/>
    <mergeCell ref="TWM1:TWO1"/>
    <mergeCell ref="TWP1:TWR1"/>
    <mergeCell ref="TWS1:TWU1"/>
    <mergeCell ref="TWV1:TWX1"/>
    <mergeCell ref="TVO1:TVQ1"/>
    <mergeCell ref="TVR1:TVT1"/>
    <mergeCell ref="TVU1:TVW1"/>
    <mergeCell ref="TVX1:TVZ1"/>
    <mergeCell ref="TWA1:TWC1"/>
    <mergeCell ref="TWD1:TWF1"/>
    <mergeCell ref="TUW1:TUY1"/>
    <mergeCell ref="TUZ1:TVB1"/>
    <mergeCell ref="TVC1:TVE1"/>
    <mergeCell ref="TVF1:TVH1"/>
    <mergeCell ref="TVI1:TVK1"/>
    <mergeCell ref="TVL1:TVN1"/>
    <mergeCell ref="TUE1:TUG1"/>
    <mergeCell ref="TUH1:TUJ1"/>
    <mergeCell ref="TUK1:TUM1"/>
    <mergeCell ref="TUN1:TUP1"/>
    <mergeCell ref="TUQ1:TUS1"/>
    <mergeCell ref="TUT1:TUV1"/>
    <mergeCell ref="TTM1:TTO1"/>
    <mergeCell ref="TTP1:TTR1"/>
    <mergeCell ref="TTS1:TTU1"/>
    <mergeCell ref="TTV1:TTX1"/>
    <mergeCell ref="TTY1:TUA1"/>
    <mergeCell ref="TUB1:TUD1"/>
    <mergeCell ref="TSU1:TSW1"/>
    <mergeCell ref="TSX1:TSZ1"/>
    <mergeCell ref="TTA1:TTC1"/>
    <mergeCell ref="TTD1:TTF1"/>
    <mergeCell ref="TTG1:TTI1"/>
    <mergeCell ref="TTJ1:TTL1"/>
    <mergeCell ref="TSC1:TSE1"/>
    <mergeCell ref="TSF1:TSH1"/>
    <mergeCell ref="TSI1:TSK1"/>
    <mergeCell ref="TSL1:TSN1"/>
    <mergeCell ref="TSO1:TSQ1"/>
    <mergeCell ref="TSR1:TST1"/>
    <mergeCell ref="TRK1:TRM1"/>
    <mergeCell ref="TRN1:TRP1"/>
    <mergeCell ref="TRQ1:TRS1"/>
    <mergeCell ref="TRT1:TRV1"/>
    <mergeCell ref="TRW1:TRY1"/>
    <mergeCell ref="TRZ1:TSB1"/>
    <mergeCell ref="TQS1:TQU1"/>
    <mergeCell ref="TQV1:TQX1"/>
    <mergeCell ref="TQY1:TRA1"/>
    <mergeCell ref="TRB1:TRD1"/>
    <mergeCell ref="TRE1:TRG1"/>
    <mergeCell ref="TRH1:TRJ1"/>
    <mergeCell ref="TQA1:TQC1"/>
    <mergeCell ref="TQD1:TQF1"/>
    <mergeCell ref="TQG1:TQI1"/>
    <mergeCell ref="TQJ1:TQL1"/>
    <mergeCell ref="TQM1:TQO1"/>
    <mergeCell ref="TQP1:TQR1"/>
    <mergeCell ref="TPI1:TPK1"/>
    <mergeCell ref="TPL1:TPN1"/>
    <mergeCell ref="TPO1:TPQ1"/>
    <mergeCell ref="TPR1:TPT1"/>
    <mergeCell ref="TPU1:TPW1"/>
    <mergeCell ref="TPX1:TPZ1"/>
    <mergeCell ref="TOQ1:TOS1"/>
    <mergeCell ref="TOT1:TOV1"/>
    <mergeCell ref="TOW1:TOY1"/>
    <mergeCell ref="TOZ1:TPB1"/>
    <mergeCell ref="TPC1:TPE1"/>
    <mergeCell ref="TPF1:TPH1"/>
    <mergeCell ref="TNY1:TOA1"/>
    <mergeCell ref="TOB1:TOD1"/>
    <mergeCell ref="TOE1:TOG1"/>
    <mergeCell ref="TOH1:TOJ1"/>
    <mergeCell ref="TOK1:TOM1"/>
    <mergeCell ref="TON1:TOP1"/>
    <mergeCell ref="TNG1:TNI1"/>
    <mergeCell ref="TNJ1:TNL1"/>
    <mergeCell ref="TNM1:TNO1"/>
    <mergeCell ref="TNP1:TNR1"/>
    <mergeCell ref="TNS1:TNU1"/>
    <mergeCell ref="TNV1:TNX1"/>
    <mergeCell ref="TMO1:TMQ1"/>
    <mergeCell ref="TMR1:TMT1"/>
    <mergeCell ref="TMU1:TMW1"/>
    <mergeCell ref="TMX1:TMZ1"/>
    <mergeCell ref="TNA1:TNC1"/>
    <mergeCell ref="TND1:TNF1"/>
    <mergeCell ref="TLW1:TLY1"/>
    <mergeCell ref="TLZ1:TMB1"/>
    <mergeCell ref="TMC1:TME1"/>
    <mergeCell ref="TMF1:TMH1"/>
    <mergeCell ref="TMI1:TMK1"/>
    <mergeCell ref="TML1:TMN1"/>
    <mergeCell ref="TLE1:TLG1"/>
    <mergeCell ref="TLH1:TLJ1"/>
    <mergeCell ref="TLK1:TLM1"/>
    <mergeCell ref="TLN1:TLP1"/>
    <mergeCell ref="TLQ1:TLS1"/>
    <mergeCell ref="TLT1:TLV1"/>
    <mergeCell ref="TKM1:TKO1"/>
    <mergeCell ref="TKP1:TKR1"/>
    <mergeCell ref="TKS1:TKU1"/>
    <mergeCell ref="TKV1:TKX1"/>
    <mergeCell ref="TKY1:TLA1"/>
    <mergeCell ref="TLB1:TLD1"/>
    <mergeCell ref="TJU1:TJW1"/>
    <mergeCell ref="TJX1:TJZ1"/>
    <mergeCell ref="TKA1:TKC1"/>
    <mergeCell ref="TKD1:TKF1"/>
    <mergeCell ref="TKG1:TKI1"/>
    <mergeCell ref="TKJ1:TKL1"/>
    <mergeCell ref="TJC1:TJE1"/>
    <mergeCell ref="TJF1:TJH1"/>
    <mergeCell ref="TJI1:TJK1"/>
    <mergeCell ref="TJL1:TJN1"/>
    <mergeCell ref="TJO1:TJQ1"/>
    <mergeCell ref="TJR1:TJT1"/>
    <mergeCell ref="TIK1:TIM1"/>
    <mergeCell ref="TIN1:TIP1"/>
    <mergeCell ref="TIQ1:TIS1"/>
    <mergeCell ref="TIT1:TIV1"/>
    <mergeCell ref="TIW1:TIY1"/>
    <mergeCell ref="TIZ1:TJB1"/>
    <mergeCell ref="THS1:THU1"/>
    <mergeCell ref="THV1:THX1"/>
    <mergeCell ref="THY1:TIA1"/>
    <mergeCell ref="TIB1:TID1"/>
    <mergeCell ref="TIE1:TIG1"/>
    <mergeCell ref="TIH1:TIJ1"/>
    <mergeCell ref="THA1:THC1"/>
    <mergeCell ref="THD1:THF1"/>
    <mergeCell ref="THG1:THI1"/>
    <mergeCell ref="THJ1:THL1"/>
    <mergeCell ref="THM1:THO1"/>
    <mergeCell ref="THP1:THR1"/>
    <mergeCell ref="TGI1:TGK1"/>
    <mergeCell ref="TGL1:TGN1"/>
    <mergeCell ref="TGO1:TGQ1"/>
    <mergeCell ref="TGR1:TGT1"/>
    <mergeCell ref="TGU1:TGW1"/>
    <mergeCell ref="TGX1:TGZ1"/>
    <mergeCell ref="TFQ1:TFS1"/>
    <mergeCell ref="TFT1:TFV1"/>
    <mergeCell ref="TFW1:TFY1"/>
    <mergeCell ref="TFZ1:TGB1"/>
    <mergeCell ref="TGC1:TGE1"/>
    <mergeCell ref="TGF1:TGH1"/>
    <mergeCell ref="TEY1:TFA1"/>
    <mergeCell ref="TFB1:TFD1"/>
    <mergeCell ref="TFE1:TFG1"/>
    <mergeCell ref="TFH1:TFJ1"/>
    <mergeCell ref="TFK1:TFM1"/>
    <mergeCell ref="TFN1:TFP1"/>
    <mergeCell ref="TEG1:TEI1"/>
    <mergeCell ref="TEJ1:TEL1"/>
    <mergeCell ref="TEM1:TEO1"/>
    <mergeCell ref="TEP1:TER1"/>
    <mergeCell ref="TES1:TEU1"/>
    <mergeCell ref="TEV1:TEX1"/>
    <mergeCell ref="TDO1:TDQ1"/>
    <mergeCell ref="TDR1:TDT1"/>
    <mergeCell ref="TDU1:TDW1"/>
    <mergeCell ref="TDX1:TDZ1"/>
    <mergeCell ref="TEA1:TEC1"/>
    <mergeCell ref="TED1:TEF1"/>
    <mergeCell ref="TCW1:TCY1"/>
    <mergeCell ref="TCZ1:TDB1"/>
    <mergeCell ref="TDC1:TDE1"/>
    <mergeCell ref="TDF1:TDH1"/>
    <mergeCell ref="TDI1:TDK1"/>
    <mergeCell ref="TDL1:TDN1"/>
    <mergeCell ref="TCE1:TCG1"/>
    <mergeCell ref="TCH1:TCJ1"/>
    <mergeCell ref="TCK1:TCM1"/>
    <mergeCell ref="TCN1:TCP1"/>
    <mergeCell ref="TCQ1:TCS1"/>
    <mergeCell ref="TCT1:TCV1"/>
    <mergeCell ref="TBM1:TBO1"/>
    <mergeCell ref="TBP1:TBR1"/>
    <mergeCell ref="TBS1:TBU1"/>
    <mergeCell ref="TBV1:TBX1"/>
    <mergeCell ref="TBY1:TCA1"/>
    <mergeCell ref="TCB1:TCD1"/>
    <mergeCell ref="TAU1:TAW1"/>
    <mergeCell ref="TAX1:TAZ1"/>
    <mergeCell ref="TBA1:TBC1"/>
    <mergeCell ref="TBD1:TBF1"/>
    <mergeCell ref="TBG1:TBI1"/>
    <mergeCell ref="TBJ1:TBL1"/>
    <mergeCell ref="TAC1:TAE1"/>
    <mergeCell ref="TAF1:TAH1"/>
    <mergeCell ref="TAI1:TAK1"/>
    <mergeCell ref="TAL1:TAN1"/>
    <mergeCell ref="TAO1:TAQ1"/>
    <mergeCell ref="TAR1:TAT1"/>
    <mergeCell ref="SZK1:SZM1"/>
    <mergeCell ref="SZN1:SZP1"/>
    <mergeCell ref="SZQ1:SZS1"/>
    <mergeCell ref="SZT1:SZV1"/>
    <mergeCell ref="SZW1:SZY1"/>
    <mergeCell ref="SZZ1:TAB1"/>
    <mergeCell ref="SYS1:SYU1"/>
    <mergeCell ref="SYV1:SYX1"/>
    <mergeCell ref="SYY1:SZA1"/>
    <mergeCell ref="SZB1:SZD1"/>
    <mergeCell ref="SZE1:SZG1"/>
    <mergeCell ref="SZH1:SZJ1"/>
    <mergeCell ref="SYA1:SYC1"/>
    <mergeCell ref="SYD1:SYF1"/>
    <mergeCell ref="SYG1:SYI1"/>
    <mergeCell ref="SYJ1:SYL1"/>
    <mergeCell ref="SYM1:SYO1"/>
    <mergeCell ref="SYP1:SYR1"/>
    <mergeCell ref="SXI1:SXK1"/>
    <mergeCell ref="SXL1:SXN1"/>
    <mergeCell ref="SXO1:SXQ1"/>
    <mergeCell ref="SXR1:SXT1"/>
    <mergeCell ref="SXU1:SXW1"/>
    <mergeCell ref="SXX1:SXZ1"/>
    <mergeCell ref="SWQ1:SWS1"/>
    <mergeCell ref="SWT1:SWV1"/>
    <mergeCell ref="SWW1:SWY1"/>
    <mergeCell ref="SWZ1:SXB1"/>
    <mergeCell ref="SXC1:SXE1"/>
    <mergeCell ref="SXF1:SXH1"/>
    <mergeCell ref="SVY1:SWA1"/>
    <mergeCell ref="SWB1:SWD1"/>
    <mergeCell ref="SWE1:SWG1"/>
    <mergeCell ref="SWH1:SWJ1"/>
    <mergeCell ref="SWK1:SWM1"/>
    <mergeCell ref="SWN1:SWP1"/>
    <mergeCell ref="SVG1:SVI1"/>
    <mergeCell ref="SVJ1:SVL1"/>
    <mergeCell ref="SVM1:SVO1"/>
    <mergeCell ref="SVP1:SVR1"/>
    <mergeCell ref="SVS1:SVU1"/>
    <mergeCell ref="SVV1:SVX1"/>
    <mergeCell ref="SUO1:SUQ1"/>
    <mergeCell ref="SUR1:SUT1"/>
    <mergeCell ref="SUU1:SUW1"/>
    <mergeCell ref="SUX1:SUZ1"/>
    <mergeCell ref="SVA1:SVC1"/>
    <mergeCell ref="SVD1:SVF1"/>
    <mergeCell ref="STW1:STY1"/>
    <mergeCell ref="STZ1:SUB1"/>
    <mergeCell ref="SUC1:SUE1"/>
    <mergeCell ref="SUF1:SUH1"/>
    <mergeCell ref="SUI1:SUK1"/>
    <mergeCell ref="SUL1:SUN1"/>
    <mergeCell ref="STE1:STG1"/>
    <mergeCell ref="STH1:STJ1"/>
    <mergeCell ref="STK1:STM1"/>
    <mergeCell ref="STN1:STP1"/>
    <mergeCell ref="STQ1:STS1"/>
    <mergeCell ref="STT1:STV1"/>
    <mergeCell ref="SSM1:SSO1"/>
    <mergeCell ref="SSP1:SSR1"/>
    <mergeCell ref="SSS1:SSU1"/>
    <mergeCell ref="SSV1:SSX1"/>
    <mergeCell ref="SSY1:STA1"/>
    <mergeCell ref="STB1:STD1"/>
    <mergeCell ref="SRU1:SRW1"/>
    <mergeCell ref="SRX1:SRZ1"/>
    <mergeCell ref="SSA1:SSC1"/>
    <mergeCell ref="SSD1:SSF1"/>
    <mergeCell ref="SSG1:SSI1"/>
    <mergeCell ref="SSJ1:SSL1"/>
    <mergeCell ref="SRC1:SRE1"/>
    <mergeCell ref="SRF1:SRH1"/>
    <mergeCell ref="SRI1:SRK1"/>
    <mergeCell ref="SRL1:SRN1"/>
    <mergeCell ref="SRO1:SRQ1"/>
    <mergeCell ref="SRR1:SRT1"/>
    <mergeCell ref="SQK1:SQM1"/>
    <mergeCell ref="SQN1:SQP1"/>
    <mergeCell ref="SQQ1:SQS1"/>
    <mergeCell ref="SQT1:SQV1"/>
    <mergeCell ref="SQW1:SQY1"/>
    <mergeCell ref="SQZ1:SRB1"/>
    <mergeCell ref="SPS1:SPU1"/>
    <mergeCell ref="SPV1:SPX1"/>
    <mergeCell ref="SPY1:SQA1"/>
    <mergeCell ref="SQB1:SQD1"/>
    <mergeCell ref="SQE1:SQG1"/>
    <mergeCell ref="SQH1:SQJ1"/>
    <mergeCell ref="SPA1:SPC1"/>
    <mergeCell ref="SPD1:SPF1"/>
    <mergeCell ref="SPG1:SPI1"/>
    <mergeCell ref="SPJ1:SPL1"/>
    <mergeCell ref="SPM1:SPO1"/>
    <mergeCell ref="SPP1:SPR1"/>
    <mergeCell ref="SOI1:SOK1"/>
    <mergeCell ref="SOL1:SON1"/>
    <mergeCell ref="SOO1:SOQ1"/>
    <mergeCell ref="SOR1:SOT1"/>
    <mergeCell ref="SOU1:SOW1"/>
    <mergeCell ref="SOX1:SOZ1"/>
    <mergeCell ref="SNQ1:SNS1"/>
    <mergeCell ref="SNT1:SNV1"/>
    <mergeCell ref="SNW1:SNY1"/>
    <mergeCell ref="SNZ1:SOB1"/>
    <mergeCell ref="SOC1:SOE1"/>
    <mergeCell ref="SOF1:SOH1"/>
    <mergeCell ref="SMY1:SNA1"/>
    <mergeCell ref="SNB1:SND1"/>
    <mergeCell ref="SNE1:SNG1"/>
    <mergeCell ref="SNH1:SNJ1"/>
    <mergeCell ref="SNK1:SNM1"/>
    <mergeCell ref="SNN1:SNP1"/>
    <mergeCell ref="SMG1:SMI1"/>
    <mergeCell ref="SMJ1:SML1"/>
    <mergeCell ref="SMM1:SMO1"/>
    <mergeCell ref="SMP1:SMR1"/>
    <mergeCell ref="SMS1:SMU1"/>
    <mergeCell ref="SMV1:SMX1"/>
    <mergeCell ref="SLO1:SLQ1"/>
    <mergeCell ref="SLR1:SLT1"/>
    <mergeCell ref="SLU1:SLW1"/>
    <mergeCell ref="SLX1:SLZ1"/>
    <mergeCell ref="SMA1:SMC1"/>
    <mergeCell ref="SMD1:SMF1"/>
    <mergeCell ref="SKW1:SKY1"/>
    <mergeCell ref="SKZ1:SLB1"/>
    <mergeCell ref="SLC1:SLE1"/>
    <mergeCell ref="SLF1:SLH1"/>
    <mergeCell ref="SLI1:SLK1"/>
    <mergeCell ref="SLL1:SLN1"/>
    <mergeCell ref="SKE1:SKG1"/>
    <mergeCell ref="SKH1:SKJ1"/>
    <mergeCell ref="SKK1:SKM1"/>
    <mergeCell ref="SKN1:SKP1"/>
    <mergeCell ref="SKQ1:SKS1"/>
    <mergeCell ref="SKT1:SKV1"/>
    <mergeCell ref="SJM1:SJO1"/>
    <mergeCell ref="SJP1:SJR1"/>
    <mergeCell ref="SJS1:SJU1"/>
    <mergeCell ref="SJV1:SJX1"/>
    <mergeCell ref="SJY1:SKA1"/>
    <mergeCell ref="SKB1:SKD1"/>
    <mergeCell ref="SIU1:SIW1"/>
    <mergeCell ref="SIX1:SIZ1"/>
    <mergeCell ref="SJA1:SJC1"/>
    <mergeCell ref="SJD1:SJF1"/>
    <mergeCell ref="SJG1:SJI1"/>
    <mergeCell ref="SJJ1:SJL1"/>
    <mergeCell ref="SIC1:SIE1"/>
    <mergeCell ref="SIF1:SIH1"/>
    <mergeCell ref="SII1:SIK1"/>
    <mergeCell ref="SIL1:SIN1"/>
    <mergeCell ref="SIO1:SIQ1"/>
    <mergeCell ref="SIR1:SIT1"/>
    <mergeCell ref="SHK1:SHM1"/>
    <mergeCell ref="SHN1:SHP1"/>
    <mergeCell ref="SHQ1:SHS1"/>
    <mergeCell ref="SHT1:SHV1"/>
    <mergeCell ref="SHW1:SHY1"/>
    <mergeCell ref="SHZ1:SIB1"/>
    <mergeCell ref="SGS1:SGU1"/>
    <mergeCell ref="SGV1:SGX1"/>
    <mergeCell ref="SGY1:SHA1"/>
    <mergeCell ref="SHB1:SHD1"/>
    <mergeCell ref="SHE1:SHG1"/>
    <mergeCell ref="SHH1:SHJ1"/>
    <mergeCell ref="SGA1:SGC1"/>
    <mergeCell ref="SGD1:SGF1"/>
    <mergeCell ref="SGG1:SGI1"/>
    <mergeCell ref="SGJ1:SGL1"/>
    <mergeCell ref="SGM1:SGO1"/>
    <mergeCell ref="SGP1:SGR1"/>
    <mergeCell ref="SFI1:SFK1"/>
    <mergeCell ref="SFL1:SFN1"/>
    <mergeCell ref="SFO1:SFQ1"/>
    <mergeCell ref="SFR1:SFT1"/>
    <mergeCell ref="SFU1:SFW1"/>
    <mergeCell ref="SFX1:SFZ1"/>
    <mergeCell ref="SEQ1:SES1"/>
    <mergeCell ref="SET1:SEV1"/>
    <mergeCell ref="SEW1:SEY1"/>
    <mergeCell ref="SEZ1:SFB1"/>
    <mergeCell ref="SFC1:SFE1"/>
    <mergeCell ref="SFF1:SFH1"/>
    <mergeCell ref="SDY1:SEA1"/>
    <mergeCell ref="SEB1:SED1"/>
    <mergeCell ref="SEE1:SEG1"/>
    <mergeCell ref="SEH1:SEJ1"/>
    <mergeCell ref="SEK1:SEM1"/>
    <mergeCell ref="SEN1:SEP1"/>
    <mergeCell ref="SDG1:SDI1"/>
    <mergeCell ref="SDJ1:SDL1"/>
    <mergeCell ref="SDM1:SDO1"/>
    <mergeCell ref="SDP1:SDR1"/>
    <mergeCell ref="SDS1:SDU1"/>
    <mergeCell ref="SDV1:SDX1"/>
    <mergeCell ref="SCO1:SCQ1"/>
    <mergeCell ref="SCR1:SCT1"/>
    <mergeCell ref="SCU1:SCW1"/>
    <mergeCell ref="SCX1:SCZ1"/>
    <mergeCell ref="SDA1:SDC1"/>
    <mergeCell ref="SDD1:SDF1"/>
    <mergeCell ref="SBW1:SBY1"/>
    <mergeCell ref="SBZ1:SCB1"/>
    <mergeCell ref="SCC1:SCE1"/>
    <mergeCell ref="SCF1:SCH1"/>
    <mergeCell ref="SCI1:SCK1"/>
    <mergeCell ref="SCL1:SCN1"/>
    <mergeCell ref="SBE1:SBG1"/>
    <mergeCell ref="SBH1:SBJ1"/>
    <mergeCell ref="SBK1:SBM1"/>
    <mergeCell ref="SBN1:SBP1"/>
    <mergeCell ref="SBQ1:SBS1"/>
    <mergeCell ref="SBT1:SBV1"/>
    <mergeCell ref="SAM1:SAO1"/>
    <mergeCell ref="SAP1:SAR1"/>
    <mergeCell ref="SAS1:SAU1"/>
    <mergeCell ref="SAV1:SAX1"/>
    <mergeCell ref="SAY1:SBA1"/>
    <mergeCell ref="SBB1:SBD1"/>
    <mergeCell ref="RZU1:RZW1"/>
    <mergeCell ref="RZX1:RZZ1"/>
    <mergeCell ref="SAA1:SAC1"/>
    <mergeCell ref="SAD1:SAF1"/>
    <mergeCell ref="SAG1:SAI1"/>
    <mergeCell ref="SAJ1:SAL1"/>
    <mergeCell ref="RZC1:RZE1"/>
    <mergeCell ref="RZF1:RZH1"/>
    <mergeCell ref="RZI1:RZK1"/>
    <mergeCell ref="RZL1:RZN1"/>
    <mergeCell ref="RZO1:RZQ1"/>
    <mergeCell ref="RZR1:RZT1"/>
    <mergeCell ref="RYK1:RYM1"/>
    <mergeCell ref="RYN1:RYP1"/>
    <mergeCell ref="RYQ1:RYS1"/>
    <mergeCell ref="RYT1:RYV1"/>
    <mergeCell ref="RYW1:RYY1"/>
    <mergeCell ref="RYZ1:RZB1"/>
    <mergeCell ref="RXS1:RXU1"/>
    <mergeCell ref="RXV1:RXX1"/>
    <mergeCell ref="RXY1:RYA1"/>
    <mergeCell ref="RYB1:RYD1"/>
    <mergeCell ref="RYE1:RYG1"/>
    <mergeCell ref="RYH1:RYJ1"/>
    <mergeCell ref="RXA1:RXC1"/>
    <mergeCell ref="RXD1:RXF1"/>
    <mergeCell ref="RXG1:RXI1"/>
    <mergeCell ref="RXJ1:RXL1"/>
    <mergeCell ref="RXM1:RXO1"/>
    <mergeCell ref="RXP1:RXR1"/>
    <mergeCell ref="RWI1:RWK1"/>
    <mergeCell ref="RWL1:RWN1"/>
    <mergeCell ref="RWO1:RWQ1"/>
    <mergeCell ref="RWR1:RWT1"/>
    <mergeCell ref="RWU1:RWW1"/>
    <mergeCell ref="RWX1:RWZ1"/>
    <mergeCell ref="RVQ1:RVS1"/>
    <mergeCell ref="RVT1:RVV1"/>
    <mergeCell ref="RVW1:RVY1"/>
    <mergeCell ref="RVZ1:RWB1"/>
    <mergeCell ref="RWC1:RWE1"/>
    <mergeCell ref="RWF1:RWH1"/>
    <mergeCell ref="RUY1:RVA1"/>
    <mergeCell ref="RVB1:RVD1"/>
    <mergeCell ref="RVE1:RVG1"/>
    <mergeCell ref="RVH1:RVJ1"/>
    <mergeCell ref="RVK1:RVM1"/>
    <mergeCell ref="RVN1:RVP1"/>
    <mergeCell ref="RUG1:RUI1"/>
    <mergeCell ref="RUJ1:RUL1"/>
    <mergeCell ref="RUM1:RUO1"/>
    <mergeCell ref="RUP1:RUR1"/>
    <mergeCell ref="RUS1:RUU1"/>
    <mergeCell ref="RUV1:RUX1"/>
    <mergeCell ref="RTO1:RTQ1"/>
    <mergeCell ref="RTR1:RTT1"/>
    <mergeCell ref="RTU1:RTW1"/>
    <mergeCell ref="RTX1:RTZ1"/>
    <mergeCell ref="RUA1:RUC1"/>
    <mergeCell ref="RUD1:RUF1"/>
    <mergeCell ref="RSW1:RSY1"/>
    <mergeCell ref="RSZ1:RTB1"/>
    <mergeCell ref="RTC1:RTE1"/>
    <mergeCell ref="RTF1:RTH1"/>
    <mergeCell ref="RTI1:RTK1"/>
    <mergeCell ref="RTL1:RTN1"/>
    <mergeCell ref="RSE1:RSG1"/>
    <mergeCell ref="RSH1:RSJ1"/>
    <mergeCell ref="RSK1:RSM1"/>
    <mergeCell ref="RSN1:RSP1"/>
    <mergeCell ref="RSQ1:RSS1"/>
    <mergeCell ref="RST1:RSV1"/>
    <mergeCell ref="RRM1:RRO1"/>
    <mergeCell ref="RRP1:RRR1"/>
    <mergeCell ref="RRS1:RRU1"/>
    <mergeCell ref="RRV1:RRX1"/>
    <mergeCell ref="RRY1:RSA1"/>
    <mergeCell ref="RSB1:RSD1"/>
    <mergeCell ref="RQU1:RQW1"/>
    <mergeCell ref="RQX1:RQZ1"/>
    <mergeCell ref="RRA1:RRC1"/>
    <mergeCell ref="RRD1:RRF1"/>
    <mergeCell ref="RRG1:RRI1"/>
    <mergeCell ref="RRJ1:RRL1"/>
    <mergeCell ref="RQC1:RQE1"/>
    <mergeCell ref="RQF1:RQH1"/>
    <mergeCell ref="RQI1:RQK1"/>
    <mergeCell ref="RQL1:RQN1"/>
    <mergeCell ref="RQO1:RQQ1"/>
    <mergeCell ref="RQR1:RQT1"/>
    <mergeCell ref="RPK1:RPM1"/>
    <mergeCell ref="RPN1:RPP1"/>
    <mergeCell ref="RPQ1:RPS1"/>
    <mergeCell ref="RPT1:RPV1"/>
    <mergeCell ref="RPW1:RPY1"/>
    <mergeCell ref="RPZ1:RQB1"/>
    <mergeCell ref="ROS1:ROU1"/>
    <mergeCell ref="ROV1:ROX1"/>
    <mergeCell ref="ROY1:RPA1"/>
    <mergeCell ref="RPB1:RPD1"/>
    <mergeCell ref="RPE1:RPG1"/>
    <mergeCell ref="RPH1:RPJ1"/>
    <mergeCell ref="ROA1:ROC1"/>
    <mergeCell ref="ROD1:ROF1"/>
    <mergeCell ref="ROG1:ROI1"/>
    <mergeCell ref="ROJ1:ROL1"/>
    <mergeCell ref="ROM1:ROO1"/>
    <mergeCell ref="ROP1:ROR1"/>
    <mergeCell ref="RNI1:RNK1"/>
    <mergeCell ref="RNL1:RNN1"/>
    <mergeCell ref="RNO1:RNQ1"/>
    <mergeCell ref="RNR1:RNT1"/>
    <mergeCell ref="RNU1:RNW1"/>
    <mergeCell ref="RNX1:RNZ1"/>
    <mergeCell ref="RMQ1:RMS1"/>
    <mergeCell ref="RMT1:RMV1"/>
    <mergeCell ref="RMW1:RMY1"/>
    <mergeCell ref="RMZ1:RNB1"/>
    <mergeCell ref="RNC1:RNE1"/>
    <mergeCell ref="RNF1:RNH1"/>
    <mergeCell ref="RLY1:RMA1"/>
    <mergeCell ref="RMB1:RMD1"/>
    <mergeCell ref="RME1:RMG1"/>
    <mergeCell ref="RMH1:RMJ1"/>
    <mergeCell ref="RMK1:RMM1"/>
    <mergeCell ref="RMN1:RMP1"/>
    <mergeCell ref="RLG1:RLI1"/>
    <mergeCell ref="RLJ1:RLL1"/>
    <mergeCell ref="RLM1:RLO1"/>
    <mergeCell ref="RLP1:RLR1"/>
    <mergeCell ref="RLS1:RLU1"/>
    <mergeCell ref="RLV1:RLX1"/>
    <mergeCell ref="RKO1:RKQ1"/>
    <mergeCell ref="RKR1:RKT1"/>
    <mergeCell ref="RKU1:RKW1"/>
    <mergeCell ref="RKX1:RKZ1"/>
    <mergeCell ref="RLA1:RLC1"/>
    <mergeCell ref="RLD1:RLF1"/>
    <mergeCell ref="RJW1:RJY1"/>
    <mergeCell ref="RJZ1:RKB1"/>
    <mergeCell ref="RKC1:RKE1"/>
    <mergeCell ref="RKF1:RKH1"/>
    <mergeCell ref="RKI1:RKK1"/>
    <mergeCell ref="RKL1:RKN1"/>
    <mergeCell ref="RJE1:RJG1"/>
    <mergeCell ref="RJH1:RJJ1"/>
    <mergeCell ref="RJK1:RJM1"/>
    <mergeCell ref="RJN1:RJP1"/>
    <mergeCell ref="RJQ1:RJS1"/>
    <mergeCell ref="RJT1:RJV1"/>
    <mergeCell ref="RIM1:RIO1"/>
    <mergeCell ref="RIP1:RIR1"/>
    <mergeCell ref="RIS1:RIU1"/>
    <mergeCell ref="RIV1:RIX1"/>
    <mergeCell ref="RIY1:RJA1"/>
    <mergeCell ref="RJB1:RJD1"/>
    <mergeCell ref="RHU1:RHW1"/>
    <mergeCell ref="RHX1:RHZ1"/>
    <mergeCell ref="RIA1:RIC1"/>
    <mergeCell ref="RID1:RIF1"/>
    <mergeCell ref="RIG1:RII1"/>
    <mergeCell ref="RIJ1:RIL1"/>
    <mergeCell ref="RHC1:RHE1"/>
    <mergeCell ref="RHF1:RHH1"/>
    <mergeCell ref="RHI1:RHK1"/>
    <mergeCell ref="RHL1:RHN1"/>
    <mergeCell ref="RHO1:RHQ1"/>
    <mergeCell ref="RHR1:RHT1"/>
    <mergeCell ref="RGK1:RGM1"/>
    <mergeCell ref="RGN1:RGP1"/>
    <mergeCell ref="RGQ1:RGS1"/>
    <mergeCell ref="RGT1:RGV1"/>
    <mergeCell ref="RGW1:RGY1"/>
    <mergeCell ref="RGZ1:RHB1"/>
    <mergeCell ref="RFS1:RFU1"/>
    <mergeCell ref="RFV1:RFX1"/>
    <mergeCell ref="RFY1:RGA1"/>
    <mergeCell ref="RGB1:RGD1"/>
    <mergeCell ref="RGE1:RGG1"/>
    <mergeCell ref="RGH1:RGJ1"/>
    <mergeCell ref="RFA1:RFC1"/>
    <mergeCell ref="RFD1:RFF1"/>
    <mergeCell ref="RFG1:RFI1"/>
    <mergeCell ref="RFJ1:RFL1"/>
    <mergeCell ref="RFM1:RFO1"/>
    <mergeCell ref="RFP1:RFR1"/>
    <mergeCell ref="REI1:REK1"/>
    <mergeCell ref="REL1:REN1"/>
    <mergeCell ref="REO1:REQ1"/>
    <mergeCell ref="RER1:RET1"/>
    <mergeCell ref="REU1:REW1"/>
    <mergeCell ref="REX1:REZ1"/>
    <mergeCell ref="RDQ1:RDS1"/>
    <mergeCell ref="RDT1:RDV1"/>
    <mergeCell ref="RDW1:RDY1"/>
    <mergeCell ref="RDZ1:REB1"/>
    <mergeCell ref="REC1:REE1"/>
    <mergeCell ref="REF1:REH1"/>
    <mergeCell ref="RCY1:RDA1"/>
    <mergeCell ref="RDB1:RDD1"/>
    <mergeCell ref="RDE1:RDG1"/>
    <mergeCell ref="RDH1:RDJ1"/>
    <mergeCell ref="RDK1:RDM1"/>
    <mergeCell ref="RDN1:RDP1"/>
    <mergeCell ref="RCG1:RCI1"/>
    <mergeCell ref="RCJ1:RCL1"/>
    <mergeCell ref="RCM1:RCO1"/>
    <mergeCell ref="RCP1:RCR1"/>
    <mergeCell ref="RCS1:RCU1"/>
    <mergeCell ref="RCV1:RCX1"/>
    <mergeCell ref="RBO1:RBQ1"/>
    <mergeCell ref="RBR1:RBT1"/>
    <mergeCell ref="RBU1:RBW1"/>
    <mergeCell ref="RBX1:RBZ1"/>
    <mergeCell ref="RCA1:RCC1"/>
    <mergeCell ref="RCD1:RCF1"/>
    <mergeCell ref="RAW1:RAY1"/>
    <mergeCell ref="RAZ1:RBB1"/>
    <mergeCell ref="RBC1:RBE1"/>
    <mergeCell ref="RBF1:RBH1"/>
    <mergeCell ref="RBI1:RBK1"/>
    <mergeCell ref="RBL1:RBN1"/>
    <mergeCell ref="RAE1:RAG1"/>
    <mergeCell ref="RAH1:RAJ1"/>
    <mergeCell ref="RAK1:RAM1"/>
    <mergeCell ref="RAN1:RAP1"/>
    <mergeCell ref="RAQ1:RAS1"/>
    <mergeCell ref="RAT1:RAV1"/>
    <mergeCell ref="QZM1:QZO1"/>
    <mergeCell ref="QZP1:QZR1"/>
    <mergeCell ref="QZS1:QZU1"/>
    <mergeCell ref="QZV1:QZX1"/>
    <mergeCell ref="QZY1:RAA1"/>
    <mergeCell ref="RAB1:RAD1"/>
    <mergeCell ref="QYU1:QYW1"/>
    <mergeCell ref="QYX1:QYZ1"/>
    <mergeCell ref="QZA1:QZC1"/>
    <mergeCell ref="QZD1:QZF1"/>
    <mergeCell ref="QZG1:QZI1"/>
    <mergeCell ref="QZJ1:QZL1"/>
    <mergeCell ref="QYC1:QYE1"/>
    <mergeCell ref="QYF1:QYH1"/>
    <mergeCell ref="QYI1:QYK1"/>
    <mergeCell ref="QYL1:QYN1"/>
    <mergeCell ref="QYO1:QYQ1"/>
    <mergeCell ref="QYR1:QYT1"/>
    <mergeCell ref="QXK1:QXM1"/>
    <mergeCell ref="QXN1:QXP1"/>
    <mergeCell ref="QXQ1:QXS1"/>
    <mergeCell ref="QXT1:QXV1"/>
    <mergeCell ref="QXW1:QXY1"/>
    <mergeCell ref="QXZ1:QYB1"/>
    <mergeCell ref="QWS1:QWU1"/>
    <mergeCell ref="QWV1:QWX1"/>
    <mergeCell ref="QWY1:QXA1"/>
    <mergeCell ref="QXB1:QXD1"/>
    <mergeCell ref="QXE1:QXG1"/>
    <mergeCell ref="QXH1:QXJ1"/>
    <mergeCell ref="QWA1:QWC1"/>
    <mergeCell ref="QWD1:QWF1"/>
    <mergeCell ref="QWG1:QWI1"/>
    <mergeCell ref="QWJ1:QWL1"/>
    <mergeCell ref="QWM1:QWO1"/>
    <mergeCell ref="QWP1:QWR1"/>
    <mergeCell ref="QVI1:QVK1"/>
    <mergeCell ref="QVL1:QVN1"/>
    <mergeCell ref="QVO1:QVQ1"/>
    <mergeCell ref="QVR1:QVT1"/>
    <mergeCell ref="QVU1:QVW1"/>
    <mergeCell ref="QVX1:QVZ1"/>
    <mergeCell ref="QUQ1:QUS1"/>
    <mergeCell ref="QUT1:QUV1"/>
    <mergeCell ref="QUW1:QUY1"/>
    <mergeCell ref="QUZ1:QVB1"/>
    <mergeCell ref="QVC1:QVE1"/>
    <mergeCell ref="QVF1:QVH1"/>
    <mergeCell ref="QTY1:QUA1"/>
    <mergeCell ref="QUB1:QUD1"/>
    <mergeCell ref="QUE1:QUG1"/>
    <mergeCell ref="QUH1:QUJ1"/>
    <mergeCell ref="QUK1:QUM1"/>
    <mergeCell ref="QUN1:QUP1"/>
    <mergeCell ref="QTG1:QTI1"/>
    <mergeCell ref="QTJ1:QTL1"/>
    <mergeCell ref="QTM1:QTO1"/>
    <mergeCell ref="QTP1:QTR1"/>
    <mergeCell ref="QTS1:QTU1"/>
    <mergeCell ref="QTV1:QTX1"/>
    <mergeCell ref="QSO1:QSQ1"/>
    <mergeCell ref="QSR1:QST1"/>
    <mergeCell ref="QSU1:QSW1"/>
    <mergeCell ref="QSX1:QSZ1"/>
    <mergeCell ref="QTA1:QTC1"/>
    <mergeCell ref="QTD1:QTF1"/>
    <mergeCell ref="QRW1:QRY1"/>
    <mergeCell ref="QRZ1:QSB1"/>
    <mergeCell ref="QSC1:QSE1"/>
    <mergeCell ref="QSF1:QSH1"/>
    <mergeCell ref="QSI1:QSK1"/>
    <mergeCell ref="QSL1:QSN1"/>
    <mergeCell ref="QRE1:QRG1"/>
    <mergeCell ref="QRH1:QRJ1"/>
    <mergeCell ref="QRK1:QRM1"/>
    <mergeCell ref="QRN1:QRP1"/>
    <mergeCell ref="QRQ1:QRS1"/>
    <mergeCell ref="QRT1:QRV1"/>
    <mergeCell ref="QQM1:QQO1"/>
    <mergeCell ref="QQP1:QQR1"/>
    <mergeCell ref="QQS1:QQU1"/>
    <mergeCell ref="QQV1:QQX1"/>
    <mergeCell ref="QQY1:QRA1"/>
    <mergeCell ref="QRB1:QRD1"/>
    <mergeCell ref="QPU1:QPW1"/>
    <mergeCell ref="QPX1:QPZ1"/>
    <mergeCell ref="QQA1:QQC1"/>
    <mergeCell ref="QQD1:QQF1"/>
    <mergeCell ref="QQG1:QQI1"/>
    <mergeCell ref="QQJ1:QQL1"/>
    <mergeCell ref="QPC1:QPE1"/>
    <mergeCell ref="QPF1:QPH1"/>
    <mergeCell ref="QPI1:QPK1"/>
    <mergeCell ref="QPL1:QPN1"/>
    <mergeCell ref="QPO1:QPQ1"/>
    <mergeCell ref="QPR1:QPT1"/>
    <mergeCell ref="QOK1:QOM1"/>
    <mergeCell ref="QON1:QOP1"/>
    <mergeCell ref="QOQ1:QOS1"/>
    <mergeCell ref="QOT1:QOV1"/>
    <mergeCell ref="QOW1:QOY1"/>
    <mergeCell ref="QOZ1:QPB1"/>
    <mergeCell ref="QNS1:QNU1"/>
    <mergeCell ref="QNV1:QNX1"/>
    <mergeCell ref="QNY1:QOA1"/>
    <mergeCell ref="QOB1:QOD1"/>
    <mergeCell ref="QOE1:QOG1"/>
    <mergeCell ref="QOH1:QOJ1"/>
    <mergeCell ref="QNA1:QNC1"/>
    <mergeCell ref="QND1:QNF1"/>
    <mergeCell ref="QNG1:QNI1"/>
    <mergeCell ref="QNJ1:QNL1"/>
    <mergeCell ref="QNM1:QNO1"/>
    <mergeCell ref="QNP1:QNR1"/>
    <mergeCell ref="QMI1:QMK1"/>
    <mergeCell ref="QML1:QMN1"/>
    <mergeCell ref="QMO1:QMQ1"/>
    <mergeCell ref="QMR1:QMT1"/>
    <mergeCell ref="QMU1:QMW1"/>
    <mergeCell ref="QMX1:QMZ1"/>
    <mergeCell ref="QLQ1:QLS1"/>
    <mergeCell ref="QLT1:QLV1"/>
    <mergeCell ref="QLW1:QLY1"/>
    <mergeCell ref="QLZ1:QMB1"/>
    <mergeCell ref="QMC1:QME1"/>
    <mergeCell ref="QMF1:QMH1"/>
    <mergeCell ref="QKY1:QLA1"/>
    <mergeCell ref="QLB1:QLD1"/>
    <mergeCell ref="QLE1:QLG1"/>
    <mergeCell ref="QLH1:QLJ1"/>
    <mergeCell ref="QLK1:QLM1"/>
    <mergeCell ref="QLN1:QLP1"/>
    <mergeCell ref="QKG1:QKI1"/>
    <mergeCell ref="QKJ1:QKL1"/>
    <mergeCell ref="QKM1:QKO1"/>
    <mergeCell ref="QKP1:QKR1"/>
    <mergeCell ref="QKS1:QKU1"/>
    <mergeCell ref="QKV1:QKX1"/>
    <mergeCell ref="QJO1:QJQ1"/>
    <mergeCell ref="QJR1:QJT1"/>
    <mergeCell ref="QJU1:QJW1"/>
    <mergeCell ref="QJX1:QJZ1"/>
    <mergeCell ref="QKA1:QKC1"/>
    <mergeCell ref="QKD1:QKF1"/>
    <mergeCell ref="QIW1:QIY1"/>
    <mergeCell ref="QIZ1:QJB1"/>
    <mergeCell ref="QJC1:QJE1"/>
    <mergeCell ref="QJF1:QJH1"/>
    <mergeCell ref="QJI1:QJK1"/>
    <mergeCell ref="QJL1:QJN1"/>
    <mergeCell ref="QIE1:QIG1"/>
    <mergeCell ref="QIH1:QIJ1"/>
    <mergeCell ref="QIK1:QIM1"/>
    <mergeCell ref="QIN1:QIP1"/>
    <mergeCell ref="QIQ1:QIS1"/>
    <mergeCell ref="QIT1:QIV1"/>
    <mergeCell ref="QHM1:QHO1"/>
    <mergeCell ref="QHP1:QHR1"/>
    <mergeCell ref="QHS1:QHU1"/>
    <mergeCell ref="QHV1:QHX1"/>
    <mergeCell ref="QHY1:QIA1"/>
    <mergeCell ref="QIB1:QID1"/>
    <mergeCell ref="QGU1:QGW1"/>
    <mergeCell ref="QGX1:QGZ1"/>
    <mergeCell ref="QHA1:QHC1"/>
    <mergeCell ref="QHD1:QHF1"/>
    <mergeCell ref="QHG1:QHI1"/>
    <mergeCell ref="QHJ1:QHL1"/>
    <mergeCell ref="QGC1:QGE1"/>
    <mergeCell ref="QGF1:QGH1"/>
    <mergeCell ref="QGI1:QGK1"/>
    <mergeCell ref="QGL1:QGN1"/>
    <mergeCell ref="QGO1:QGQ1"/>
    <mergeCell ref="QGR1:QGT1"/>
    <mergeCell ref="QFK1:QFM1"/>
    <mergeCell ref="QFN1:QFP1"/>
    <mergeCell ref="QFQ1:QFS1"/>
    <mergeCell ref="QFT1:QFV1"/>
    <mergeCell ref="QFW1:QFY1"/>
    <mergeCell ref="QFZ1:QGB1"/>
    <mergeCell ref="QES1:QEU1"/>
    <mergeCell ref="QEV1:QEX1"/>
    <mergeCell ref="QEY1:QFA1"/>
    <mergeCell ref="QFB1:QFD1"/>
    <mergeCell ref="QFE1:QFG1"/>
    <mergeCell ref="QFH1:QFJ1"/>
    <mergeCell ref="QEA1:QEC1"/>
    <mergeCell ref="QED1:QEF1"/>
    <mergeCell ref="QEG1:QEI1"/>
    <mergeCell ref="QEJ1:QEL1"/>
    <mergeCell ref="QEM1:QEO1"/>
    <mergeCell ref="QEP1:QER1"/>
    <mergeCell ref="QDI1:QDK1"/>
    <mergeCell ref="QDL1:QDN1"/>
    <mergeCell ref="QDO1:QDQ1"/>
    <mergeCell ref="QDR1:QDT1"/>
    <mergeCell ref="QDU1:QDW1"/>
    <mergeCell ref="QDX1:QDZ1"/>
    <mergeCell ref="QCQ1:QCS1"/>
    <mergeCell ref="QCT1:QCV1"/>
    <mergeCell ref="QCW1:QCY1"/>
    <mergeCell ref="QCZ1:QDB1"/>
    <mergeCell ref="QDC1:QDE1"/>
    <mergeCell ref="QDF1:QDH1"/>
    <mergeCell ref="QBY1:QCA1"/>
    <mergeCell ref="QCB1:QCD1"/>
    <mergeCell ref="QCE1:QCG1"/>
    <mergeCell ref="QCH1:QCJ1"/>
    <mergeCell ref="QCK1:QCM1"/>
    <mergeCell ref="QCN1:QCP1"/>
    <mergeCell ref="QBG1:QBI1"/>
    <mergeCell ref="QBJ1:QBL1"/>
    <mergeCell ref="QBM1:QBO1"/>
    <mergeCell ref="QBP1:QBR1"/>
    <mergeCell ref="QBS1:QBU1"/>
    <mergeCell ref="QBV1:QBX1"/>
    <mergeCell ref="QAO1:QAQ1"/>
    <mergeCell ref="QAR1:QAT1"/>
    <mergeCell ref="QAU1:QAW1"/>
    <mergeCell ref="QAX1:QAZ1"/>
    <mergeCell ref="QBA1:QBC1"/>
    <mergeCell ref="QBD1:QBF1"/>
    <mergeCell ref="PZW1:PZY1"/>
    <mergeCell ref="PZZ1:QAB1"/>
    <mergeCell ref="QAC1:QAE1"/>
    <mergeCell ref="QAF1:QAH1"/>
    <mergeCell ref="QAI1:QAK1"/>
    <mergeCell ref="QAL1:QAN1"/>
    <mergeCell ref="PZE1:PZG1"/>
    <mergeCell ref="PZH1:PZJ1"/>
    <mergeCell ref="PZK1:PZM1"/>
    <mergeCell ref="PZN1:PZP1"/>
    <mergeCell ref="PZQ1:PZS1"/>
    <mergeCell ref="PZT1:PZV1"/>
    <mergeCell ref="PYM1:PYO1"/>
    <mergeCell ref="PYP1:PYR1"/>
    <mergeCell ref="PYS1:PYU1"/>
    <mergeCell ref="PYV1:PYX1"/>
    <mergeCell ref="PYY1:PZA1"/>
    <mergeCell ref="PZB1:PZD1"/>
    <mergeCell ref="PXU1:PXW1"/>
    <mergeCell ref="PXX1:PXZ1"/>
    <mergeCell ref="PYA1:PYC1"/>
    <mergeCell ref="PYD1:PYF1"/>
    <mergeCell ref="PYG1:PYI1"/>
    <mergeCell ref="PYJ1:PYL1"/>
    <mergeCell ref="PXC1:PXE1"/>
    <mergeCell ref="PXF1:PXH1"/>
    <mergeCell ref="PXI1:PXK1"/>
    <mergeCell ref="PXL1:PXN1"/>
    <mergeCell ref="PXO1:PXQ1"/>
    <mergeCell ref="PXR1:PXT1"/>
    <mergeCell ref="PWK1:PWM1"/>
    <mergeCell ref="PWN1:PWP1"/>
    <mergeCell ref="PWQ1:PWS1"/>
    <mergeCell ref="PWT1:PWV1"/>
    <mergeCell ref="PWW1:PWY1"/>
    <mergeCell ref="PWZ1:PXB1"/>
    <mergeCell ref="PVS1:PVU1"/>
    <mergeCell ref="PVV1:PVX1"/>
    <mergeCell ref="PVY1:PWA1"/>
    <mergeCell ref="PWB1:PWD1"/>
    <mergeCell ref="PWE1:PWG1"/>
    <mergeCell ref="PWH1:PWJ1"/>
    <mergeCell ref="PVA1:PVC1"/>
    <mergeCell ref="PVD1:PVF1"/>
    <mergeCell ref="PVG1:PVI1"/>
    <mergeCell ref="PVJ1:PVL1"/>
    <mergeCell ref="PVM1:PVO1"/>
    <mergeCell ref="PVP1:PVR1"/>
    <mergeCell ref="PUI1:PUK1"/>
    <mergeCell ref="PUL1:PUN1"/>
    <mergeCell ref="PUO1:PUQ1"/>
    <mergeCell ref="PUR1:PUT1"/>
    <mergeCell ref="PUU1:PUW1"/>
    <mergeCell ref="PUX1:PUZ1"/>
    <mergeCell ref="PTQ1:PTS1"/>
    <mergeCell ref="PTT1:PTV1"/>
    <mergeCell ref="PTW1:PTY1"/>
    <mergeCell ref="PTZ1:PUB1"/>
    <mergeCell ref="PUC1:PUE1"/>
    <mergeCell ref="PUF1:PUH1"/>
    <mergeCell ref="PSY1:PTA1"/>
    <mergeCell ref="PTB1:PTD1"/>
    <mergeCell ref="PTE1:PTG1"/>
    <mergeCell ref="PTH1:PTJ1"/>
    <mergeCell ref="PTK1:PTM1"/>
    <mergeCell ref="PTN1:PTP1"/>
    <mergeCell ref="PSG1:PSI1"/>
    <mergeCell ref="PSJ1:PSL1"/>
    <mergeCell ref="PSM1:PSO1"/>
    <mergeCell ref="PSP1:PSR1"/>
    <mergeCell ref="PSS1:PSU1"/>
    <mergeCell ref="PSV1:PSX1"/>
    <mergeCell ref="PRO1:PRQ1"/>
    <mergeCell ref="PRR1:PRT1"/>
    <mergeCell ref="PRU1:PRW1"/>
    <mergeCell ref="PRX1:PRZ1"/>
    <mergeCell ref="PSA1:PSC1"/>
    <mergeCell ref="PSD1:PSF1"/>
    <mergeCell ref="PQW1:PQY1"/>
    <mergeCell ref="PQZ1:PRB1"/>
    <mergeCell ref="PRC1:PRE1"/>
    <mergeCell ref="PRF1:PRH1"/>
    <mergeCell ref="PRI1:PRK1"/>
    <mergeCell ref="PRL1:PRN1"/>
    <mergeCell ref="PQE1:PQG1"/>
    <mergeCell ref="PQH1:PQJ1"/>
    <mergeCell ref="PQK1:PQM1"/>
    <mergeCell ref="PQN1:PQP1"/>
    <mergeCell ref="PQQ1:PQS1"/>
    <mergeCell ref="PQT1:PQV1"/>
    <mergeCell ref="PPM1:PPO1"/>
    <mergeCell ref="PPP1:PPR1"/>
    <mergeCell ref="PPS1:PPU1"/>
    <mergeCell ref="PPV1:PPX1"/>
    <mergeCell ref="PPY1:PQA1"/>
    <mergeCell ref="PQB1:PQD1"/>
    <mergeCell ref="POU1:POW1"/>
    <mergeCell ref="POX1:POZ1"/>
    <mergeCell ref="PPA1:PPC1"/>
    <mergeCell ref="PPD1:PPF1"/>
    <mergeCell ref="PPG1:PPI1"/>
    <mergeCell ref="PPJ1:PPL1"/>
    <mergeCell ref="POC1:POE1"/>
    <mergeCell ref="POF1:POH1"/>
    <mergeCell ref="POI1:POK1"/>
    <mergeCell ref="POL1:PON1"/>
    <mergeCell ref="POO1:POQ1"/>
    <mergeCell ref="POR1:POT1"/>
    <mergeCell ref="PNK1:PNM1"/>
    <mergeCell ref="PNN1:PNP1"/>
    <mergeCell ref="PNQ1:PNS1"/>
    <mergeCell ref="PNT1:PNV1"/>
    <mergeCell ref="PNW1:PNY1"/>
    <mergeCell ref="PNZ1:POB1"/>
    <mergeCell ref="PMS1:PMU1"/>
    <mergeCell ref="PMV1:PMX1"/>
    <mergeCell ref="PMY1:PNA1"/>
    <mergeCell ref="PNB1:PND1"/>
    <mergeCell ref="PNE1:PNG1"/>
    <mergeCell ref="PNH1:PNJ1"/>
    <mergeCell ref="PMA1:PMC1"/>
    <mergeCell ref="PMD1:PMF1"/>
    <mergeCell ref="PMG1:PMI1"/>
    <mergeCell ref="PMJ1:PML1"/>
    <mergeCell ref="PMM1:PMO1"/>
    <mergeCell ref="PMP1:PMR1"/>
    <mergeCell ref="PLI1:PLK1"/>
    <mergeCell ref="PLL1:PLN1"/>
    <mergeCell ref="PLO1:PLQ1"/>
    <mergeCell ref="PLR1:PLT1"/>
    <mergeCell ref="PLU1:PLW1"/>
    <mergeCell ref="PLX1:PLZ1"/>
    <mergeCell ref="PKQ1:PKS1"/>
    <mergeCell ref="PKT1:PKV1"/>
    <mergeCell ref="PKW1:PKY1"/>
    <mergeCell ref="PKZ1:PLB1"/>
    <mergeCell ref="PLC1:PLE1"/>
    <mergeCell ref="PLF1:PLH1"/>
    <mergeCell ref="PJY1:PKA1"/>
    <mergeCell ref="PKB1:PKD1"/>
    <mergeCell ref="PKE1:PKG1"/>
    <mergeCell ref="PKH1:PKJ1"/>
    <mergeCell ref="PKK1:PKM1"/>
    <mergeCell ref="PKN1:PKP1"/>
    <mergeCell ref="PJG1:PJI1"/>
    <mergeCell ref="PJJ1:PJL1"/>
    <mergeCell ref="PJM1:PJO1"/>
    <mergeCell ref="PJP1:PJR1"/>
    <mergeCell ref="PJS1:PJU1"/>
    <mergeCell ref="PJV1:PJX1"/>
    <mergeCell ref="PIO1:PIQ1"/>
    <mergeCell ref="PIR1:PIT1"/>
    <mergeCell ref="PIU1:PIW1"/>
    <mergeCell ref="PIX1:PIZ1"/>
    <mergeCell ref="PJA1:PJC1"/>
    <mergeCell ref="PJD1:PJF1"/>
    <mergeCell ref="PHW1:PHY1"/>
    <mergeCell ref="PHZ1:PIB1"/>
    <mergeCell ref="PIC1:PIE1"/>
    <mergeCell ref="PIF1:PIH1"/>
    <mergeCell ref="PII1:PIK1"/>
    <mergeCell ref="PIL1:PIN1"/>
    <mergeCell ref="PHE1:PHG1"/>
    <mergeCell ref="PHH1:PHJ1"/>
    <mergeCell ref="PHK1:PHM1"/>
    <mergeCell ref="PHN1:PHP1"/>
    <mergeCell ref="PHQ1:PHS1"/>
    <mergeCell ref="PHT1:PHV1"/>
    <mergeCell ref="PGM1:PGO1"/>
    <mergeCell ref="PGP1:PGR1"/>
    <mergeCell ref="PGS1:PGU1"/>
    <mergeCell ref="PGV1:PGX1"/>
    <mergeCell ref="PGY1:PHA1"/>
    <mergeCell ref="PHB1:PHD1"/>
    <mergeCell ref="PFU1:PFW1"/>
    <mergeCell ref="PFX1:PFZ1"/>
    <mergeCell ref="PGA1:PGC1"/>
    <mergeCell ref="PGD1:PGF1"/>
    <mergeCell ref="PGG1:PGI1"/>
    <mergeCell ref="PGJ1:PGL1"/>
    <mergeCell ref="PFC1:PFE1"/>
    <mergeCell ref="PFF1:PFH1"/>
    <mergeCell ref="PFI1:PFK1"/>
    <mergeCell ref="PFL1:PFN1"/>
    <mergeCell ref="PFO1:PFQ1"/>
    <mergeCell ref="PFR1:PFT1"/>
    <mergeCell ref="PEK1:PEM1"/>
    <mergeCell ref="PEN1:PEP1"/>
    <mergeCell ref="PEQ1:PES1"/>
    <mergeCell ref="PET1:PEV1"/>
    <mergeCell ref="PEW1:PEY1"/>
    <mergeCell ref="PEZ1:PFB1"/>
    <mergeCell ref="PDS1:PDU1"/>
    <mergeCell ref="PDV1:PDX1"/>
    <mergeCell ref="PDY1:PEA1"/>
    <mergeCell ref="PEB1:PED1"/>
    <mergeCell ref="PEE1:PEG1"/>
    <mergeCell ref="PEH1:PEJ1"/>
    <mergeCell ref="PDA1:PDC1"/>
    <mergeCell ref="PDD1:PDF1"/>
    <mergeCell ref="PDG1:PDI1"/>
    <mergeCell ref="PDJ1:PDL1"/>
    <mergeCell ref="PDM1:PDO1"/>
    <mergeCell ref="PDP1:PDR1"/>
    <mergeCell ref="PCI1:PCK1"/>
    <mergeCell ref="PCL1:PCN1"/>
    <mergeCell ref="PCO1:PCQ1"/>
    <mergeCell ref="PCR1:PCT1"/>
    <mergeCell ref="PCU1:PCW1"/>
    <mergeCell ref="PCX1:PCZ1"/>
    <mergeCell ref="PBQ1:PBS1"/>
    <mergeCell ref="PBT1:PBV1"/>
    <mergeCell ref="PBW1:PBY1"/>
    <mergeCell ref="PBZ1:PCB1"/>
    <mergeCell ref="PCC1:PCE1"/>
    <mergeCell ref="PCF1:PCH1"/>
    <mergeCell ref="PAY1:PBA1"/>
    <mergeCell ref="PBB1:PBD1"/>
    <mergeCell ref="PBE1:PBG1"/>
    <mergeCell ref="PBH1:PBJ1"/>
    <mergeCell ref="PBK1:PBM1"/>
    <mergeCell ref="PBN1:PBP1"/>
    <mergeCell ref="PAG1:PAI1"/>
    <mergeCell ref="PAJ1:PAL1"/>
    <mergeCell ref="PAM1:PAO1"/>
    <mergeCell ref="PAP1:PAR1"/>
    <mergeCell ref="PAS1:PAU1"/>
    <mergeCell ref="PAV1:PAX1"/>
    <mergeCell ref="OZO1:OZQ1"/>
    <mergeCell ref="OZR1:OZT1"/>
    <mergeCell ref="OZU1:OZW1"/>
    <mergeCell ref="OZX1:OZZ1"/>
    <mergeCell ref="PAA1:PAC1"/>
    <mergeCell ref="PAD1:PAF1"/>
    <mergeCell ref="OYW1:OYY1"/>
    <mergeCell ref="OYZ1:OZB1"/>
    <mergeCell ref="OZC1:OZE1"/>
    <mergeCell ref="OZF1:OZH1"/>
    <mergeCell ref="OZI1:OZK1"/>
    <mergeCell ref="OZL1:OZN1"/>
    <mergeCell ref="OYE1:OYG1"/>
    <mergeCell ref="OYH1:OYJ1"/>
    <mergeCell ref="OYK1:OYM1"/>
    <mergeCell ref="OYN1:OYP1"/>
    <mergeCell ref="OYQ1:OYS1"/>
    <mergeCell ref="OYT1:OYV1"/>
    <mergeCell ref="OXM1:OXO1"/>
    <mergeCell ref="OXP1:OXR1"/>
    <mergeCell ref="OXS1:OXU1"/>
    <mergeCell ref="OXV1:OXX1"/>
    <mergeCell ref="OXY1:OYA1"/>
    <mergeCell ref="OYB1:OYD1"/>
    <mergeCell ref="OWU1:OWW1"/>
    <mergeCell ref="OWX1:OWZ1"/>
    <mergeCell ref="OXA1:OXC1"/>
    <mergeCell ref="OXD1:OXF1"/>
    <mergeCell ref="OXG1:OXI1"/>
    <mergeCell ref="OXJ1:OXL1"/>
    <mergeCell ref="OWC1:OWE1"/>
    <mergeCell ref="OWF1:OWH1"/>
    <mergeCell ref="OWI1:OWK1"/>
    <mergeCell ref="OWL1:OWN1"/>
    <mergeCell ref="OWO1:OWQ1"/>
    <mergeCell ref="OWR1:OWT1"/>
    <mergeCell ref="OVK1:OVM1"/>
    <mergeCell ref="OVN1:OVP1"/>
    <mergeCell ref="OVQ1:OVS1"/>
    <mergeCell ref="OVT1:OVV1"/>
    <mergeCell ref="OVW1:OVY1"/>
    <mergeCell ref="OVZ1:OWB1"/>
    <mergeCell ref="OUS1:OUU1"/>
    <mergeCell ref="OUV1:OUX1"/>
    <mergeCell ref="OUY1:OVA1"/>
    <mergeCell ref="OVB1:OVD1"/>
    <mergeCell ref="OVE1:OVG1"/>
    <mergeCell ref="OVH1:OVJ1"/>
    <mergeCell ref="OUA1:OUC1"/>
    <mergeCell ref="OUD1:OUF1"/>
    <mergeCell ref="OUG1:OUI1"/>
    <mergeCell ref="OUJ1:OUL1"/>
    <mergeCell ref="OUM1:OUO1"/>
    <mergeCell ref="OUP1:OUR1"/>
    <mergeCell ref="OTI1:OTK1"/>
    <mergeCell ref="OTL1:OTN1"/>
    <mergeCell ref="OTO1:OTQ1"/>
    <mergeCell ref="OTR1:OTT1"/>
    <mergeCell ref="OTU1:OTW1"/>
    <mergeCell ref="OTX1:OTZ1"/>
    <mergeCell ref="OSQ1:OSS1"/>
    <mergeCell ref="OST1:OSV1"/>
    <mergeCell ref="OSW1:OSY1"/>
    <mergeCell ref="OSZ1:OTB1"/>
    <mergeCell ref="OTC1:OTE1"/>
    <mergeCell ref="OTF1:OTH1"/>
    <mergeCell ref="ORY1:OSA1"/>
    <mergeCell ref="OSB1:OSD1"/>
    <mergeCell ref="OSE1:OSG1"/>
    <mergeCell ref="OSH1:OSJ1"/>
    <mergeCell ref="OSK1:OSM1"/>
    <mergeCell ref="OSN1:OSP1"/>
    <mergeCell ref="ORG1:ORI1"/>
    <mergeCell ref="ORJ1:ORL1"/>
    <mergeCell ref="ORM1:ORO1"/>
    <mergeCell ref="ORP1:ORR1"/>
    <mergeCell ref="ORS1:ORU1"/>
    <mergeCell ref="ORV1:ORX1"/>
    <mergeCell ref="OQO1:OQQ1"/>
    <mergeCell ref="OQR1:OQT1"/>
    <mergeCell ref="OQU1:OQW1"/>
    <mergeCell ref="OQX1:OQZ1"/>
    <mergeCell ref="ORA1:ORC1"/>
    <mergeCell ref="ORD1:ORF1"/>
    <mergeCell ref="OPW1:OPY1"/>
    <mergeCell ref="OPZ1:OQB1"/>
    <mergeCell ref="OQC1:OQE1"/>
    <mergeCell ref="OQF1:OQH1"/>
    <mergeCell ref="OQI1:OQK1"/>
    <mergeCell ref="OQL1:OQN1"/>
    <mergeCell ref="OPE1:OPG1"/>
    <mergeCell ref="OPH1:OPJ1"/>
    <mergeCell ref="OPK1:OPM1"/>
    <mergeCell ref="OPN1:OPP1"/>
    <mergeCell ref="OPQ1:OPS1"/>
    <mergeCell ref="OPT1:OPV1"/>
    <mergeCell ref="OOM1:OOO1"/>
    <mergeCell ref="OOP1:OOR1"/>
    <mergeCell ref="OOS1:OOU1"/>
    <mergeCell ref="OOV1:OOX1"/>
    <mergeCell ref="OOY1:OPA1"/>
    <mergeCell ref="OPB1:OPD1"/>
    <mergeCell ref="ONU1:ONW1"/>
    <mergeCell ref="ONX1:ONZ1"/>
    <mergeCell ref="OOA1:OOC1"/>
    <mergeCell ref="OOD1:OOF1"/>
    <mergeCell ref="OOG1:OOI1"/>
    <mergeCell ref="OOJ1:OOL1"/>
    <mergeCell ref="ONC1:ONE1"/>
    <mergeCell ref="ONF1:ONH1"/>
    <mergeCell ref="ONI1:ONK1"/>
    <mergeCell ref="ONL1:ONN1"/>
    <mergeCell ref="ONO1:ONQ1"/>
    <mergeCell ref="ONR1:ONT1"/>
    <mergeCell ref="OMK1:OMM1"/>
    <mergeCell ref="OMN1:OMP1"/>
    <mergeCell ref="OMQ1:OMS1"/>
    <mergeCell ref="OMT1:OMV1"/>
    <mergeCell ref="OMW1:OMY1"/>
    <mergeCell ref="OMZ1:ONB1"/>
    <mergeCell ref="OLS1:OLU1"/>
    <mergeCell ref="OLV1:OLX1"/>
    <mergeCell ref="OLY1:OMA1"/>
    <mergeCell ref="OMB1:OMD1"/>
    <mergeCell ref="OME1:OMG1"/>
    <mergeCell ref="OMH1:OMJ1"/>
    <mergeCell ref="OLA1:OLC1"/>
    <mergeCell ref="OLD1:OLF1"/>
    <mergeCell ref="OLG1:OLI1"/>
    <mergeCell ref="OLJ1:OLL1"/>
    <mergeCell ref="OLM1:OLO1"/>
    <mergeCell ref="OLP1:OLR1"/>
    <mergeCell ref="OKI1:OKK1"/>
    <mergeCell ref="OKL1:OKN1"/>
    <mergeCell ref="OKO1:OKQ1"/>
    <mergeCell ref="OKR1:OKT1"/>
    <mergeCell ref="OKU1:OKW1"/>
    <mergeCell ref="OKX1:OKZ1"/>
    <mergeCell ref="OJQ1:OJS1"/>
    <mergeCell ref="OJT1:OJV1"/>
    <mergeCell ref="OJW1:OJY1"/>
    <mergeCell ref="OJZ1:OKB1"/>
    <mergeCell ref="OKC1:OKE1"/>
    <mergeCell ref="OKF1:OKH1"/>
    <mergeCell ref="OIY1:OJA1"/>
    <mergeCell ref="OJB1:OJD1"/>
    <mergeCell ref="OJE1:OJG1"/>
    <mergeCell ref="OJH1:OJJ1"/>
    <mergeCell ref="OJK1:OJM1"/>
    <mergeCell ref="OJN1:OJP1"/>
    <mergeCell ref="OIG1:OII1"/>
    <mergeCell ref="OIJ1:OIL1"/>
    <mergeCell ref="OIM1:OIO1"/>
    <mergeCell ref="OIP1:OIR1"/>
    <mergeCell ref="OIS1:OIU1"/>
    <mergeCell ref="OIV1:OIX1"/>
    <mergeCell ref="OHO1:OHQ1"/>
    <mergeCell ref="OHR1:OHT1"/>
    <mergeCell ref="OHU1:OHW1"/>
    <mergeCell ref="OHX1:OHZ1"/>
    <mergeCell ref="OIA1:OIC1"/>
    <mergeCell ref="OID1:OIF1"/>
    <mergeCell ref="OGW1:OGY1"/>
    <mergeCell ref="OGZ1:OHB1"/>
    <mergeCell ref="OHC1:OHE1"/>
    <mergeCell ref="OHF1:OHH1"/>
    <mergeCell ref="OHI1:OHK1"/>
    <mergeCell ref="OHL1:OHN1"/>
    <mergeCell ref="OGE1:OGG1"/>
    <mergeCell ref="OGH1:OGJ1"/>
    <mergeCell ref="OGK1:OGM1"/>
    <mergeCell ref="OGN1:OGP1"/>
    <mergeCell ref="OGQ1:OGS1"/>
    <mergeCell ref="OGT1:OGV1"/>
    <mergeCell ref="OFM1:OFO1"/>
    <mergeCell ref="OFP1:OFR1"/>
    <mergeCell ref="OFS1:OFU1"/>
    <mergeCell ref="OFV1:OFX1"/>
    <mergeCell ref="OFY1:OGA1"/>
    <mergeCell ref="OGB1:OGD1"/>
    <mergeCell ref="OEU1:OEW1"/>
    <mergeCell ref="OEX1:OEZ1"/>
    <mergeCell ref="OFA1:OFC1"/>
    <mergeCell ref="OFD1:OFF1"/>
    <mergeCell ref="OFG1:OFI1"/>
    <mergeCell ref="OFJ1:OFL1"/>
    <mergeCell ref="OEC1:OEE1"/>
    <mergeCell ref="OEF1:OEH1"/>
    <mergeCell ref="OEI1:OEK1"/>
    <mergeCell ref="OEL1:OEN1"/>
    <mergeCell ref="OEO1:OEQ1"/>
    <mergeCell ref="OER1:OET1"/>
    <mergeCell ref="ODK1:ODM1"/>
    <mergeCell ref="ODN1:ODP1"/>
    <mergeCell ref="ODQ1:ODS1"/>
    <mergeCell ref="ODT1:ODV1"/>
    <mergeCell ref="ODW1:ODY1"/>
    <mergeCell ref="ODZ1:OEB1"/>
    <mergeCell ref="OCS1:OCU1"/>
    <mergeCell ref="OCV1:OCX1"/>
    <mergeCell ref="OCY1:ODA1"/>
    <mergeCell ref="ODB1:ODD1"/>
    <mergeCell ref="ODE1:ODG1"/>
    <mergeCell ref="ODH1:ODJ1"/>
    <mergeCell ref="OCA1:OCC1"/>
    <mergeCell ref="OCD1:OCF1"/>
    <mergeCell ref="OCG1:OCI1"/>
    <mergeCell ref="OCJ1:OCL1"/>
    <mergeCell ref="OCM1:OCO1"/>
    <mergeCell ref="OCP1:OCR1"/>
    <mergeCell ref="OBI1:OBK1"/>
    <mergeCell ref="OBL1:OBN1"/>
    <mergeCell ref="OBO1:OBQ1"/>
    <mergeCell ref="OBR1:OBT1"/>
    <mergeCell ref="OBU1:OBW1"/>
    <mergeCell ref="OBX1:OBZ1"/>
    <mergeCell ref="OAQ1:OAS1"/>
    <mergeCell ref="OAT1:OAV1"/>
    <mergeCell ref="OAW1:OAY1"/>
    <mergeCell ref="OAZ1:OBB1"/>
    <mergeCell ref="OBC1:OBE1"/>
    <mergeCell ref="OBF1:OBH1"/>
    <mergeCell ref="NZY1:OAA1"/>
    <mergeCell ref="OAB1:OAD1"/>
    <mergeCell ref="OAE1:OAG1"/>
    <mergeCell ref="OAH1:OAJ1"/>
    <mergeCell ref="OAK1:OAM1"/>
    <mergeCell ref="OAN1:OAP1"/>
    <mergeCell ref="NZG1:NZI1"/>
    <mergeCell ref="NZJ1:NZL1"/>
    <mergeCell ref="NZM1:NZO1"/>
    <mergeCell ref="NZP1:NZR1"/>
    <mergeCell ref="NZS1:NZU1"/>
    <mergeCell ref="NZV1:NZX1"/>
    <mergeCell ref="NYO1:NYQ1"/>
    <mergeCell ref="NYR1:NYT1"/>
    <mergeCell ref="NYU1:NYW1"/>
    <mergeCell ref="NYX1:NYZ1"/>
    <mergeCell ref="NZA1:NZC1"/>
    <mergeCell ref="NZD1:NZF1"/>
    <mergeCell ref="NXW1:NXY1"/>
    <mergeCell ref="NXZ1:NYB1"/>
    <mergeCell ref="NYC1:NYE1"/>
    <mergeCell ref="NYF1:NYH1"/>
    <mergeCell ref="NYI1:NYK1"/>
    <mergeCell ref="NYL1:NYN1"/>
    <mergeCell ref="NXE1:NXG1"/>
    <mergeCell ref="NXH1:NXJ1"/>
    <mergeCell ref="NXK1:NXM1"/>
    <mergeCell ref="NXN1:NXP1"/>
    <mergeCell ref="NXQ1:NXS1"/>
    <mergeCell ref="NXT1:NXV1"/>
    <mergeCell ref="NWM1:NWO1"/>
    <mergeCell ref="NWP1:NWR1"/>
    <mergeCell ref="NWS1:NWU1"/>
    <mergeCell ref="NWV1:NWX1"/>
    <mergeCell ref="NWY1:NXA1"/>
    <mergeCell ref="NXB1:NXD1"/>
    <mergeCell ref="NVU1:NVW1"/>
    <mergeCell ref="NVX1:NVZ1"/>
    <mergeCell ref="NWA1:NWC1"/>
    <mergeCell ref="NWD1:NWF1"/>
    <mergeCell ref="NWG1:NWI1"/>
    <mergeCell ref="NWJ1:NWL1"/>
    <mergeCell ref="NVC1:NVE1"/>
    <mergeCell ref="NVF1:NVH1"/>
    <mergeCell ref="NVI1:NVK1"/>
    <mergeCell ref="NVL1:NVN1"/>
    <mergeCell ref="NVO1:NVQ1"/>
    <mergeCell ref="NVR1:NVT1"/>
    <mergeCell ref="NUK1:NUM1"/>
    <mergeCell ref="NUN1:NUP1"/>
    <mergeCell ref="NUQ1:NUS1"/>
    <mergeCell ref="NUT1:NUV1"/>
    <mergeCell ref="NUW1:NUY1"/>
    <mergeCell ref="NUZ1:NVB1"/>
    <mergeCell ref="NTS1:NTU1"/>
    <mergeCell ref="NTV1:NTX1"/>
    <mergeCell ref="NTY1:NUA1"/>
    <mergeCell ref="NUB1:NUD1"/>
    <mergeCell ref="NUE1:NUG1"/>
    <mergeCell ref="NUH1:NUJ1"/>
    <mergeCell ref="NTA1:NTC1"/>
    <mergeCell ref="NTD1:NTF1"/>
    <mergeCell ref="NTG1:NTI1"/>
    <mergeCell ref="NTJ1:NTL1"/>
    <mergeCell ref="NTM1:NTO1"/>
    <mergeCell ref="NTP1:NTR1"/>
    <mergeCell ref="NSI1:NSK1"/>
    <mergeCell ref="NSL1:NSN1"/>
    <mergeCell ref="NSO1:NSQ1"/>
    <mergeCell ref="NSR1:NST1"/>
    <mergeCell ref="NSU1:NSW1"/>
    <mergeCell ref="NSX1:NSZ1"/>
    <mergeCell ref="NRQ1:NRS1"/>
    <mergeCell ref="NRT1:NRV1"/>
    <mergeCell ref="NRW1:NRY1"/>
    <mergeCell ref="NRZ1:NSB1"/>
    <mergeCell ref="NSC1:NSE1"/>
    <mergeCell ref="NSF1:NSH1"/>
    <mergeCell ref="NQY1:NRA1"/>
    <mergeCell ref="NRB1:NRD1"/>
    <mergeCell ref="NRE1:NRG1"/>
    <mergeCell ref="NRH1:NRJ1"/>
    <mergeCell ref="NRK1:NRM1"/>
    <mergeCell ref="NRN1:NRP1"/>
    <mergeCell ref="NQG1:NQI1"/>
    <mergeCell ref="NQJ1:NQL1"/>
    <mergeCell ref="NQM1:NQO1"/>
    <mergeCell ref="NQP1:NQR1"/>
    <mergeCell ref="NQS1:NQU1"/>
    <mergeCell ref="NQV1:NQX1"/>
    <mergeCell ref="NPO1:NPQ1"/>
    <mergeCell ref="NPR1:NPT1"/>
    <mergeCell ref="NPU1:NPW1"/>
    <mergeCell ref="NPX1:NPZ1"/>
    <mergeCell ref="NQA1:NQC1"/>
    <mergeCell ref="NQD1:NQF1"/>
    <mergeCell ref="NOW1:NOY1"/>
    <mergeCell ref="NOZ1:NPB1"/>
    <mergeCell ref="NPC1:NPE1"/>
    <mergeCell ref="NPF1:NPH1"/>
    <mergeCell ref="NPI1:NPK1"/>
    <mergeCell ref="NPL1:NPN1"/>
    <mergeCell ref="NOE1:NOG1"/>
    <mergeCell ref="NOH1:NOJ1"/>
    <mergeCell ref="NOK1:NOM1"/>
    <mergeCell ref="NON1:NOP1"/>
    <mergeCell ref="NOQ1:NOS1"/>
    <mergeCell ref="NOT1:NOV1"/>
    <mergeCell ref="NNM1:NNO1"/>
    <mergeCell ref="NNP1:NNR1"/>
    <mergeCell ref="NNS1:NNU1"/>
    <mergeCell ref="NNV1:NNX1"/>
    <mergeCell ref="NNY1:NOA1"/>
    <mergeCell ref="NOB1:NOD1"/>
    <mergeCell ref="NMU1:NMW1"/>
    <mergeCell ref="NMX1:NMZ1"/>
    <mergeCell ref="NNA1:NNC1"/>
    <mergeCell ref="NND1:NNF1"/>
    <mergeCell ref="NNG1:NNI1"/>
    <mergeCell ref="NNJ1:NNL1"/>
    <mergeCell ref="NMC1:NME1"/>
    <mergeCell ref="NMF1:NMH1"/>
    <mergeCell ref="NMI1:NMK1"/>
    <mergeCell ref="NML1:NMN1"/>
    <mergeCell ref="NMO1:NMQ1"/>
    <mergeCell ref="NMR1:NMT1"/>
    <mergeCell ref="NLK1:NLM1"/>
    <mergeCell ref="NLN1:NLP1"/>
    <mergeCell ref="NLQ1:NLS1"/>
    <mergeCell ref="NLT1:NLV1"/>
    <mergeCell ref="NLW1:NLY1"/>
    <mergeCell ref="NLZ1:NMB1"/>
    <mergeCell ref="NKS1:NKU1"/>
    <mergeCell ref="NKV1:NKX1"/>
    <mergeCell ref="NKY1:NLA1"/>
    <mergeCell ref="NLB1:NLD1"/>
    <mergeCell ref="NLE1:NLG1"/>
    <mergeCell ref="NLH1:NLJ1"/>
    <mergeCell ref="NKA1:NKC1"/>
    <mergeCell ref="NKD1:NKF1"/>
    <mergeCell ref="NKG1:NKI1"/>
    <mergeCell ref="NKJ1:NKL1"/>
    <mergeCell ref="NKM1:NKO1"/>
    <mergeCell ref="NKP1:NKR1"/>
    <mergeCell ref="NJI1:NJK1"/>
    <mergeCell ref="NJL1:NJN1"/>
    <mergeCell ref="NJO1:NJQ1"/>
    <mergeCell ref="NJR1:NJT1"/>
    <mergeCell ref="NJU1:NJW1"/>
    <mergeCell ref="NJX1:NJZ1"/>
    <mergeCell ref="NIQ1:NIS1"/>
    <mergeCell ref="NIT1:NIV1"/>
    <mergeCell ref="NIW1:NIY1"/>
    <mergeCell ref="NIZ1:NJB1"/>
    <mergeCell ref="NJC1:NJE1"/>
    <mergeCell ref="NJF1:NJH1"/>
    <mergeCell ref="NHY1:NIA1"/>
    <mergeCell ref="NIB1:NID1"/>
    <mergeCell ref="NIE1:NIG1"/>
    <mergeCell ref="NIH1:NIJ1"/>
    <mergeCell ref="NIK1:NIM1"/>
    <mergeCell ref="NIN1:NIP1"/>
    <mergeCell ref="NHG1:NHI1"/>
    <mergeCell ref="NHJ1:NHL1"/>
    <mergeCell ref="NHM1:NHO1"/>
    <mergeCell ref="NHP1:NHR1"/>
    <mergeCell ref="NHS1:NHU1"/>
    <mergeCell ref="NHV1:NHX1"/>
    <mergeCell ref="NGO1:NGQ1"/>
    <mergeCell ref="NGR1:NGT1"/>
    <mergeCell ref="NGU1:NGW1"/>
    <mergeCell ref="NGX1:NGZ1"/>
    <mergeCell ref="NHA1:NHC1"/>
    <mergeCell ref="NHD1:NHF1"/>
    <mergeCell ref="NFW1:NFY1"/>
    <mergeCell ref="NFZ1:NGB1"/>
    <mergeCell ref="NGC1:NGE1"/>
    <mergeCell ref="NGF1:NGH1"/>
    <mergeCell ref="NGI1:NGK1"/>
    <mergeCell ref="NGL1:NGN1"/>
    <mergeCell ref="NFE1:NFG1"/>
    <mergeCell ref="NFH1:NFJ1"/>
    <mergeCell ref="NFK1:NFM1"/>
    <mergeCell ref="NFN1:NFP1"/>
    <mergeCell ref="NFQ1:NFS1"/>
    <mergeCell ref="NFT1:NFV1"/>
    <mergeCell ref="NEM1:NEO1"/>
    <mergeCell ref="NEP1:NER1"/>
    <mergeCell ref="NES1:NEU1"/>
    <mergeCell ref="NEV1:NEX1"/>
    <mergeCell ref="NEY1:NFA1"/>
    <mergeCell ref="NFB1:NFD1"/>
    <mergeCell ref="NDU1:NDW1"/>
    <mergeCell ref="NDX1:NDZ1"/>
    <mergeCell ref="NEA1:NEC1"/>
    <mergeCell ref="NED1:NEF1"/>
    <mergeCell ref="NEG1:NEI1"/>
    <mergeCell ref="NEJ1:NEL1"/>
    <mergeCell ref="NDC1:NDE1"/>
    <mergeCell ref="NDF1:NDH1"/>
    <mergeCell ref="NDI1:NDK1"/>
    <mergeCell ref="NDL1:NDN1"/>
    <mergeCell ref="NDO1:NDQ1"/>
    <mergeCell ref="NDR1:NDT1"/>
    <mergeCell ref="NCK1:NCM1"/>
    <mergeCell ref="NCN1:NCP1"/>
    <mergeCell ref="NCQ1:NCS1"/>
    <mergeCell ref="NCT1:NCV1"/>
    <mergeCell ref="NCW1:NCY1"/>
    <mergeCell ref="NCZ1:NDB1"/>
    <mergeCell ref="NBS1:NBU1"/>
    <mergeCell ref="NBV1:NBX1"/>
    <mergeCell ref="NBY1:NCA1"/>
    <mergeCell ref="NCB1:NCD1"/>
    <mergeCell ref="NCE1:NCG1"/>
    <mergeCell ref="NCH1:NCJ1"/>
    <mergeCell ref="NBA1:NBC1"/>
    <mergeCell ref="NBD1:NBF1"/>
    <mergeCell ref="NBG1:NBI1"/>
    <mergeCell ref="NBJ1:NBL1"/>
    <mergeCell ref="NBM1:NBO1"/>
    <mergeCell ref="NBP1:NBR1"/>
    <mergeCell ref="NAI1:NAK1"/>
    <mergeCell ref="NAL1:NAN1"/>
    <mergeCell ref="NAO1:NAQ1"/>
    <mergeCell ref="NAR1:NAT1"/>
    <mergeCell ref="NAU1:NAW1"/>
    <mergeCell ref="NAX1:NAZ1"/>
    <mergeCell ref="MZQ1:MZS1"/>
    <mergeCell ref="MZT1:MZV1"/>
    <mergeCell ref="MZW1:MZY1"/>
    <mergeCell ref="MZZ1:NAB1"/>
    <mergeCell ref="NAC1:NAE1"/>
    <mergeCell ref="NAF1:NAH1"/>
    <mergeCell ref="MYY1:MZA1"/>
    <mergeCell ref="MZB1:MZD1"/>
    <mergeCell ref="MZE1:MZG1"/>
    <mergeCell ref="MZH1:MZJ1"/>
    <mergeCell ref="MZK1:MZM1"/>
    <mergeCell ref="MZN1:MZP1"/>
    <mergeCell ref="MYG1:MYI1"/>
    <mergeCell ref="MYJ1:MYL1"/>
    <mergeCell ref="MYM1:MYO1"/>
    <mergeCell ref="MYP1:MYR1"/>
    <mergeCell ref="MYS1:MYU1"/>
    <mergeCell ref="MYV1:MYX1"/>
    <mergeCell ref="MXO1:MXQ1"/>
    <mergeCell ref="MXR1:MXT1"/>
    <mergeCell ref="MXU1:MXW1"/>
    <mergeCell ref="MXX1:MXZ1"/>
    <mergeCell ref="MYA1:MYC1"/>
    <mergeCell ref="MYD1:MYF1"/>
    <mergeCell ref="MWW1:MWY1"/>
    <mergeCell ref="MWZ1:MXB1"/>
    <mergeCell ref="MXC1:MXE1"/>
    <mergeCell ref="MXF1:MXH1"/>
    <mergeCell ref="MXI1:MXK1"/>
    <mergeCell ref="MXL1:MXN1"/>
    <mergeCell ref="MWE1:MWG1"/>
    <mergeCell ref="MWH1:MWJ1"/>
    <mergeCell ref="MWK1:MWM1"/>
    <mergeCell ref="MWN1:MWP1"/>
    <mergeCell ref="MWQ1:MWS1"/>
    <mergeCell ref="MWT1:MWV1"/>
    <mergeCell ref="MVM1:MVO1"/>
    <mergeCell ref="MVP1:MVR1"/>
    <mergeCell ref="MVS1:MVU1"/>
    <mergeCell ref="MVV1:MVX1"/>
    <mergeCell ref="MVY1:MWA1"/>
    <mergeCell ref="MWB1:MWD1"/>
    <mergeCell ref="MUU1:MUW1"/>
    <mergeCell ref="MUX1:MUZ1"/>
    <mergeCell ref="MVA1:MVC1"/>
    <mergeCell ref="MVD1:MVF1"/>
    <mergeCell ref="MVG1:MVI1"/>
    <mergeCell ref="MVJ1:MVL1"/>
    <mergeCell ref="MUC1:MUE1"/>
    <mergeCell ref="MUF1:MUH1"/>
    <mergeCell ref="MUI1:MUK1"/>
    <mergeCell ref="MUL1:MUN1"/>
    <mergeCell ref="MUO1:MUQ1"/>
    <mergeCell ref="MUR1:MUT1"/>
    <mergeCell ref="MTK1:MTM1"/>
    <mergeCell ref="MTN1:MTP1"/>
    <mergeCell ref="MTQ1:MTS1"/>
    <mergeCell ref="MTT1:MTV1"/>
    <mergeCell ref="MTW1:MTY1"/>
    <mergeCell ref="MTZ1:MUB1"/>
    <mergeCell ref="MSS1:MSU1"/>
    <mergeCell ref="MSV1:MSX1"/>
    <mergeCell ref="MSY1:MTA1"/>
    <mergeCell ref="MTB1:MTD1"/>
    <mergeCell ref="MTE1:MTG1"/>
    <mergeCell ref="MTH1:MTJ1"/>
    <mergeCell ref="MSA1:MSC1"/>
    <mergeCell ref="MSD1:MSF1"/>
    <mergeCell ref="MSG1:MSI1"/>
    <mergeCell ref="MSJ1:MSL1"/>
    <mergeCell ref="MSM1:MSO1"/>
    <mergeCell ref="MSP1:MSR1"/>
    <mergeCell ref="MRI1:MRK1"/>
    <mergeCell ref="MRL1:MRN1"/>
    <mergeCell ref="MRO1:MRQ1"/>
    <mergeCell ref="MRR1:MRT1"/>
    <mergeCell ref="MRU1:MRW1"/>
    <mergeCell ref="MRX1:MRZ1"/>
    <mergeCell ref="MQQ1:MQS1"/>
    <mergeCell ref="MQT1:MQV1"/>
    <mergeCell ref="MQW1:MQY1"/>
    <mergeCell ref="MQZ1:MRB1"/>
    <mergeCell ref="MRC1:MRE1"/>
    <mergeCell ref="MRF1:MRH1"/>
    <mergeCell ref="MPY1:MQA1"/>
    <mergeCell ref="MQB1:MQD1"/>
    <mergeCell ref="MQE1:MQG1"/>
    <mergeCell ref="MQH1:MQJ1"/>
    <mergeCell ref="MQK1:MQM1"/>
    <mergeCell ref="MQN1:MQP1"/>
    <mergeCell ref="MPG1:MPI1"/>
    <mergeCell ref="MPJ1:MPL1"/>
    <mergeCell ref="MPM1:MPO1"/>
    <mergeCell ref="MPP1:MPR1"/>
    <mergeCell ref="MPS1:MPU1"/>
    <mergeCell ref="MPV1:MPX1"/>
    <mergeCell ref="MOO1:MOQ1"/>
    <mergeCell ref="MOR1:MOT1"/>
    <mergeCell ref="MOU1:MOW1"/>
    <mergeCell ref="MOX1:MOZ1"/>
    <mergeCell ref="MPA1:MPC1"/>
    <mergeCell ref="MPD1:MPF1"/>
    <mergeCell ref="MNW1:MNY1"/>
    <mergeCell ref="MNZ1:MOB1"/>
    <mergeCell ref="MOC1:MOE1"/>
    <mergeCell ref="MOF1:MOH1"/>
    <mergeCell ref="MOI1:MOK1"/>
    <mergeCell ref="MOL1:MON1"/>
    <mergeCell ref="MNE1:MNG1"/>
    <mergeCell ref="MNH1:MNJ1"/>
    <mergeCell ref="MNK1:MNM1"/>
    <mergeCell ref="MNN1:MNP1"/>
    <mergeCell ref="MNQ1:MNS1"/>
    <mergeCell ref="MNT1:MNV1"/>
    <mergeCell ref="MMM1:MMO1"/>
    <mergeCell ref="MMP1:MMR1"/>
    <mergeCell ref="MMS1:MMU1"/>
    <mergeCell ref="MMV1:MMX1"/>
    <mergeCell ref="MMY1:MNA1"/>
    <mergeCell ref="MNB1:MND1"/>
    <mergeCell ref="MLU1:MLW1"/>
    <mergeCell ref="MLX1:MLZ1"/>
    <mergeCell ref="MMA1:MMC1"/>
    <mergeCell ref="MMD1:MMF1"/>
    <mergeCell ref="MMG1:MMI1"/>
    <mergeCell ref="MMJ1:MML1"/>
    <mergeCell ref="MLC1:MLE1"/>
    <mergeCell ref="MLF1:MLH1"/>
    <mergeCell ref="MLI1:MLK1"/>
    <mergeCell ref="MLL1:MLN1"/>
    <mergeCell ref="MLO1:MLQ1"/>
    <mergeCell ref="MLR1:MLT1"/>
    <mergeCell ref="MKK1:MKM1"/>
    <mergeCell ref="MKN1:MKP1"/>
    <mergeCell ref="MKQ1:MKS1"/>
    <mergeCell ref="MKT1:MKV1"/>
    <mergeCell ref="MKW1:MKY1"/>
    <mergeCell ref="MKZ1:MLB1"/>
    <mergeCell ref="MJS1:MJU1"/>
    <mergeCell ref="MJV1:MJX1"/>
    <mergeCell ref="MJY1:MKA1"/>
    <mergeCell ref="MKB1:MKD1"/>
    <mergeCell ref="MKE1:MKG1"/>
    <mergeCell ref="MKH1:MKJ1"/>
    <mergeCell ref="MJA1:MJC1"/>
    <mergeCell ref="MJD1:MJF1"/>
    <mergeCell ref="MJG1:MJI1"/>
    <mergeCell ref="MJJ1:MJL1"/>
    <mergeCell ref="MJM1:MJO1"/>
    <mergeCell ref="MJP1:MJR1"/>
    <mergeCell ref="MII1:MIK1"/>
    <mergeCell ref="MIL1:MIN1"/>
    <mergeCell ref="MIO1:MIQ1"/>
    <mergeCell ref="MIR1:MIT1"/>
    <mergeCell ref="MIU1:MIW1"/>
    <mergeCell ref="MIX1:MIZ1"/>
    <mergeCell ref="MHQ1:MHS1"/>
    <mergeCell ref="MHT1:MHV1"/>
    <mergeCell ref="MHW1:MHY1"/>
    <mergeCell ref="MHZ1:MIB1"/>
    <mergeCell ref="MIC1:MIE1"/>
    <mergeCell ref="MIF1:MIH1"/>
    <mergeCell ref="MGY1:MHA1"/>
    <mergeCell ref="MHB1:MHD1"/>
    <mergeCell ref="MHE1:MHG1"/>
    <mergeCell ref="MHH1:MHJ1"/>
    <mergeCell ref="MHK1:MHM1"/>
    <mergeCell ref="MHN1:MHP1"/>
    <mergeCell ref="MGG1:MGI1"/>
    <mergeCell ref="MGJ1:MGL1"/>
    <mergeCell ref="MGM1:MGO1"/>
    <mergeCell ref="MGP1:MGR1"/>
    <mergeCell ref="MGS1:MGU1"/>
    <mergeCell ref="MGV1:MGX1"/>
    <mergeCell ref="MFO1:MFQ1"/>
    <mergeCell ref="MFR1:MFT1"/>
    <mergeCell ref="MFU1:MFW1"/>
    <mergeCell ref="MFX1:MFZ1"/>
    <mergeCell ref="MGA1:MGC1"/>
    <mergeCell ref="MGD1:MGF1"/>
    <mergeCell ref="MEW1:MEY1"/>
    <mergeCell ref="MEZ1:MFB1"/>
    <mergeCell ref="MFC1:MFE1"/>
    <mergeCell ref="MFF1:MFH1"/>
    <mergeCell ref="MFI1:MFK1"/>
    <mergeCell ref="MFL1:MFN1"/>
    <mergeCell ref="MEE1:MEG1"/>
    <mergeCell ref="MEH1:MEJ1"/>
    <mergeCell ref="MEK1:MEM1"/>
    <mergeCell ref="MEN1:MEP1"/>
    <mergeCell ref="MEQ1:MES1"/>
    <mergeCell ref="MET1:MEV1"/>
    <mergeCell ref="MDM1:MDO1"/>
    <mergeCell ref="MDP1:MDR1"/>
    <mergeCell ref="MDS1:MDU1"/>
    <mergeCell ref="MDV1:MDX1"/>
    <mergeCell ref="MDY1:MEA1"/>
    <mergeCell ref="MEB1:MED1"/>
    <mergeCell ref="MCU1:MCW1"/>
    <mergeCell ref="MCX1:MCZ1"/>
    <mergeCell ref="MDA1:MDC1"/>
    <mergeCell ref="MDD1:MDF1"/>
    <mergeCell ref="MDG1:MDI1"/>
    <mergeCell ref="MDJ1:MDL1"/>
    <mergeCell ref="MCC1:MCE1"/>
    <mergeCell ref="MCF1:MCH1"/>
    <mergeCell ref="MCI1:MCK1"/>
    <mergeCell ref="MCL1:MCN1"/>
    <mergeCell ref="MCO1:MCQ1"/>
    <mergeCell ref="MCR1:MCT1"/>
    <mergeCell ref="MBK1:MBM1"/>
    <mergeCell ref="MBN1:MBP1"/>
    <mergeCell ref="MBQ1:MBS1"/>
    <mergeCell ref="MBT1:MBV1"/>
    <mergeCell ref="MBW1:MBY1"/>
    <mergeCell ref="MBZ1:MCB1"/>
    <mergeCell ref="MAS1:MAU1"/>
    <mergeCell ref="MAV1:MAX1"/>
    <mergeCell ref="MAY1:MBA1"/>
    <mergeCell ref="MBB1:MBD1"/>
    <mergeCell ref="MBE1:MBG1"/>
    <mergeCell ref="MBH1:MBJ1"/>
    <mergeCell ref="MAA1:MAC1"/>
    <mergeCell ref="MAD1:MAF1"/>
    <mergeCell ref="MAG1:MAI1"/>
    <mergeCell ref="MAJ1:MAL1"/>
    <mergeCell ref="MAM1:MAO1"/>
    <mergeCell ref="MAP1:MAR1"/>
    <mergeCell ref="LZI1:LZK1"/>
    <mergeCell ref="LZL1:LZN1"/>
    <mergeCell ref="LZO1:LZQ1"/>
    <mergeCell ref="LZR1:LZT1"/>
    <mergeCell ref="LZU1:LZW1"/>
    <mergeCell ref="LZX1:LZZ1"/>
    <mergeCell ref="LYQ1:LYS1"/>
    <mergeCell ref="LYT1:LYV1"/>
    <mergeCell ref="LYW1:LYY1"/>
    <mergeCell ref="LYZ1:LZB1"/>
    <mergeCell ref="LZC1:LZE1"/>
    <mergeCell ref="LZF1:LZH1"/>
    <mergeCell ref="LXY1:LYA1"/>
    <mergeCell ref="LYB1:LYD1"/>
    <mergeCell ref="LYE1:LYG1"/>
    <mergeCell ref="LYH1:LYJ1"/>
    <mergeCell ref="LYK1:LYM1"/>
    <mergeCell ref="LYN1:LYP1"/>
    <mergeCell ref="LXG1:LXI1"/>
    <mergeCell ref="LXJ1:LXL1"/>
    <mergeCell ref="LXM1:LXO1"/>
    <mergeCell ref="LXP1:LXR1"/>
    <mergeCell ref="LXS1:LXU1"/>
    <mergeCell ref="LXV1:LXX1"/>
    <mergeCell ref="LWO1:LWQ1"/>
    <mergeCell ref="LWR1:LWT1"/>
    <mergeCell ref="LWU1:LWW1"/>
    <mergeCell ref="LWX1:LWZ1"/>
    <mergeCell ref="LXA1:LXC1"/>
    <mergeCell ref="LXD1:LXF1"/>
    <mergeCell ref="LVW1:LVY1"/>
    <mergeCell ref="LVZ1:LWB1"/>
    <mergeCell ref="LWC1:LWE1"/>
    <mergeCell ref="LWF1:LWH1"/>
    <mergeCell ref="LWI1:LWK1"/>
    <mergeCell ref="LWL1:LWN1"/>
    <mergeCell ref="LVE1:LVG1"/>
    <mergeCell ref="LVH1:LVJ1"/>
    <mergeCell ref="LVK1:LVM1"/>
    <mergeCell ref="LVN1:LVP1"/>
    <mergeCell ref="LVQ1:LVS1"/>
    <mergeCell ref="LVT1:LVV1"/>
    <mergeCell ref="LUM1:LUO1"/>
    <mergeCell ref="LUP1:LUR1"/>
    <mergeCell ref="LUS1:LUU1"/>
    <mergeCell ref="LUV1:LUX1"/>
    <mergeCell ref="LUY1:LVA1"/>
    <mergeCell ref="LVB1:LVD1"/>
    <mergeCell ref="LTU1:LTW1"/>
    <mergeCell ref="LTX1:LTZ1"/>
    <mergeCell ref="LUA1:LUC1"/>
    <mergeCell ref="LUD1:LUF1"/>
    <mergeCell ref="LUG1:LUI1"/>
    <mergeCell ref="LUJ1:LUL1"/>
    <mergeCell ref="LTC1:LTE1"/>
    <mergeCell ref="LTF1:LTH1"/>
    <mergeCell ref="LTI1:LTK1"/>
    <mergeCell ref="LTL1:LTN1"/>
    <mergeCell ref="LTO1:LTQ1"/>
    <mergeCell ref="LTR1:LTT1"/>
    <mergeCell ref="LSK1:LSM1"/>
    <mergeCell ref="LSN1:LSP1"/>
    <mergeCell ref="LSQ1:LSS1"/>
    <mergeCell ref="LST1:LSV1"/>
    <mergeCell ref="LSW1:LSY1"/>
    <mergeCell ref="LSZ1:LTB1"/>
    <mergeCell ref="LRS1:LRU1"/>
    <mergeCell ref="LRV1:LRX1"/>
    <mergeCell ref="LRY1:LSA1"/>
    <mergeCell ref="LSB1:LSD1"/>
    <mergeCell ref="LSE1:LSG1"/>
    <mergeCell ref="LSH1:LSJ1"/>
    <mergeCell ref="LRA1:LRC1"/>
    <mergeCell ref="LRD1:LRF1"/>
    <mergeCell ref="LRG1:LRI1"/>
    <mergeCell ref="LRJ1:LRL1"/>
    <mergeCell ref="LRM1:LRO1"/>
    <mergeCell ref="LRP1:LRR1"/>
    <mergeCell ref="LQI1:LQK1"/>
    <mergeCell ref="LQL1:LQN1"/>
    <mergeCell ref="LQO1:LQQ1"/>
    <mergeCell ref="LQR1:LQT1"/>
    <mergeCell ref="LQU1:LQW1"/>
    <mergeCell ref="LQX1:LQZ1"/>
    <mergeCell ref="LPQ1:LPS1"/>
    <mergeCell ref="LPT1:LPV1"/>
    <mergeCell ref="LPW1:LPY1"/>
    <mergeCell ref="LPZ1:LQB1"/>
    <mergeCell ref="LQC1:LQE1"/>
    <mergeCell ref="LQF1:LQH1"/>
    <mergeCell ref="LOY1:LPA1"/>
    <mergeCell ref="LPB1:LPD1"/>
    <mergeCell ref="LPE1:LPG1"/>
    <mergeCell ref="LPH1:LPJ1"/>
    <mergeCell ref="LPK1:LPM1"/>
    <mergeCell ref="LPN1:LPP1"/>
    <mergeCell ref="LOG1:LOI1"/>
    <mergeCell ref="LOJ1:LOL1"/>
    <mergeCell ref="LOM1:LOO1"/>
    <mergeCell ref="LOP1:LOR1"/>
    <mergeCell ref="LOS1:LOU1"/>
    <mergeCell ref="LOV1:LOX1"/>
    <mergeCell ref="LNO1:LNQ1"/>
    <mergeCell ref="LNR1:LNT1"/>
    <mergeCell ref="LNU1:LNW1"/>
    <mergeCell ref="LNX1:LNZ1"/>
    <mergeCell ref="LOA1:LOC1"/>
    <mergeCell ref="LOD1:LOF1"/>
    <mergeCell ref="LMW1:LMY1"/>
    <mergeCell ref="LMZ1:LNB1"/>
    <mergeCell ref="LNC1:LNE1"/>
    <mergeCell ref="LNF1:LNH1"/>
    <mergeCell ref="LNI1:LNK1"/>
    <mergeCell ref="LNL1:LNN1"/>
    <mergeCell ref="LME1:LMG1"/>
    <mergeCell ref="LMH1:LMJ1"/>
    <mergeCell ref="LMK1:LMM1"/>
    <mergeCell ref="LMN1:LMP1"/>
    <mergeCell ref="LMQ1:LMS1"/>
    <mergeCell ref="LMT1:LMV1"/>
    <mergeCell ref="LLM1:LLO1"/>
    <mergeCell ref="LLP1:LLR1"/>
    <mergeCell ref="LLS1:LLU1"/>
    <mergeCell ref="LLV1:LLX1"/>
    <mergeCell ref="LLY1:LMA1"/>
    <mergeCell ref="LMB1:LMD1"/>
    <mergeCell ref="LKU1:LKW1"/>
    <mergeCell ref="LKX1:LKZ1"/>
    <mergeCell ref="LLA1:LLC1"/>
    <mergeCell ref="LLD1:LLF1"/>
    <mergeCell ref="LLG1:LLI1"/>
    <mergeCell ref="LLJ1:LLL1"/>
    <mergeCell ref="LKC1:LKE1"/>
    <mergeCell ref="LKF1:LKH1"/>
    <mergeCell ref="LKI1:LKK1"/>
    <mergeCell ref="LKL1:LKN1"/>
    <mergeCell ref="LKO1:LKQ1"/>
    <mergeCell ref="LKR1:LKT1"/>
    <mergeCell ref="LJK1:LJM1"/>
    <mergeCell ref="LJN1:LJP1"/>
    <mergeCell ref="LJQ1:LJS1"/>
    <mergeCell ref="LJT1:LJV1"/>
    <mergeCell ref="LJW1:LJY1"/>
    <mergeCell ref="LJZ1:LKB1"/>
    <mergeCell ref="LIS1:LIU1"/>
    <mergeCell ref="LIV1:LIX1"/>
    <mergeCell ref="LIY1:LJA1"/>
    <mergeCell ref="LJB1:LJD1"/>
    <mergeCell ref="LJE1:LJG1"/>
    <mergeCell ref="LJH1:LJJ1"/>
    <mergeCell ref="LIA1:LIC1"/>
    <mergeCell ref="LID1:LIF1"/>
    <mergeCell ref="LIG1:LII1"/>
    <mergeCell ref="LIJ1:LIL1"/>
    <mergeCell ref="LIM1:LIO1"/>
    <mergeCell ref="LIP1:LIR1"/>
    <mergeCell ref="LHI1:LHK1"/>
    <mergeCell ref="LHL1:LHN1"/>
    <mergeCell ref="LHO1:LHQ1"/>
    <mergeCell ref="LHR1:LHT1"/>
    <mergeCell ref="LHU1:LHW1"/>
    <mergeCell ref="LHX1:LHZ1"/>
    <mergeCell ref="LGQ1:LGS1"/>
    <mergeCell ref="LGT1:LGV1"/>
    <mergeCell ref="LGW1:LGY1"/>
    <mergeCell ref="LGZ1:LHB1"/>
    <mergeCell ref="LHC1:LHE1"/>
    <mergeCell ref="LHF1:LHH1"/>
    <mergeCell ref="LFY1:LGA1"/>
    <mergeCell ref="LGB1:LGD1"/>
    <mergeCell ref="LGE1:LGG1"/>
    <mergeCell ref="LGH1:LGJ1"/>
    <mergeCell ref="LGK1:LGM1"/>
    <mergeCell ref="LGN1:LGP1"/>
    <mergeCell ref="LFG1:LFI1"/>
    <mergeCell ref="LFJ1:LFL1"/>
    <mergeCell ref="LFM1:LFO1"/>
    <mergeCell ref="LFP1:LFR1"/>
    <mergeCell ref="LFS1:LFU1"/>
    <mergeCell ref="LFV1:LFX1"/>
    <mergeCell ref="LEO1:LEQ1"/>
    <mergeCell ref="LER1:LET1"/>
    <mergeCell ref="LEU1:LEW1"/>
    <mergeCell ref="LEX1:LEZ1"/>
    <mergeCell ref="LFA1:LFC1"/>
    <mergeCell ref="LFD1:LFF1"/>
    <mergeCell ref="LDW1:LDY1"/>
    <mergeCell ref="LDZ1:LEB1"/>
    <mergeCell ref="LEC1:LEE1"/>
    <mergeCell ref="LEF1:LEH1"/>
    <mergeCell ref="LEI1:LEK1"/>
    <mergeCell ref="LEL1:LEN1"/>
    <mergeCell ref="LDE1:LDG1"/>
    <mergeCell ref="LDH1:LDJ1"/>
    <mergeCell ref="LDK1:LDM1"/>
    <mergeCell ref="LDN1:LDP1"/>
    <mergeCell ref="LDQ1:LDS1"/>
    <mergeCell ref="LDT1:LDV1"/>
    <mergeCell ref="LCM1:LCO1"/>
    <mergeCell ref="LCP1:LCR1"/>
    <mergeCell ref="LCS1:LCU1"/>
    <mergeCell ref="LCV1:LCX1"/>
    <mergeCell ref="LCY1:LDA1"/>
    <mergeCell ref="LDB1:LDD1"/>
    <mergeCell ref="LBU1:LBW1"/>
    <mergeCell ref="LBX1:LBZ1"/>
    <mergeCell ref="LCA1:LCC1"/>
    <mergeCell ref="LCD1:LCF1"/>
    <mergeCell ref="LCG1:LCI1"/>
    <mergeCell ref="LCJ1:LCL1"/>
    <mergeCell ref="LBC1:LBE1"/>
    <mergeCell ref="LBF1:LBH1"/>
    <mergeCell ref="LBI1:LBK1"/>
    <mergeCell ref="LBL1:LBN1"/>
    <mergeCell ref="LBO1:LBQ1"/>
    <mergeCell ref="LBR1:LBT1"/>
    <mergeCell ref="LAK1:LAM1"/>
    <mergeCell ref="LAN1:LAP1"/>
    <mergeCell ref="LAQ1:LAS1"/>
    <mergeCell ref="LAT1:LAV1"/>
    <mergeCell ref="LAW1:LAY1"/>
    <mergeCell ref="LAZ1:LBB1"/>
    <mergeCell ref="KZS1:KZU1"/>
    <mergeCell ref="KZV1:KZX1"/>
    <mergeCell ref="KZY1:LAA1"/>
    <mergeCell ref="LAB1:LAD1"/>
    <mergeCell ref="LAE1:LAG1"/>
    <mergeCell ref="LAH1:LAJ1"/>
    <mergeCell ref="KZA1:KZC1"/>
    <mergeCell ref="KZD1:KZF1"/>
    <mergeCell ref="KZG1:KZI1"/>
    <mergeCell ref="KZJ1:KZL1"/>
    <mergeCell ref="KZM1:KZO1"/>
    <mergeCell ref="KZP1:KZR1"/>
    <mergeCell ref="KYI1:KYK1"/>
    <mergeCell ref="KYL1:KYN1"/>
    <mergeCell ref="KYO1:KYQ1"/>
    <mergeCell ref="KYR1:KYT1"/>
    <mergeCell ref="KYU1:KYW1"/>
    <mergeCell ref="KYX1:KYZ1"/>
    <mergeCell ref="KXQ1:KXS1"/>
    <mergeCell ref="KXT1:KXV1"/>
    <mergeCell ref="KXW1:KXY1"/>
    <mergeCell ref="KXZ1:KYB1"/>
    <mergeCell ref="KYC1:KYE1"/>
    <mergeCell ref="KYF1:KYH1"/>
    <mergeCell ref="KWY1:KXA1"/>
    <mergeCell ref="KXB1:KXD1"/>
    <mergeCell ref="KXE1:KXG1"/>
    <mergeCell ref="KXH1:KXJ1"/>
    <mergeCell ref="KXK1:KXM1"/>
    <mergeCell ref="KXN1:KXP1"/>
    <mergeCell ref="KWG1:KWI1"/>
    <mergeCell ref="KWJ1:KWL1"/>
    <mergeCell ref="KWM1:KWO1"/>
    <mergeCell ref="KWP1:KWR1"/>
    <mergeCell ref="KWS1:KWU1"/>
    <mergeCell ref="KWV1:KWX1"/>
    <mergeCell ref="KVO1:KVQ1"/>
    <mergeCell ref="KVR1:KVT1"/>
    <mergeCell ref="KVU1:KVW1"/>
    <mergeCell ref="KVX1:KVZ1"/>
    <mergeCell ref="KWA1:KWC1"/>
    <mergeCell ref="KWD1:KWF1"/>
    <mergeCell ref="KUW1:KUY1"/>
    <mergeCell ref="KUZ1:KVB1"/>
    <mergeCell ref="KVC1:KVE1"/>
    <mergeCell ref="KVF1:KVH1"/>
    <mergeCell ref="KVI1:KVK1"/>
    <mergeCell ref="KVL1:KVN1"/>
    <mergeCell ref="KUE1:KUG1"/>
    <mergeCell ref="KUH1:KUJ1"/>
    <mergeCell ref="KUK1:KUM1"/>
    <mergeCell ref="KUN1:KUP1"/>
    <mergeCell ref="KUQ1:KUS1"/>
    <mergeCell ref="KUT1:KUV1"/>
    <mergeCell ref="KTM1:KTO1"/>
    <mergeCell ref="KTP1:KTR1"/>
    <mergeCell ref="KTS1:KTU1"/>
    <mergeCell ref="KTV1:KTX1"/>
    <mergeCell ref="KTY1:KUA1"/>
    <mergeCell ref="KUB1:KUD1"/>
    <mergeCell ref="KSU1:KSW1"/>
    <mergeCell ref="KSX1:KSZ1"/>
    <mergeCell ref="KTA1:KTC1"/>
    <mergeCell ref="KTD1:KTF1"/>
    <mergeCell ref="KTG1:KTI1"/>
    <mergeCell ref="KTJ1:KTL1"/>
    <mergeCell ref="KSC1:KSE1"/>
    <mergeCell ref="KSF1:KSH1"/>
    <mergeCell ref="KSI1:KSK1"/>
    <mergeCell ref="KSL1:KSN1"/>
    <mergeCell ref="KSO1:KSQ1"/>
    <mergeCell ref="KSR1:KST1"/>
    <mergeCell ref="KRK1:KRM1"/>
    <mergeCell ref="KRN1:KRP1"/>
    <mergeCell ref="KRQ1:KRS1"/>
    <mergeCell ref="KRT1:KRV1"/>
    <mergeCell ref="KRW1:KRY1"/>
    <mergeCell ref="KRZ1:KSB1"/>
    <mergeCell ref="KQS1:KQU1"/>
    <mergeCell ref="KQV1:KQX1"/>
    <mergeCell ref="KQY1:KRA1"/>
    <mergeCell ref="KRB1:KRD1"/>
    <mergeCell ref="KRE1:KRG1"/>
    <mergeCell ref="KRH1:KRJ1"/>
    <mergeCell ref="KQA1:KQC1"/>
    <mergeCell ref="KQD1:KQF1"/>
    <mergeCell ref="KQG1:KQI1"/>
    <mergeCell ref="KQJ1:KQL1"/>
    <mergeCell ref="KQM1:KQO1"/>
    <mergeCell ref="KQP1:KQR1"/>
    <mergeCell ref="KPI1:KPK1"/>
    <mergeCell ref="KPL1:KPN1"/>
    <mergeCell ref="KPO1:KPQ1"/>
    <mergeCell ref="KPR1:KPT1"/>
    <mergeCell ref="KPU1:KPW1"/>
    <mergeCell ref="KPX1:KPZ1"/>
    <mergeCell ref="KOQ1:KOS1"/>
    <mergeCell ref="KOT1:KOV1"/>
    <mergeCell ref="KOW1:KOY1"/>
    <mergeCell ref="KOZ1:KPB1"/>
    <mergeCell ref="KPC1:KPE1"/>
    <mergeCell ref="KPF1:KPH1"/>
    <mergeCell ref="KNY1:KOA1"/>
    <mergeCell ref="KOB1:KOD1"/>
    <mergeCell ref="KOE1:KOG1"/>
    <mergeCell ref="KOH1:KOJ1"/>
    <mergeCell ref="KOK1:KOM1"/>
    <mergeCell ref="KON1:KOP1"/>
    <mergeCell ref="KNG1:KNI1"/>
    <mergeCell ref="KNJ1:KNL1"/>
    <mergeCell ref="KNM1:KNO1"/>
    <mergeCell ref="KNP1:KNR1"/>
    <mergeCell ref="KNS1:KNU1"/>
    <mergeCell ref="KNV1:KNX1"/>
    <mergeCell ref="KMO1:KMQ1"/>
    <mergeCell ref="KMR1:KMT1"/>
    <mergeCell ref="KMU1:KMW1"/>
    <mergeCell ref="KMX1:KMZ1"/>
    <mergeCell ref="KNA1:KNC1"/>
    <mergeCell ref="KND1:KNF1"/>
    <mergeCell ref="KLW1:KLY1"/>
    <mergeCell ref="KLZ1:KMB1"/>
    <mergeCell ref="KMC1:KME1"/>
    <mergeCell ref="KMF1:KMH1"/>
    <mergeCell ref="KMI1:KMK1"/>
    <mergeCell ref="KML1:KMN1"/>
    <mergeCell ref="KLE1:KLG1"/>
    <mergeCell ref="KLH1:KLJ1"/>
    <mergeCell ref="KLK1:KLM1"/>
    <mergeCell ref="KLN1:KLP1"/>
    <mergeCell ref="KLQ1:KLS1"/>
    <mergeCell ref="KLT1:KLV1"/>
    <mergeCell ref="KKM1:KKO1"/>
    <mergeCell ref="KKP1:KKR1"/>
    <mergeCell ref="KKS1:KKU1"/>
    <mergeCell ref="KKV1:KKX1"/>
    <mergeCell ref="KKY1:KLA1"/>
    <mergeCell ref="KLB1:KLD1"/>
    <mergeCell ref="KJU1:KJW1"/>
    <mergeCell ref="KJX1:KJZ1"/>
    <mergeCell ref="KKA1:KKC1"/>
    <mergeCell ref="KKD1:KKF1"/>
    <mergeCell ref="KKG1:KKI1"/>
    <mergeCell ref="KKJ1:KKL1"/>
    <mergeCell ref="KJC1:KJE1"/>
    <mergeCell ref="KJF1:KJH1"/>
    <mergeCell ref="KJI1:KJK1"/>
    <mergeCell ref="KJL1:KJN1"/>
    <mergeCell ref="KJO1:KJQ1"/>
    <mergeCell ref="KJR1:KJT1"/>
    <mergeCell ref="KIK1:KIM1"/>
    <mergeCell ref="KIN1:KIP1"/>
    <mergeCell ref="KIQ1:KIS1"/>
    <mergeCell ref="KIT1:KIV1"/>
    <mergeCell ref="KIW1:KIY1"/>
    <mergeCell ref="KIZ1:KJB1"/>
    <mergeCell ref="KHS1:KHU1"/>
    <mergeCell ref="KHV1:KHX1"/>
    <mergeCell ref="KHY1:KIA1"/>
    <mergeCell ref="KIB1:KID1"/>
    <mergeCell ref="KIE1:KIG1"/>
    <mergeCell ref="KIH1:KIJ1"/>
    <mergeCell ref="KHA1:KHC1"/>
    <mergeCell ref="KHD1:KHF1"/>
    <mergeCell ref="KHG1:KHI1"/>
    <mergeCell ref="KHJ1:KHL1"/>
    <mergeCell ref="KHM1:KHO1"/>
    <mergeCell ref="KHP1:KHR1"/>
    <mergeCell ref="KGI1:KGK1"/>
    <mergeCell ref="KGL1:KGN1"/>
    <mergeCell ref="KGO1:KGQ1"/>
    <mergeCell ref="KGR1:KGT1"/>
    <mergeCell ref="KGU1:KGW1"/>
    <mergeCell ref="KGX1:KGZ1"/>
    <mergeCell ref="KFQ1:KFS1"/>
    <mergeCell ref="KFT1:KFV1"/>
    <mergeCell ref="KFW1:KFY1"/>
    <mergeCell ref="KFZ1:KGB1"/>
    <mergeCell ref="KGC1:KGE1"/>
    <mergeCell ref="KGF1:KGH1"/>
    <mergeCell ref="KEY1:KFA1"/>
    <mergeCell ref="KFB1:KFD1"/>
    <mergeCell ref="KFE1:KFG1"/>
    <mergeCell ref="KFH1:KFJ1"/>
    <mergeCell ref="KFK1:KFM1"/>
    <mergeCell ref="KFN1:KFP1"/>
    <mergeCell ref="KEG1:KEI1"/>
    <mergeCell ref="KEJ1:KEL1"/>
    <mergeCell ref="KEM1:KEO1"/>
    <mergeCell ref="KEP1:KER1"/>
    <mergeCell ref="KES1:KEU1"/>
    <mergeCell ref="KEV1:KEX1"/>
    <mergeCell ref="KDO1:KDQ1"/>
    <mergeCell ref="KDR1:KDT1"/>
    <mergeCell ref="KDU1:KDW1"/>
    <mergeCell ref="KDX1:KDZ1"/>
    <mergeCell ref="KEA1:KEC1"/>
    <mergeCell ref="KED1:KEF1"/>
    <mergeCell ref="KCW1:KCY1"/>
    <mergeCell ref="KCZ1:KDB1"/>
    <mergeCell ref="KDC1:KDE1"/>
    <mergeCell ref="KDF1:KDH1"/>
    <mergeCell ref="KDI1:KDK1"/>
    <mergeCell ref="KDL1:KDN1"/>
    <mergeCell ref="KCE1:KCG1"/>
    <mergeCell ref="KCH1:KCJ1"/>
    <mergeCell ref="KCK1:KCM1"/>
    <mergeCell ref="KCN1:KCP1"/>
    <mergeCell ref="KCQ1:KCS1"/>
    <mergeCell ref="KCT1:KCV1"/>
    <mergeCell ref="KBM1:KBO1"/>
    <mergeCell ref="KBP1:KBR1"/>
    <mergeCell ref="KBS1:KBU1"/>
    <mergeCell ref="KBV1:KBX1"/>
    <mergeCell ref="KBY1:KCA1"/>
    <mergeCell ref="KCB1:KCD1"/>
    <mergeCell ref="KAU1:KAW1"/>
    <mergeCell ref="KAX1:KAZ1"/>
    <mergeCell ref="KBA1:KBC1"/>
    <mergeCell ref="KBD1:KBF1"/>
    <mergeCell ref="KBG1:KBI1"/>
    <mergeCell ref="KBJ1:KBL1"/>
    <mergeCell ref="KAC1:KAE1"/>
    <mergeCell ref="KAF1:KAH1"/>
    <mergeCell ref="KAI1:KAK1"/>
    <mergeCell ref="KAL1:KAN1"/>
    <mergeCell ref="KAO1:KAQ1"/>
    <mergeCell ref="KAR1:KAT1"/>
    <mergeCell ref="JZK1:JZM1"/>
    <mergeCell ref="JZN1:JZP1"/>
    <mergeCell ref="JZQ1:JZS1"/>
    <mergeCell ref="JZT1:JZV1"/>
    <mergeCell ref="JZW1:JZY1"/>
    <mergeCell ref="JZZ1:KAB1"/>
    <mergeCell ref="JYS1:JYU1"/>
    <mergeCell ref="JYV1:JYX1"/>
    <mergeCell ref="JYY1:JZA1"/>
    <mergeCell ref="JZB1:JZD1"/>
    <mergeCell ref="JZE1:JZG1"/>
    <mergeCell ref="JZH1:JZJ1"/>
    <mergeCell ref="JYA1:JYC1"/>
    <mergeCell ref="JYD1:JYF1"/>
    <mergeCell ref="JYG1:JYI1"/>
    <mergeCell ref="JYJ1:JYL1"/>
    <mergeCell ref="JYM1:JYO1"/>
    <mergeCell ref="JYP1:JYR1"/>
    <mergeCell ref="JXI1:JXK1"/>
    <mergeCell ref="JXL1:JXN1"/>
    <mergeCell ref="JXO1:JXQ1"/>
    <mergeCell ref="JXR1:JXT1"/>
    <mergeCell ref="JXU1:JXW1"/>
    <mergeCell ref="JXX1:JXZ1"/>
    <mergeCell ref="JWQ1:JWS1"/>
    <mergeCell ref="JWT1:JWV1"/>
    <mergeCell ref="JWW1:JWY1"/>
    <mergeCell ref="JWZ1:JXB1"/>
    <mergeCell ref="JXC1:JXE1"/>
    <mergeCell ref="JXF1:JXH1"/>
    <mergeCell ref="JVY1:JWA1"/>
    <mergeCell ref="JWB1:JWD1"/>
    <mergeCell ref="JWE1:JWG1"/>
    <mergeCell ref="JWH1:JWJ1"/>
    <mergeCell ref="JWK1:JWM1"/>
    <mergeCell ref="JWN1:JWP1"/>
    <mergeCell ref="JVG1:JVI1"/>
    <mergeCell ref="JVJ1:JVL1"/>
    <mergeCell ref="JVM1:JVO1"/>
    <mergeCell ref="JVP1:JVR1"/>
    <mergeCell ref="JVS1:JVU1"/>
    <mergeCell ref="JVV1:JVX1"/>
    <mergeCell ref="JUO1:JUQ1"/>
    <mergeCell ref="JUR1:JUT1"/>
    <mergeCell ref="JUU1:JUW1"/>
    <mergeCell ref="JUX1:JUZ1"/>
    <mergeCell ref="JVA1:JVC1"/>
    <mergeCell ref="JVD1:JVF1"/>
    <mergeCell ref="JTW1:JTY1"/>
    <mergeCell ref="JTZ1:JUB1"/>
    <mergeCell ref="JUC1:JUE1"/>
    <mergeCell ref="JUF1:JUH1"/>
    <mergeCell ref="JUI1:JUK1"/>
    <mergeCell ref="JUL1:JUN1"/>
    <mergeCell ref="JTE1:JTG1"/>
    <mergeCell ref="JTH1:JTJ1"/>
    <mergeCell ref="JTK1:JTM1"/>
    <mergeCell ref="JTN1:JTP1"/>
    <mergeCell ref="JTQ1:JTS1"/>
    <mergeCell ref="JTT1:JTV1"/>
    <mergeCell ref="JSM1:JSO1"/>
    <mergeCell ref="JSP1:JSR1"/>
    <mergeCell ref="JSS1:JSU1"/>
    <mergeCell ref="JSV1:JSX1"/>
    <mergeCell ref="JSY1:JTA1"/>
    <mergeCell ref="JTB1:JTD1"/>
    <mergeCell ref="JRU1:JRW1"/>
    <mergeCell ref="JRX1:JRZ1"/>
    <mergeCell ref="JSA1:JSC1"/>
    <mergeCell ref="JSD1:JSF1"/>
    <mergeCell ref="JSG1:JSI1"/>
    <mergeCell ref="JSJ1:JSL1"/>
    <mergeCell ref="JRC1:JRE1"/>
    <mergeCell ref="JRF1:JRH1"/>
    <mergeCell ref="JRI1:JRK1"/>
    <mergeCell ref="JRL1:JRN1"/>
    <mergeCell ref="JRO1:JRQ1"/>
    <mergeCell ref="JRR1:JRT1"/>
    <mergeCell ref="JQK1:JQM1"/>
    <mergeCell ref="JQN1:JQP1"/>
    <mergeCell ref="JQQ1:JQS1"/>
    <mergeCell ref="JQT1:JQV1"/>
    <mergeCell ref="JQW1:JQY1"/>
    <mergeCell ref="JQZ1:JRB1"/>
    <mergeCell ref="JPS1:JPU1"/>
    <mergeCell ref="JPV1:JPX1"/>
    <mergeCell ref="JPY1:JQA1"/>
    <mergeCell ref="JQB1:JQD1"/>
    <mergeCell ref="JQE1:JQG1"/>
    <mergeCell ref="JQH1:JQJ1"/>
    <mergeCell ref="JPA1:JPC1"/>
    <mergeCell ref="JPD1:JPF1"/>
    <mergeCell ref="JPG1:JPI1"/>
    <mergeCell ref="JPJ1:JPL1"/>
    <mergeCell ref="JPM1:JPO1"/>
    <mergeCell ref="JPP1:JPR1"/>
    <mergeCell ref="JOI1:JOK1"/>
    <mergeCell ref="JOL1:JON1"/>
    <mergeCell ref="JOO1:JOQ1"/>
    <mergeCell ref="JOR1:JOT1"/>
    <mergeCell ref="JOU1:JOW1"/>
    <mergeCell ref="JOX1:JOZ1"/>
    <mergeCell ref="JNQ1:JNS1"/>
    <mergeCell ref="JNT1:JNV1"/>
    <mergeCell ref="JNW1:JNY1"/>
    <mergeCell ref="JNZ1:JOB1"/>
    <mergeCell ref="JOC1:JOE1"/>
    <mergeCell ref="JOF1:JOH1"/>
    <mergeCell ref="JMY1:JNA1"/>
    <mergeCell ref="JNB1:JND1"/>
    <mergeCell ref="JNE1:JNG1"/>
    <mergeCell ref="JNH1:JNJ1"/>
    <mergeCell ref="JNK1:JNM1"/>
    <mergeCell ref="JNN1:JNP1"/>
    <mergeCell ref="JMG1:JMI1"/>
    <mergeCell ref="JMJ1:JML1"/>
    <mergeCell ref="JMM1:JMO1"/>
    <mergeCell ref="JMP1:JMR1"/>
    <mergeCell ref="JMS1:JMU1"/>
    <mergeCell ref="JMV1:JMX1"/>
    <mergeCell ref="JLO1:JLQ1"/>
    <mergeCell ref="JLR1:JLT1"/>
    <mergeCell ref="JLU1:JLW1"/>
    <mergeCell ref="JLX1:JLZ1"/>
    <mergeCell ref="JMA1:JMC1"/>
    <mergeCell ref="JMD1:JMF1"/>
    <mergeCell ref="JKW1:JKY1"/>
    <mergeCell ref="JKZ1:JLB1"/>
    <mergeCell ref="JLC1:JLE1"/>
    <mergeCell ref="JLF1:JLH1"/>
    <mergeCell ref="JLI1:JLK1"/>
    <mergeCell ref="JLL1:JLN1"/>
    <mergeCell ref="JKE1:JKG1"/>
    <mergeCell ref="JKH1:JKJ1"/>
    <mergeCell ref="JKK1:JKM1"/>
    <mergeCell ref="JKN1:JKP1"/>
    <mergeCell ref="JKQ1:JKS1"/>
    <mergeCell ref="JKT1:JKV1"/>
    <mergeCell ref="JJM1:JJO1"/>
    <mergeCell ref="JJP1:JJR1"/>
    <mergeCell ref="JJS1:JJU1"/>
    <mergeCell ref="JJV1:JJX1"/>
    <mergeCell ref="JJY1:JKA1"/>
    <mergeCell ref="JKB1:JKD1"/>
    <mergeCell ref="JIU1:JIW1"/>
    <mergeCell ref="JIX1:JIZ1"/>
    <mergeCell ref="JJA1:JJC1"/>
    <mergeCell ref="JJD1:JJF1"/>
    <mergeCell ref="JJG1:JJI1"/>
    <mergeCell ref="JJJ1:JJL1"/>
    <mergeCell ref="JIC1:JIE1"/>
    <mergeCell ref="JIF1:JIH1"/>
    <mergeCell ref="JII1:JIK1"/>
    <mergeCell ref="JIL1:JIN1"/>
    <mergeCell ref="JIO1:JIQ1"/>
    <mergeCell ref="JIR1:JIT1"/>
    <mergeCell ref="JHK1:JHM1"/>
    <mergeCell ref="JHN1:JHP1"/>
    <mergeCell ref="JHQ1:JHS1"/>
    <mergeCell ref="JHT1:JHV1"/>
    <mergeCell ref="JHW1:JHY1"/>
    <mergeCell ref="JHZ1:JIB1"/>
    <mergeCell ref="JGS1:JGU1"/>
    <mergeCell ref="JGV1:JGX1"/>
    <mergeCell ref="JGY1:JHA1"/>
    <mergeCell ref="JHB1:JHD1"/>
    <mergeCell ref="JHE1:JHG1"/>
    <mergeCell ref="JHH1:JHJ1"/>
    <mergeCell ref="JGA1:JGC1"/>
    <mergeCell ref="JGD1:JGF1"/>
    <mergeCell ref="JGG1:JGI1"/>
    <mergeCell ref="JGJ1:JGL1"/>
    <mergeCell ref="JGM1:JGO1"/>
    <mergeCell ref="JGP1:JGR1"/>
    <mergeCell ref="JFI1:JFK1"/>
    <mergeCell ref="JFL1:JFN1"/>
    <mergeCell ref="JFO1:JFQ1"/>
    <mergeCell ref="JFR1:JFT1"/>
    <mergeCell ref="JFU1:JFW1"/>
    <mergeCell ref="JFX1:JFZ1"/>
    <mergeCell ref="JEQ1:JES1"/>
    <mergeCell ref="JET1:JEV1"/>
    <mergeCell ref="JEW1:JEY1"/>
    <mergeCell ref="JEZ1:JFB1"/>
    <mergeCell ref="JFC1:JFE1"/>
    <mergeCell ref="JFF1:JFH1"/>
    <mergeCell ref="JDY1:JEA1"/>
    <mergeCell ref="JEB1:JED1"/>
    <mergeCell ref="JEE1:JEG1"/>
    <mergeCell ref="JEH1:JEJ1"/>
    <mergeCell ref="JEK1:JEM1"/>
    <mergeCell ref="JEN1:JEP1"/>
    <mergeCell ref="JDG1:JDI1"/>
    <mergeCell ref="JDJ1:JDL1"/>
    <mergeCell ref="JDM1:JDO1"/>
    <mergeCell ref="JDP1:JDR1"/>
    <mergeCell ref="JDS1:JDU1"/>
    <mergeCell ref="JDV1:JDX1"/>
    <mergeCell ref="JCO1:JCQ1"/>
    <mergeCell ref="JCR1:JCT1"/>
    <mergeCell ref="JCU1:JCW1"/>
    <mergeCell ref="JCX1:JCZ1"/>
    <mergeCell ref="JDA1:JDC1"/>
    <mergeCell ref="JDD1:JDF1"/>
    <mergeCell ref="JBW1:JBY1"/>
    <mergeCell ref="JBZ1:JCB1"/>
    <mergeCell ref="JCC1:JCE1"/>
    <mergeCell ref="JCF1:JCH1"/>
    <mergeCell ref="JCI1:JCK1"/>
    <mergeCell ref="JCL1:JCN1"/>
    <mergeCell ref="JBE1:JBG1"/>
    <mergeCell ref="JBH1:JBJ1"/>
    <mergeCell ref="JBK1:JBM1"/>
    <mergeCell ref="JBN1:JBP1"/>
    <mergeCell ref="JBQ1:JBS1"/>
    <mergeCell ref="JBT1:JBV1"/>
    <mergeCell ref="JAM1:JAO1"/>
    <mergeCell ref="JAP1:JAR1"/>
    <mergeCell ref="JAS1:JAU1"/>
    <mergeCell ref="JAV1:JAX1"/>
    <mergeCell ref="JAY1:JBA1"/>
    <mergeCell ref="JBB1:JBD1"/>
    <mergeCell ref="IZU1:IZW1"/>
    <mergeCell ref="IZX1:IZZ1"/>
    <mergeCell ref="JAA1:JAC1"/>
    <mergeCell ref="JAD1:JAF1"/>
    <mergeCell ref="JAG1:JAI1"/>
    <mergeCell ref="JAJ1:JAL1"/>
    <mergeCell ref="IZC1:IZE1"/>
    <mergeCell ref="IZF1:IZH1"/>
    <mergeCell ref="IZI1:IZK1"/>
    <mergeCell ref="IZL1:IZN1"/>
    <mergeCell ref="IZO1:IZQ1"/>
    <mergeCell ref="IZR1:IZT1"/>
    <mergeCell ref="IYK1:IYM1"/>
    <mergeCell ref="IYN1:IYP1"/>
    <mergeCell ref="IYQ1:IYS1"/>
    <mergeCell ref="IYT1:IYV1"/>
    <mergeCell ref="IYW1:IYY1"/>
    <mergeCell ref="IYZ1:IZB1"/>
    <mergeCell ref="IXS1:IXU1"/>
    <mergeCell ref="IXV1:IXX1"/>
    <mergeCell ref="IXY1:IYA1"/>
    <mergeCell ref="IYB1:IYD1"/>
    <mergeCell ref="IYE1:IYG1"/>
    <mergeCell ref="IYH1:IYJ1"/>
    <mergeCell ref="IXA1:IXC1"/>
    <mergeCell ref="IXD1:IXF1"/>
    <mergeCell ref="IXG1:IXI1"/>
    <mergeCell ref="IXJ1:IXL1"/>
    <mergeCell ref="IXM1:IXO1"/>
    <mergeCell ref="IXP1:IXR1"/>
    <mergeCell ref="IWI1:IWK1"/>
    <mergeCell ref="IWL1:IWN1"/>
    <mergeCell ref="IWO1:IWQ1"/>
    <mergeCell ref="IWR1:IWT1"/>
    <mergeCell ref="IWU1:IWW1"/>
    <mergeCell ref="IWX1:IWZ1"/>
    <mergeCell ref="IVQ1:IVS1"/>
    <mergeCell ref="IVT1:IVV1"/>
    <mergeCell ref="IVW1:IVY1"/>
    <mergeCell ref="IVZ1:IWB1"/>
    <mergeCell ref="IWC1:IWE1"/>
    <mergeCell ref="IWF1:IWH1"/>
    <mergeCell ref="IUY1:IVA1"/>
    <mergeCell ref="IVB1:IVD1"/>
    <mergeCell ref="IVE1:IVG1"/>
    <mergeCell ref="IVH1:IVJ1"/>
    <mergeCell ref="IVK1:IVM1"/>
    <mergeCell ref="IVN1:IVP1"/>
    <mergeCell ref="IUG1:IUI1"/>
    <mergeCell ref="IUJ1:IUL1"/>
    <mergeCell ref="IUM1:IUO1"/>
    <mergeCell ref="IUP1:IUR1"/>
    <mergeCell ref="IUS1:IUU1"/>
    <mergeCell ref="IUV1:IUX1"/>
    <mergeCell ref="ITO1:ITQ1"/>
    <mergeCell ref="ITR1:ITT1"/>
    <mergeCell ref="ITU1:ITW1"/>
    <mergeCell ref="ITX1:ITZ1"/>
    <mergeCell ref="IUA1:IUC1"/>
    <mergeCell ref="IUD1:IUF1"/>
    <mergeCell ref="ISW1:ISY1"/>
    <mergeCell ref="ISZ1:ITB1"/>
    <mergeCell ref="ITC1:ITE1"/>
    <mergeCell ref="ITF1:ITH1"/>
    <mergeCell ref="ITI1:ITK1"/>
    <mergeCell ref="ITL1:ITN1"/>
    <mergeCell ref="ISE1:ISG1"/>
    <mergeCell ref="ISH1:ISJ1"/>
    <mergeCell ref="ISK1:ISM1"/>
    <mergeCell ref="ISN1:ISP1"/>
    <mergeCell ref="ISQ1:ISS1"/>
    <mergeCell ref="IST1:ISV1"/>
    <mergeCell ref="IRM1:IRO1"/>
    <mergeCell ref="IRP1:IRR1"/>
    <mergeCell ref="IRS1:IRU1"/>
    <mergeCell ref="IRV1:IRX1"/>
    <mergeCell ref="IRY1:ISA1"/>
    <mergeCell ref="ISB1:ISD1"/>
    <mergeCell ref="IQU1:IQW1"/>
    <mergeCell ref="IQX1:IQZ1"/>
    <mergeCell ref="IRA1:IRC1"/>
    <mergeCell ref="IRD1:IRF1"/>
    <mergeCell ref="IRG1:IRI1"/>
    <mergeCell ref="IRJ1:IRL1"/>
    <mergeCell ref="IQC1:IQE1"/>
    <mergeCell ref="IQF1:IQH1"/>
    <mergeCell ref="IQI1:IQK1"/>
    <mergeCell ref="IQL1:IQN1"/>
    <mergeCell ref="IQO1:IQQ1"/>
    <mergeCell ref="IQR1:IQT1"/>
    <mergeCell ref="IPK1:IPM1"/>
    <mergeCell ref="IPN1:IPP1"/>
    <mergeCell ref="IPQ1:IPS1"/>
    <mergeCell ref="IPT1:IPV1"/>
    <mergeCell ref="IPW1:IPY1"/>
    <mergeCell ref="IPZ1:IQB1"/>
    <mergeCell ref="IOS1:IOU1"/>
    <mergeCell ref="IOV1:IOX1"/>
    <mergeCell ref="IOY1:IPA1"/>
    <mergeCell ref="IPB1:IPD1"/>
    <mergeCell ref="IPE1:IPG1"/>
    <mergeCell ref="IPH1:IPJ1"/>
    <mergeCell ref="IOA1:IOC1"/>
    <mergeCell ref="IOD1:IOF1"/>
    <mergeCell ref="IOG1:IOI1"/>
    <mergeCell ref="IOJ1:IOL1"/>
    <mergeCell ref="IOM1:IOO1"/>
    <mergeCell ref="IOP1:IOR1"/>
    <mergeCell ref="INI1:INK1"/>
    <mergeCell ref="INL1:INN1"/>
    <mergeCell ref="INO1:INQ1"/>
    <mergeCell ref="INR1:INT1"/>
    <mergeCell ref="INU1:INW1"/>
    <mergeCell ref="INX1:INZ1"/>
    <mergeCell ref="IMQ1:IMS1"/>
    <mergeCell ref="IMT1:IMV1"/>
    <mergeCell ref="IMW1:IMY1"/>
    <mergeCell ref="IMZ1:INB1"/>
    <mergeCell ref="INC1:INE1"/>
    <mergeCell ref="INF1:INH1"/>
    <mergeCell ref="ILY1:IMA1"/>
    <mergeCell ref="IMB1:IMD1"/>
    <mergeCell ref="IME1:IMG1"/>
    <mergeCell ref="IMH1:IMJ1"/>
    <mergeCell ref="IMK1:IMM1"/>
    <mergeCell ref="IMN1:IMP1"/>
    <mergeCell ref="ILG1:ILI1"/>
    <mergeCell ref="ILJ1:ILL1"/>
    <mergeCell ref="ILM1:ILO1"/>
    <mergeCell ref="ILP1:ILR1"/>
    <mergeCell ref="ILS1:ILU1"/>
    <mergeCell ref="ILV1:ILX1"/>
    <mergeCell ref="IKO1:IKQ1"/>
    <mergeCell ref="IKR1:IKT1"/>
    <mergeCell ref="IKU1:IKW1"/>
    <mergeCell ref="IKX1:IKZ1"/>
    <mergeCell ref="ILA1:ILC1"/>
    <mergeCell ref="ILD1:ILF1"/>
    <mergeCell ref="IJW1:IJY1"/>
    <mergeCell ref="IJZ1:IKB1"/>
    <mergeCell ref="IKC1:IKE1"/>
    <mergeCell ref="IKF1:IKH1"/>
    <mergeCell ref="IKI1:IKK1"/>
    <mergeCell ref="IKL1:IKN1"/>
    <mergeCell ref="IJE1:IJG1"/>
    <mergeCell ref="IJH1:IJJ1"/>
    <mergeCell ref="IJK1:IJM1"/>
    <mergeCell ref="IJN1:IJP1"/>
    <mergeCell ref="IJQ1:IJS1"/>
    <mergeCell ref="IJT1:IJV1"/>
    <mergeCell ref="IIM1:IIO1"/>
    <mergeCell ref="IIP1:IIR1"/>
    <mergeCell ref="IIS1:IIU1"/>
    <mergeCell ref="IIV1:IIX1"/>
    <mergeCell ref="IIY1:IJA1"/>
    <mergeCell ref="IJB1:IJD1"/>
    <mergeCell ref="IHU1:IHW1"/>
    <mergeCell ref="IHX1:IHZ1"/>
    <mergeCell ref="IIA1:IIC1"/>
    <mergeCell ref="IID1:IIF1"/>
    <mergeCell ref="IIG1:III1"/>
    <mergeCell ref="IIJ1:IIL1"/>
    <mergeCell ref="IHC1:IHE1"/>
    <mergeCell ref="IHF1:IHH1"/>
    <mergeCell ref="IHI1:IHK1"/>
    <mergeCell ref="IHL1:IHN1"/>
    <mergeCell ref="IHO1:IHQ1"/>
    <mergeCell ref="IHR1:IHT1"/>
    <mergeCell ref="IGK1:IGM1"/>
    <mergeCell ref="IGN1:IGP1"/>
    <mergeCell ref="IGQ1:IGS1"/>
    <mergeCell ref="IGT1:IGV1"/>
    <mergeCell ref="IGW1:IGY1"/>
    <mergeCell ref="IGZ1:IHB1"/>
    <mergeCell ref="IFS1:IFU1"/>
    <mergeCell ref="IFV1:IFX1"/>
    <mergeCell ref="IFY1:IGA1"/>
    <mergeCell ref="IGB1:IGD1"/>
    <mergeCell ref="IGE1:IGG1"/>
    <mergeCell ref="IGH1:IGJ1"/>
    <mergeCell ref="IFA1:IFC1"/>
    <mergeCell ref="IFD1:IFF1"/>
    <mergeCell ref="IFG1:IFI1"/>
    <mergeCell ref="IFJ1:IFL1"/>
    <mergeCell ref="IFM1:IFO1"/>
    <mergeCell ref="IFP1:IFR1"/>
    <mergeCell ref="IEI1:IEK1"/>
    <mergeCell ref="IEL1:IEN1"/>
    <mergeCell ref="IEO1:IEQ1"/>
    <mergeCell ref="IER1:IET1"/>
    <mergeCell ref="IEU1:IEW1"/>
    <mergeCell ref="IEX1:IEZ1"/>
    <mergeCell ref="IDQ1:IDS1"/>
    <mergeCell ref="IDT1:IDV1"/>
    <mergeCell ref="IDW1:IDY1"/>
    <mergeCell ref="IDZ1:IEB1"/>
    <mergeCell ref="IEC1:IEE1"/>
    <mergeCell ref="IEF1:IEH1"/>
    <mergeCell ref="ICY1:IDA1"/>
    <mergeCell ref="IDB1:IDD1"/>
    <mergeCell ref="IDE1:IDG1"/>
    <mergeCell ref="IDH1:IDJ1"/>
    <mergeCell ref="IDK1:IDM1"/>
    <mergeCell ref="IDN1:IDP1"/>
    <mergeCell ref="ICG1:ICI1"/>
    <mergeCell ref="ICJ1:ICL1"/>
    <mergeCell ref="ICM1:ICO1"/>
    <mergeCell ref="ICP1:ICR1"/>
    <mergeCell ref="ICS1:ICU1"/>
    <mergeCell ref="ICV1:ICX1"/>
    <mergeCell ref="IBO1:IBQ1"/>
    <mergeCell ref="IBR1:IBT1"/>
    <mergeCell ref="IBU1:IBW1"/>
    <mergeCell ref="IBX1:IBZ1"/>
    <mergeCell ref="ICA1:ICC1"/>
    <mergeCell ref="ICD1:ICF1"/>
    <mergeCell ref="IAW1:IAY1"/>
    <mergeCell ref="IAZ1:IBB1"/>
    <mergeCell ref="IBC1:IBE1"/>
    <mergeCell ref="IBF1:IBH1"/>
    <mergeCell ref="IBI1:IBK1"/>
    <mergeCell ref="IBL1:IBN1"/>
    <mergeCell ref="IAE1:IAG1"/>
    <mergeCell ref="IAH1:IAJ1"/>
    <mergeCell ref="IAK1:IAM1"/>
    <mergeCell ref="IAN1:IAP1"/>
    <mergeCell ref="IAQ1:IAS1"/>
    <mergeCell ref="IAT1:IAV1"/>
    <mergeCell ref="HZM1:HZO1"/>
    <mergeCell ref="HZP1:HZR1"/>
    <mergeCell ref="HZS1:HZU1"/>
    <mergeCell ref="HZV1:HZX1"/>
    <mergeCell ref="HZY1:IAA1"/>
    <mergeCell ref="IAB1:IAD1"/>
    <mergeCell ref="HYU1:HYW1"/>
    <mergeCell ref="HYX1:HYZ1"/>
    <mergeCell ref="HZA1:HZC1"/>
    <mergeCell ref="HZD1:HZF1"/>
    <mergeCell ref="HZG1:HZI1"/>
    <mergeCell ref="HZJ1:HZL1"/>
    <mergeCell ref="HYC1:HYE1"/>
    <mergeCell ref="HYF1:HYH1"/>
    <mergeCell ref="HYI1:HYK1"/>
    <mergeCell ref="HYL1:HYN1"/>
    <mergeCell ref="HYO1:HYQ1"/>
    <mergeCell ref="HYR1:HYT1"/>
    <mergeCell ref="HXK1:HXM1"/>
    <mergeCell ref="HXN1:HXP1"/>
    <mergeCell ref="HXQ1:HXS1"/>
    <mergeCell ref="HXT1:HXV1"/>
    <mergeCell ref="HXW1:HXY1"/>
    <mergeCell ref="HXZ1:HYB1"/>
    <mergeCell ref="HWS1:HWU1"/>
    <mergeCell ref="HWV1:HWX1"/>
    <mergeCell ref="HWY1:HXA1"/>
    <mergeCell ref="HXB1:HXD1"/>
    <mergeCell ref="HXE1:HXG1"/>
    <mergeCell ref="HXH1:HXJ1"/>
    <mergeCell ref="HWA1:HWC1"/>
    <mergeCell ref="HWD1:HWF1"/>
    <mergeCell ref="HWG1:HWI1"/>
    <mergeCell ref="HWJ1:HWL1"/>
    <mergeCell ref="HWM1:HWO1"/>
    <mergeCell ref="HWP1:HWR1"/>
    <mergeCell ref="HVI1:HVK1"/>
    <mergeCell ref="HVL1:HVN1"/>
    <mergeCell ref="HVO1:HVQ1"/>
    <mergeCell ref="HVR1:HVT1"/>
    <mergeCell ref="HVU1:HVW1"/>
    <mergeCell ref="HVX1:HVZ1"/>
    <mergeCell ref="HUQ1:HUS1"/>
    <mergeCell ref="HUT1:HUV1"/>
    <mergeCell ref="HUW1:HUY1"/>
    <mergeCell ref="HUZ1:HVB1"/>
    <mergeCell ref="HVC1:HVE1"/>
    <mergeCell ref="HVF1:HVH1"/>
    <mergeCell ref="HTY1:HUA1"/>
    <mergeCell ref="HUB1:HUD1"/>
    <mergeCell ref="HUE1:HUG1"/>
    <mergeCell ref="HUH1:HUJ1"/>
    <mergeCell ref="HUK1:HUM1"/>
    <mergeCell ref="HUN1:HUP1"/>
    <mergeCell ref="HTG1:HTI1"/>
    <mergeCell ref="HTJ1:HTL1"/>
    <mergeCell ref="HTM1:HTO1"/>
    <mergeCell ref="HTP1:HTR1"/>
    <mergeCell ref="HTS1:HTU1"/>
    <mergeCell ref="HTV1:HTX1"/>
    <mergeCell ref="HSO1:HSQ1"/>
    <mergeCell ref="HSR1:HST1"/>
    <mergeCell ref="HSU1:HSW1"/>
    <mergeCell ref="HSX1:HSZ1"/>
    <mergeCell ref="HTA1:HTC1"/>
    <mergeCell ref="HTD1:HTF1"/>
    <mergeCell ref="HRW1:HRY1"/>
    <mergeCell ref="HRZ1:HSB1"/>
    <mergeCell ref="HSC1:HSE1"/>
    <mergeCell ref="HSF1:HSH1"/>
    <mergeCell ref="HSI1:HSK1"/>
    <mergeCell ref="HSL1:HSN1"/>
    <mergeCell ref="HRE1:HRG1"/>
    <mergeCell ref="HRH1:HRJ1"/>
    <mergeCell ref="HRK1:HRM1"/>
    <mergeCell ref="HRN1:HRP1"/>
    <mergeCell ref="HRQ1:HRS1"/>
    <mergeCell ref="HRT1:HRV1"/>
    <mergeCell ref="HQM1:HQO1"/>
    <mergeCell ref="HQP1:HQR1"/>
    <mergeCell ref="HQS1:HQU1"/>
    <mergeCell ref="HQV1:HQX1"/>
    <mergeCell ref="HQY1:HRA1"/>
    <mergeCell ref="HRB1:HRD1"/>
    <mergeCell ref="HPU1:HPW1"/>
    <mergeCell ref="HPX1:HPZ1"/>
    <mergeCell ref="HQA1:HQC1"/>
    <mergeCell ref="HQD1:HQF1"/>
    <mergeCell ref="HQG1:HQI1"/>
    <mergeCell ref="HQJ1:HQL1"/>
    <mergeCell ref="HPC1:HPE1"/>
    <mergeCell ref="HPF1:HPH1"/>
    <mergeCell ref="HPI1:HPK1"/>
    <mergeCell ref="HPL1:HPN1"/>
    <mergeCell ref="HPO1:HPQ1"/>
    <mergeCell ref="HPR1:HPT1"/>
    <mergeCell ref="HOK1:HOM1"/>
    <mergeCell ref="HON1:HOP1"/>
    <mergeCell ref="HOQ1:HOS1"/>
    <mergeCell ref="HOT1:HOV1"/>
    <mergeCell ref="HOW1:HOY1"/>
    <mergeCell ref="HOZ1:HPB1"/>
    <mergeCell ref="HNS1:HNU1"/>
    <mergeCell ref="HNV1:HNX1"/>
    <mergeCell ref="HNY1:HOA1"/>
    <mergeCell ref="HOB1:HOD1"/>
    <mergeCell ref="HOE1:HOG1"/>
    <mergeCell ref="HOH1:HOJ1"/>
    <mergeCell ref="HNA1:HNC1"/>
    <mergeCell ref="HND1:HNF1"/>
    <mergeCell ref="HNG1:HNI1"/>
    <mergeCell ref="HNJ1:HNL1"/>
    <mergeCell ref="HNM1:HNO1"/>
    <mergeCell ref="HNP1:HNR1"/>
    <mergeCell ref="HMI1:HMK1"/>
    <mergeCell ref="HML1:HMN1"/>
    <mergeCell ref="HMO1:HMQ1"/>
    <mergeCell ref="HMR1:HMT1"/>
    <mergeCell ref="HMU1:HMW1"/>
    <mergeCell ref="HMX1:HMZ1"/>
    <mergeCell ref="HLQ1:HLS1"/>
    <mergeCell ref="HLT1:HLV1"/>
    <mergeCell ref="HLW1:HLY1"/>
    <mergeCell ref="HLZ1:HMB1"/>
    <mergeCell ref="HMC1:HME1"/>
    <mergeCell ref="HMF1:HMH1"/>
    <mergeCell ref="HKY1:HLA1"/>
    <mergeCell ref="HLB1:HLD1"/>
    <mergeCell ref="HLE1:HLG1"/>
    <mergeCell ref="HLH1:HLJ1"/>
    <mergeCell ref="HLK1:HLM1"/>
    <mergeCell ref="HLN1:HLP1"/>
    <mergeCell ref="HKG1:HKI1"/>
    <mergeCell ref="HKJ1:HKL1"/>
    <mergeCell ref="HKM1:HKO1"/>
    <mergeCell ref="HKP1:HKR1"/>
    <mergeCell ref="HKS1:HKU1"/>
    <mergeCell ref="HKV1:HKX1"/>
    <mergeCell ref="HJO1:HJQ1"/>
    <mergeCell ref="HJR1:HJT1"/>
    <mergeCell ref="HJU1:HJW1"/>
    <mergeCell ref="HJX1:HJZ1"/>
    <mergeCell ref="HKA1:HKC1"/>
    <mergeCell ref="HKD1:HKF1"/>
    <mergeCell ref="HIW1:HIY1"/>
    <mergeCell ref="HIZ1:HJB1"/>
    <mergeCell ref="HJC1:HJE1"/>
    <mergeCell ref="HJF1:HJH1"/>
    <mergeCell ref="HJI1:HJK1"/>
    <mergeCell ref="HJL1:HJN1"/>
    <mergeCell ref="HIE1:HIG1"/>
    <mergeCell ref="HIH1:HIJ1"/>
    <mergeCell ref="HIK1:HIM1"/>
    <mergeCell ref="HIN1:HIP1"/>
    <mergeCell ref="HIQ1:HIS1"/>
    <mergeCell ref="HIT1:HIV1"/>
    <mergeCell ref="HHM1:HHO1"/>
    <mergeCell ref="HHP1:HHR1"/>
    <mergeCell ref="HHS1:HHU1"/>
    <mergeCell ref="HHV1:HHX1"/>
    <mergeCell ref="HHY1:HIA1"/>
    <mergeCell ref="HIB1:HID1"/>
    <mergeCell ref="HGU1:HGW1"/>
    <mergeCell ref="HGX1:HGZ1"/>
    <mergeCell ref="HHA1:HHC1"/>
    <mergeCell ref="HHD1:HHF1"/>
    <mergeCell ref="HHG1:HHI1"/>
    <mergeCell ref="HHJ1:HHL1"/>
    <mergeCell ref="HGC1:HGE1"/>
    <mergeCell ref="HGF1:HGH1"/>
    <mergeCell ref="HGI1:HGK1"/>
    <mergeCell ref="HGL1:HGN1"/>
    <mergeCell ref="HGO1:HGQ1"/>
    <mergeCell ref="HGR1:HGT1"/>
    <mergeCell ref="HFK1:HFM1"/>
    <mergeCell ref="HFN1:HFP1"/>
    <mergeCell ref="HFQ1:HFS1"/>
    <mergeCell ref="HFT1:HFV1"/>
    <mergeCell ref="HFW1:HFY1"/>
    <mergeCell ref="HFZ1:HGB1"/>
    <mergeCell ref="HES1:HEU1"/>
    <mergeCell ref="HEV1:HEX1"/>
    <mergeCell ref="HEY1:HFA1"/>
    <mergeCell ref="HFB1:HFD1"/>
    <mergeCell ref="HFE1:HFG1"/>
    <mergeCell ref="HFH1:HFJ1"/>
    <mergeCell ref="HEA1:HEC1"/>
    <mergeCell ref="HED1:HEF1"/>
    <mergeCell ref="HEG1:HEI1"/>
    <mergeCell ref="HEJ1:HEL1"/>
    <mergeCell ref="HEM1:HEO1"/>
    <mergeCell ref="HEP1:HER1"/>
    <mergeCell ref="HDI1:HDK1"/>
    <mergeCell ref="HDL1:HDN1"/>
    <mergeCell ref="HDO1:HDQ1"/>
    <mergeCell ref="HDR1:HDT1"/>
    <mergeCell ref="HDU1:HDW1"/>
    <mergeCell ref="HDX1:HDZ1"/>
    <mergeCell ref="HCQ1:HCS1"/>
    <mergeCell ref="HCT1:HCV1"/>
    <mergeCell ref="HCW1:HCY1"/>
    <mergeCell ref="HCZ1:HDB1"/>
    <mergeCell ref="HDC1:HDE1"/>
    <mergeCell ref="HDF1:HDH1"/>
    <mergeCell ref="HBY1:HCA1"/>
    <mergeCell ref="HCB1:HCD1"/>
    <mergeCell ref="HCE1:HCG1"/>
    <mergeCell ref="HCH1:HCJ1"/>
    <mergeCell ref="HCK1:HCM1"/>
    <mergeCell ref="HCN1:HCP1"/>
    <mergeCell ref="HBG1:HBI1"/>
    <mergeCell ref="HBJ1:HBL1"/>
    <mergeCell ref="HBM1:HBO1"/>
    <mergeCell ref="HBP1:HBR1"/>
    <mergeCell ref="HBS1:HBU1"/>
    <mergeCell ref="HBV1:HBX1"/>
    <mergeCell ref="HAO1:HAQ1"/>
    <mergeCell ref="HAR1:HAT1"/>
    <mergeCell ref="HAU1:HAW1"/>
    <mergeCell ref="HAX1:HAZ1"/>
    <mergeCell ref="HBA1:HBC1"/>
    <mergeCell ref="HBD1:HBF1"/>
    <mergeCell ref="GZW1:GZY1"/>
    <mergeCell ref="GZZ1:HAB1"/>
    <mergeCell ref="HAC1:HAE1"/>
    <mergeCell ref="HAF1:HAH1"/>
    <mergeCell ref="HAI1:HAK1"/>
    <mergeCell ref="HAL1:HAN1"/>
    <mergeCell ref="GZE1:GZG1"/>
    <mergeCell ref="GZH1:GZJ1"/>
    <mergeCell ref="GZK1:GZM1"/>
    <mergeCell ref="GZN1:GZP1"/>
    <mergeCell ref="GZQ1:GZS1"/>
    <mergeCell ref="GZT1:GZV1"/>
    <mergeCell ref="GYM1:GYO1"/>
    <mergeCell ref="GYP1:GYR1"/>
    <mergeCell ref="GYS1:GYU1"/>
    <mergeCell ref="GYV1:GYX1"/>
    <mergeCell ref="GYY1:GZA1"/>
    <mergeCell ref="GZB1:GZD1"/>
    <mergeCell ref="GXU1:GXW1"/>
    <mergeCell ref="GXX1:GXZ1"/>
    <mergeCell ref="GYA1:GYC1"/>
    <mergeCell ref="GYD1:GYF1"/>
    <mergeCell ref="GYG1:GYI1"/>
    <mergeCell ref="GYJ1:GYL1"/>
    <mergeCell ref="GXC1:GXE1"/>
    <mergeCell ref="GXF1:GXH1"/>
    <mergeCell ref="GXI1:GXK1"/>
    <mergeCell ref="GXL1:GXN1"/>
    <mergeCell ref="GXO1:GXQ1"/>
    <mergeCell ref="GXR1:GXT1"/>
    <mergeCell ref="GWK1:GWM1"/>
    <mergeCell ref="GWN1:GWP1"/>
    <mergeCell ref="GWQ1:GWS1"/>
    <mergeCell ref="GWT1:GWV1"/>
    <mergeCell ref="GWW1:GWY1"/>
    <mergeCell ref="GWZ1:GXB1"/>
    <mergeCell ref="GVS1:GVU1"/>
    <mergeCell ref="GVV1:GVX1"/>
    <mergeCell ref="GVY1:GWA1"/>
    <mergeCell ref="GWB1:GWD1"/>
    <mergeCell ref="GWE1:GWG1"/>
    <mergeCell ref="GWH1:GWJ1"/>
    <mergeCell ref="GVA1:GVC1"/>
    <mergeCell ref="GVD1:GVF1"/>
    <mergeCell ref="GVG1:GVI1"/>
    <mergeCell ref="GVJ1:GVL1"/>
    <mergeCell ref="GVM1:GVO1"/>
    <mergeCell ref="GVP1:GVR1"/>
    <mergeCell ref="GUI1:GUK1"/>
    <mergeCell ref="GUL1:GUN1"/>
    <mergeCell ref="GUO1:GUQ1"/>
    <mergeCell ref="GUR1:GUT1"/>
    <mergeCell ref="GUU1:GUW1"/>
    <mergeCell ref="GUX1:GUZ1"/>
    <mergeCell ref="GTQ1:GTS1"/>
    <mergeCell ref="GTT1:GTV1"/>
    <mergeCell ref="GTW1:GTY1"/>
    <mergeCell ref="GTZ1:GUB1"/>
    <mergeCell ref="GUC1:GUE1"/>
    <mergeCell ref="GUF1:GUH1"/>
    <mergeCell ref="GSY1:GTA1"/>
    <mergeCell ref="GTB1:GTD1"/>
    <mergeCell ref="GTE1:GTG1"/>
    <mergeCell ref="GTH1:GTJ1"/>
    <mergeCell ref="GTK1:GTM1"/>
    <mergeCell ref="GTN1:GTP1"/>
    <mergeCell ref="GSG1:GSI1"/>
    <mergeCell ref="GSJ1:GSL1"/>
    <mergeCell ref="GSM1:GSO1"/>
    <mergeCell ref="GSP1:GSR1"/>
    <mergeCell ref="GSS1:GSU1"/>
    <mergeCell ref="GSV1:GSX1"/>
    <mergeCell ref="GRO1:GRQ1"/>
    <mergeCell ref="GRR1:GRT1"/>
    <mergeCell ref="GRU1:GRW1"/>
    <mergeCell ref="GRX1:GRZ1"/>
    <mergeCell ref="GSA1:GSC1"/>
    <mergeCell ref="GSD1:GSF1"/>
    <mergeCell ref="GQW1:GQY1"/>
    <mergeCell ref="GQZ1:GRB1"/>
    <mergeCell ref="GRC1:GRE1"/>
    <mergeCell ref="GRF1:GRH1"/>
    <mergeCell ref="GRI1:GRK1"/>
    <mergeCell ref="GRL1:GRN1"/>
    <mergeCell ref="GQE1:GQG1"/>
    <mergeCell ref="GQH1:GQJ1"/>
    <mergeCell ref="GQK1:GQM1"/>
    <mergeCell ref="GQN1:GQP1"/>
    <mergeCell ref="GQQ1:GQS1"/>
    <mergeCell ref="GQT1:GQV1"/>
    <mergeCell ref="GPM1:GPO1"/>
    <mergeCell ref="GPP1:GPR1"/>
    <mergeCell ref="GPS1:GPU1"/>
    <mergeCell ref="GPV1:GPX1"/>
    <mergeCell ref="GPY1:GQA1"/>
    <mergeCell ref="GQB1:GQD1"/>
    <mergeCell ref="GOU1:GOW1"/>
    <mergeCell ref="GOX1:GOZ1"/>
    <mergeCell ref="GPA1:GPC1"/>
    <mergeCell ref="GPD1:GPF1"/>
    <mergeCell ref="GPG1:GPI1"/>
    <mergeCell ref="GPJ1:GPL1"/>
    <mergeCell ref="GOC1:GOE1"/>
    <mergeCell ref="GOF1:GOH1"/>
    <mergeCell ref="GOI1:GOK1"/>
    <mergeCell ref="GOL1:GON1"/>
    <mergeCell ref="GOO1:GOQ1"/>
    <mergeCell ref="GOR1:GOT1"/>
    <mergeCell ref="GNK1:GNM1"/>
    <mergeCell ref="GNN1:GNP1"/>
    <mergeCell ref="GNQ1:GNS1"/>
    <mergeCell ref="GNT1:GNV1"/>
    <mergeCell ref="GNW1:GNY1"/>
    <mergeCell ref="GNZ1:GOB1"/>
    <mergeCell ref="GMS1:GMU1"/>
    <mergeCell ref="GMV1:GMX1"/>
    <mergeCell ref="GMY1:GNA1"/>
    <mergeCell ref="GNB1:GND1"/>
    <mergeCell ref="GNE1:GNG1"/>
    <mergeCell ref="GNH1:GNJ1"/>
    <mergeCell ref="GMA1:GMC1"/>
    <mergeCell ref="GMD1:GMF1"/>
    <mergeCell ref="GMG1:GMI1"/>
    <mergeCell ref="GMJ1:GML1"/>
    <mergeCell ref="GMM1:GMO1"/>
    <mergeCell ref="GMP1:GMR1"/>
    <mergeCell ref="GLI1:GLK1"/>
    <mergeCell ref="GLL1:GLN1"/>
    <mergeCell ref="GLO1:GLQ1"/>
    <mergeCell ref="GLR1:GLT1"/>
    <mergeCell ref="GLU1:GLW1"/>
    <mergeCell ref="GLX1:GLZ1"/>
    <mergeCell ref="GKQ1:GKS1"/>
    <mergeCell ref="GKT1:GKV1"/>
    <mergeCell ref="GKW1:GKY1"/>
    <mergeCell ref="GKZ1:GLB1"/>
    <mergeCell ref="GLC1:GLE1"/>
    <mergeCell ref="GLF1:GLH1"/>
    <mergeCell ref="GJY1:GKA1"/>
    <mergeCell ref="GKB1:GKD1"/>
    <mergeCell ref="GKE1:GKG1"/>
    <mergeCell ref="GKH1:GKJ1"/>
    <mergeCell ref="GKK1:GKM1"/>
    <mergeCell ref="GKN1:GKP1"/>
    <mergeCell ref="GJG1:GJI1"/>
    <mergeCell ref="GJJ1:GJL1"/>
    <mergeCell ref="GJM1:GJO1"/>
    <mergeCell ref="GJP1:GJR1"/>
    <mergeCell ref="GJS1:GJU1"/>
    <mergeCell ref="GJV1:GJX1"/>
    <mergeCell ref="GIO1:GIQ1"/>
    <mergeCell ref="GIR1:GIT1"/>
    <mergeCell ref="GIU1:GIW1"/>
    <mergeCell ref="GIX1:GIZ1"/>
    <mergeCell ref="GJA1:GJC1"/>
    <mergeCell ref="GJD1:GJF1"/>
    <mergeCell ref="GHW1:GHY1"/>
    <mergeCell ref="GHZ1:GIB1"/>
    <mergeCell ref="GIC1:GIE1"/>
    <mergeCell ref="GIF1:GIH1"/>
    <mergeCell ref="GII1:GIK1"/>
    <mergeCell ref="GIL1:GIN1"/>
    <mergeCell ref="GHE1:GHG1"/>
    <mergeCell ref="GHH1:GHJ1"/>
    <mergeCell ref="GHK1:GHM1"/>
    <mergeCell ref="GHN1:GHP1"/>
    <mergeCell ref="GHQ1:GHS1"/>
    <mergeCell ref="GHT1:GHV1"/>
    <mergeCell ref="GGM1:GGO1"/>
    <mergeCell ref="GGP1:GGR1"/>
    <mergeCell ref="GGS1:GGU1"/>
    <mergeCell ref="GGV1:GGX1"/>
    <mergeCell ref="GGY1:GHA1"/>
    <mergeCell ref="GHB1:GHD1"/>
    <mergeCell ref="GFU1:GFW1"/>
    <mergeCell ref="GFX1:GFZ1"/>
    <mergeCell ref="GGA1:GGC1"/>
    <mergeCell ref="GGD1:GGF1"/>
    <mergeCell ref="GGG1:GGI1"/>
    <mergeCell ref="GGJ1:GGL1"/>
    <mergeCell ref="GFC1:GFE1"/>
    <mergeCell ref="GFF1:GFH1"/>
    <mergeCell ref="GFI1:GFK1"/>
    <mergeCell ref="GFL1:GFN1"/>
    <mergeCell ref="GFO1:GFQ1"/>
    <mergeCell ref="GFR1:GFT1"/>
    <mergeCell ref="GEK1:GEM1"/>
    <mergeCell ref="GEN1:GEP1"/>
    <mergeCell ref="GEQ1:GES1"/>
    <mergeCell ref="GET1:GEV1"/>
    <mergeCell ref="GEW1:GEY1"/>
    <mergeCell ref="GEZ1:GFB1"/>
    <mergeCell ref="GDS1:GDU1"/>
    <mergeCell ref="GDV1:GDX1"/>
    <mergeCell ref="GDY1:GEA1"/>
    <mergeCell ref="GEB1:GED1"/>
    <mergeCell ref="GEE1:GEG1"/>
    <mergeCell ref="GEH1:GEJ1"/>
    <mergeCell ref="GDA1:GDC1"/>
    <mergeCell ref="GDD1:GDF1"/>
    <mergeCell ref="GDG1:GDI1"/>
    <mergeCell ref="GDJ1:GDL1"/>
    <mergeCell ref="GDM1:GDO1"/>
    <mergeCell ref="GDP1:GDR1"/>
    <mergeCell ref="GCI1:GCK1"/>
    <mergeCell ref="GCL1:GCN1"/>
    <mergeCell ref="GCO1:GCQ1"/>
    <mergeCell ref="GCR1:GCT1"/>
    <mergeCell ref="GCU1:GCW1"/>
    <mergeCell ref="GCX1:GCZ1"/>
    <mergeCell ref="GBQ1:GBS1"/>
    <mergeCell ref="GBT1:GBV1"/>
    <mergeCell ref="GBW1:GBY1"/>
    <mergeCell ref="GBZ1:GCB1"/>
    <mergeCell ref="GCC1:GCE1"/>
    <mergeCell ref="GCF1:GCH1"/>
    <mergeCell ref="GAY1:GBA1"/>
    <mergeCell ref="GBB1:GBD1"/>
    <mergeCell ref="GBE1:GBG1"/>
    <mergeCell ref="GBH1:GBJ1"/>
    <mergeCell ref="GBK1:GBM1"/>
    <mergeCell ref="GBN1:GBP1"/>
    <mergeCell ref="GAG1:GAI1"/>
    <mergeCell ref="GAJ1:GAL1"/>
    <mergeCell ref="GAM1:GAO1"/>
    <mergeCell ref="GAP1:GAR1"/>
    <mergeCell ref="GAS1:GAU1"/>
    <mergeCell ref="GAV1:GAX1"/>
    <mergeCell ref="FZO1:FZQ1"/>
    <mergeCell ref="FZR1:FZT1"/>
    <mergeCell ref="FZU1:FZW1"/>
    <mergeCell ref="FZX1:FZZ1"/>
    <mergeCell ref="GAA1:GAC1"/>
    <mergeCell ref="GAD1:GAF1"/>
    <mergeCell ref="FYW1:FYY1"/>
    <mergeCell ref="FYZ1:FZB1"/>
    <mergeCell ref="FZC1:FZE1"/>
    <mergeCell ref="FZF1:FZH1"/>
    <mergeCell ref="FZI1:FZK1"/>
    <mergeCell ref="FZL1:FZN1"/>
    <mergeCell ref="FYE1:FYG1"/>
    <mergeCell ref="FYH1:FYJ1"/>
    <mergeCell ref="FYK1:FYM1"/>
    <mergeCell ref="FYN1:FYP1"/>
    <mergeCell ref="FYQ1:FYS1"/>
    <mergeCell ref="FYT1:FYV1"/>
    <mergeCell ref="FXM1:FXO1"/>
    <mergeCell ref="FXP1:FXR1"/>
    <mergeCell ref="FXS1:FXU1"/>
    <mergeCell ref="FXV1:FXX1"/>
    <mergeCell ref="FXY1:FYA1"/>
    <mergeCell ref="FYB1:FYD1"/>
    <mergeCell ref="FWU1:FWW1"/>
    <mergeCell ref="FWX1:FWZ1"/>
    <mergeCell ref="FXA1:FXC1"/>
    <mergeCell ref="FXD1:FXF1"/>
    <mergeCell ref="FXG1:FXI1"/>
    <mergeCell ref="FXJ1:FXL1"/>
    <mergeCell ref="FWC1:FWE1"/>
    <mergeCell ref="FWF1:FWH1"/>
    <mergeCell ref="FWI1:FWK1"/>
    <mergeCell ref="FWL1:FWN1"/>
    <mergeCell ref="FWO1:FWQ1"/>
    <mergeCell ref="FWR1:FWT1"/>
    <mergeCell ref="FVK1:FVM1"/>
    <mergeCell ref="FVN1:FVP1"/>
    <mergeCell ref="FVQ1:FVS1"/>
    <mergeCell ref="FVT1:FVV1"/>
    <mergeCell ref="FVW1:FVY1"/>
    <mergeCell ref="FVZ1:FWB1"/>
    <mergeCell ref="FUS1:FUU1"/>
    <mergeCell ref="FUV1:FUX1"/>
    <mergeCell ref="FUY1:FVA1"/>
    <mergeCell ref="FVB1:FVD1"/>
    <mergeCell ref="FVE1:FVG1"/>
    <mergeCell ref="FVH1:FVJ1"/>
    <mergeCell ref="FUA1:FUC1"/>
    <mergeCell ref="FUD1:FUF1"/>
    <mergeCell ref="FUG1:FUI1"/>
    <mergeCell ref="FUJ1:FUL1"/>
    <mergeCell ref="FUM1:FUO1"/>
    <mergeCell ref="FUP1:FUR1"/>
    <mergeCell ref="FTI1:FTK1"/>
    <mergeCell ref="FTL1:FTN1"/>
    <mergeCell ref="FTO1:FTQ1"/>
    <mergeCell ref="FTR1:FTT1"/>
    <mergeCell ref="FTU1:FTW1"/>
    <mergeCell ref="FTX1:FTZ1"/>
    <mergeCell ref="FSQ1:FSS1"/>
    <mergeCell ref="FST1:FSV1"/>
    <mergeCell ref="FSW1:FSY1"/>
    <mergeCell ref="FSZ1:FTB1"/>
    <mergeCell ref="FTC1:FTE1"/>
    <mergeCell ref="FTF1:FTH1"/>
    <mergeCell ref="FRY1:FSA1"/>
    <mergeCell ref="FSB1:FSD1"/>
    <mergeCell ref="FSE1:FSG1"/>
    <mergeCell ref="FSH1:FSJ1"/>
    <mergeCell ref="FSK1:FSM1"/>
    <mergeCell ref="FSN1:FSP1"/>
    <mergeCell ref="FRG1:FRI1"/>
    <mergeCell ref="FRJ1:FRL1"/>
    <mergeCell ref="FRM1:FRO1"/>
    <mergeCell ref="FRP1:FRR1"/>
    <mergeCell ref="FRS1:FRU1"/>
    <mergeCell ref="FRV1:FRX1"/>
    <mergeCell ref="FQO1:FQQ1"/>
    <mergeCell ref="FQR1:FQT1"/>
    <mergeCell ref="FQU1:FQW1"/>
    <mergeCell ref="FQX1:FQZ1"/>
    <mergeCell ref="FRA1:FRC1"/>
    <mergeCell ref="FRD1:FRF1"/>
    <mergeCell ref="FPW1:FPY1"/>
    <mergeCell ref="FPZ1:FQB1"/>
    <mergeCell ref="FQC1:FQE1"/>
    <mergeCell ref="FQF1:FQH1"/>
    <mergeCell ref="FQI1:FQK1"/>
    <mergeCell ref="FQL1:FQN1"/>
    <mergeCell ref="FPE1:FPG1"/>
    <mergeCell ref="FPH1:FPJ1"/>
    <mergeCell ref="FPK1:FPM1"/>
    <mergeCell ref="FPN1:FPP1"/>
    <mergeCell ref="FPQ1:FPS1"/>
    <mergeCell ref="FPT1:FPV1"/>
    <mergeCell ref="FOM1:FOO1"/>
    <mergeCell ref="FOP1:FOR1"/>
    <mergeCell ref="FOS1:FOU1"/>
    <mergeCell ref="FOV1:FOX1"/>
    <mergeCell ref="FOY1:FPA1"/>
    <mergeCell ref="FPB1:FPD1"/>
    <mergeCell ref="FNU1:FNW1"/>
    <mergeCell ref="FNX1:FNZ1"/>
    <mergeCell ref="FOA1:FOC1"/>
    <mergeCell ref="FOD1:FOF1"/>
    <mergeCell ref="FOG1:FOI1"/>
    <mergeCell ref="FOJ1:FOL1"/>
    <mergeCell ref="FNC1:FNE1"/>
    <mergeCell ref="FNF1:FNH1"/>
    <mergeCell ref="FNI1:FNK1"/>
    <mergeCell ref="FNL1:FNN1"/>
    <mergeCell ref="FNO1:FNQ1"/>
    <mergeCell ref="FNR1:FNT1"/>
    <mergeCell ref="FMK1:FMM1"/>
    <mergeCell ref="FMN1:FMP1"/>
    <mergeCell ref="FMQ1:FMS1"/>
    <mergeCell ref="FMT1:FMV1"/>
    <mergeCell ref="FMW1:FMY1"/>
    <mergeCell ref="FMZ1:FNB1"/>
    <mergeCell ref="FLS1:FLU1"/>
    <mergeCell ref="FLV1:FLX1"/>
    <mergeCell ref="FLY1:FMA1"/>
    <mergeCell ref="FMB1:FMD1"/>
    <mergeCell ref="FME1:FMG1"/>
    <mergeCell ref="FMH1:FMJ1"/>
    <mergeCell ref="FLA1:FLC1"/>
    <mergeCell ref="FLD1:FLF1"/>
    <mergeCell ref="FLG1:FLI1"/>
    <mergeCell ref="FLJ1:FLL1"/>
    <mergeCell ref="FLM1:FLO1"/>
    <mergeCell ref="FLP1:FLR1"/>
    <mergeCell ref="FKI1:FKK1"/>
    <mergeCell ref="FKL1:FKN1"/>
    <mergeCell ref="FKO1:FKQ1"/>
    <mergeCell ref="FKR1:FKT1"/>
    <mergeCell ref="FKU1:FKW1"/>
    <mergeCell ref="FKX1:FKZ1"/>
    <mergeCell ref="FJQ1:FJS1"/>
    <mergeCell ref="FJT1:FJV1"/>
    <mergeCell ref="FJW1:FJY1"/>
    <mergeCell ref="FJZ1:FKB1"/>
    <mergeCell ref="FKC1:FKE1"/>
    <mergeCell ref="FKF1:FKH1"/>
    <mergeCell ref="FIY1:FJA1"/>
    <mergeCell ref="FJB1:FJD1"/>
    <mergeCell ref="FJE1:FJG1"/>
    <mergeCell ref="FJH1:FJJ1"/>
    <mergeCell ref="FJK1:FJM1"/>
    <mergeCell ref="FJN1:FJP1"/>
    <mergeCell ref="FIG1:FII1"/>
    <mergeCell ref="FIJ1:FIL1"/>
    <mergeCell ref="FIM1:FIO1"/>
    <mergeCell ref="FIP1:FIR1"/>
    <mergeCell ref="FIS1:FIU1"/>
    <mergeCell ref="FIV1:FIX1"/>
    <mergeCell ref="FHO1:FHQ1"/>
    <mergeCell ref="FHR1:FHT1"/>
    <mergeCell ref="FHU1:FHW1"/>
    <mergeCell ref="FHX1:FHZ1"/>
    <mergeCell ref="FIA1:FIC1"/>
    <mergeCell ref="FID1:FIF1"/>
    <mergeCell ref="FGW1:FGY1"/>
    <mergeCell ref="FGZ1:FHB1"/>
    <mergeCell ref="FHC1:FHE1"/>
    <mergeCell ref="FHF1:FHH1"/>
    <mergeCell ref="FHI1:FHK1"/>
    <mergeCell ref="FHL1:FHN1"/>
    <mergeCell ref="FGE1:FGG1"/>
    <mergeCell ref="FGH1:FGJ1"/>
    <mergeCell ref="FGK1:FGM1"/>
    <mergeCell ref="FGN1:FGP1"/>
    <mergeCell ref="FGQ1:FGS1"/>
    <mergeCell ref="FGT1:FGV1"/>
    <mergeCell ref="FFM1:FFO1"/>
    <mergeCell ref="FFP1:FFR1"/>
    <mergeCell ref="FFS1:FFU1"/>
    <mergeCell ref="FFV1:FFX1"/>
    <mergeCell ref="FFY1:FGA1"/>
    <mergeCell ref="FGB1:FGD1"/>
    <mergeCell ref="FEU1:FEW1"/>
    <mergeCell ref="FEX1:FEZ1"/>
    <mergeCell ref="FFA1:FFC1"/>
    <mergeCell ref="FFD1:FFF1"/>
    <mergeCell ref="FFG1:FFI1"/>
    <mergeCell ref="FFJ1:FFL1"/>
    <mergeCell ref="FEC1:FEE1"/>
    <mergeCell ref="FEF1:FEH1"/>
    <mergeCell ref="FEI1:FEK1"/>
    <mergeCell ref="FEL1:FEN1"/>
    <mergeCell ref="FEO1:FEQ1"/>
    <mergeCell ref="FER1:FET1"/>
    <mergeCell ref="FDK1:FDM1"/>
    <mergeCell ref="FDN1:FDP1"/>
    <mergeCell ref="FDQ1:FDS1"/>
    <mergeCell ref="FDT1:FDV1"/>
    <mergeCell ref="FDW1:FDY1"/>
    <mergeCell ref="FDZ1:FEB1"/>
    <mergeCell ref="FCS1:FCU1"/>
    <mergeCell ref="FCV1:FCX1"/>
    <mergeCell ref="FCY1:FDA1"/>
    <mergeCell ref="FDB1:FDD1"/>
    <mergeCell ref="FDE1:FDG1"/>
    <mergeCell ref="FDH1:FDJ1"/>
    <mergeCell ref="FCA1:FCC1"/>
    <mergeCell ref="FCD1:FCF1"/>
    <mergeCell ref="FCG1:FCI1"/>
    <mergeCell ref="FCJ1:FCL1"/>
    <mergeCell ref="FCM1:FCO1"/>
    <mergeCell ref="FCP1:FCR1"/>
    <mergeCell ref="FBI1:FBK1"/>
    <mergeCell ref="FBL1:FBN1"/>
    <mergeCell ref="FBO1:FBQ1"/>
    <mergeCell ref="FBR1:FBT1"/>
    <mergeCell ref="FBU1:FBW1"/>
    <mergeCell ref="FBX1:FBZ1"/>
    <mergeCell ref="FAQ1:FAS1"/>
    <mergeCell ref="FAT1:FAV1"/>
    <mergeCell ref="FAW1:FAY1"/>
    <mergeCell ref="FAZ1:FBB1"/>
    <mergeCell ref="FBC1:FBE1"/>
    <mergeCell ref="FBF1:FBH1"/>
    <mergeCell ref="EZY1:FAA1"/>
    <mergeCell ref="FAB1:FAD1"/>
    <mergeCell ref="FAE1:FAG1"/>
    <mergeCell ref="FAH1:FAJ1"/>
    <mergeCell ref="FAK1:FAM1"/>
    <mergeCell ref="FAN1:FAP1"/>
    <mergeCell ref="EZG1:EZI1"/>
    <mergeCell ref="EZJ1:EZL1"/>
    <mergeCell ref="EZM1:EZO1"/>
    <mergeCell ref="EZP1:EZR1"/>
    <mergeCell ref="EZS1:EZU1"/>
    <mergeCell ref="EZV1:EZX1"/>
    <mergeCell ref="EYO1:EYQ1"/>
    <mergeCell ref="EYR1:EYT1"/>
    <mergeCell ref="EYU1:EYW1"/>
    <mergeCell ref="EYX1:EYZ1"/>
    <mergeCell ref="EZA1:EZC1"/>
    <mergeCell ref="EZD1:EZF1"/>
    <mergeCell ref="EXW1:EXY1"/>
    <mergeCell ref="EXZ1:EYB1"/>
    <mergeCell ref="EYC1:EYE1"/>
    <mergeCell ref="EYF1:EYH1"/>
    <mergeCell ref="EYI1:EYK1"/>
    <mergeCell ref="EYL1:EYN1"/>
    <mergeCell ref="EXE1:EXG1"/>
    <mergeCell ref="EXH1:EXJ1"/>
    <mergeCell ref="EXK1:EXM1"/>
    <mergeCell ref="EXN1:EXP1"/>
    <mergeCell ref="EXQ1:EXS1"/>
    <mergeCell ref="EXT1:EXV1"/>
    <mergeCell ref="EWM1:EWO1"/>
    <mergeCell ref="EWP1:EWR1"/>
    <mergeCell ref="EWS1:EWU1"/>
    <mergeCell ref="EWV1:EWX1"/>
    <mergeCell ref="EWY1:EXA1"/>
    <mergeCell ref="EXB1:EXD1"/>
    <mergeCell ref="EVU1:EVW1"/>
    <mergeCell ref="EVX1:EVZ1"/>
    <mergeCell ref="EWA1:EWC1"/>
    <mergeCell ref="EWD1:EWF1"/>
    <mergeCell ref="EWG1:EWI1"/>
    <mergeCell ref="EWJ1:EWL1"/>
    <mergeCell ref="EVC1:EVE1"/>
    <mergeCell ref="EVF1:EVH1"/>
    <mergeCell ref="EVI1:EVK1"/>
    <mergeCell ref="EVL1:EVN1"/>
    <mergeCell ref="EVO1:EVQ1"/>
    <mergeCell ref="EVR1:EVT1"/>
    <mergeCell ref="EUK1:EUM1"/>
    <mergeCell ref="EUN1:EUP1"/>
    <mergeCell ref="EUQ1:EUS1"/>
    <mergeCell ref="EUT1:EUV1"/>
    <mergeCell ref="EUW1:EUY1"/>
    <mergeCell ref="EUZ1:EVB1"/>
    <mergeCell ref="ETS1:ETU1"/>
    <mergeCell ref="ETV1:ETX1"/>
    <mergeCell ref="ETY1:EUA1"/>
    <mergeCell ref="EUB1:EUD1"/>
    <mergeCell ref="EUE1:EUG1"/>
    <mergeCell ref="EUH1:EUJ1"/>
    <mergeCell ref="ETA1:ETC1"/>
    <mergeCell ref="ETD1:ETF1"/>
    <mergeCell ref="ETG1:ETI1"/>
    <mergeCell ref="ETJ1:ETL1"/>
    <mergeCell ref="ETM1:ETO1"/>
    <mergeCell ref="ETP1:ETR1"/>
    <mergeCell ref="ESI1:ESK1"/>
    <mergeCell ref="ESL1:ESN1"/>
    <mergeCell ref="ESO1:ESQ1"/>
    <mergeCell ref="ESR1:EST1"/>
    <mergeCell ref="ESU1:ESW1"/>
    <mergeCell ref="ESX1:ESZ1"/>
    <mergeCell ref="ERQ1:ERS1"/>
    <mergeCell ref="ERT1:ERV1"/>
    <mergeCell ref="ERW1:ERY1"/>
    <mergeCell ref="ERZ1:ESB1"/>
    <mergeCell ref="ESC1:ESE1"/>
    <mergeCell ref="ESF1:ESH1"/>
    <mergeCell ref="EQY1:ERA1"/>
    <mergeCell ref="ERB1:ERD1"/>
    <mergeCell ref="ERE1:ERG1"/>
    <mergeCell ref="ERH1:ERJ1"/>
    <mergeCell ref="ERK1:ERM1"/>
    <mergeCell ref="ERN1:ERP1"/>
    <mergeCell ref="EQG1:EQI1"/>
    <mergeCell ref="EQJ1:EQL1"/>
    <mergeCell ref="EQM1:EQO1"/>
    <mergeCell ref="EQP1:EQR1"/>
    <mergeCell ref="EQS1:EQU1"/>
    <mergeCell ref="EQV1:EQX1"/>
    <mergeCell ref="EPO1:EPQ1"/>
    <mergeCell ref="EPR1:EPT1"/>
    <mergeCell ref="EPU1:EPW1"/>
    <mergeCell ref="EPX1:EPZ1"/>
    <mergeCell ref="EQA1:EQC1"/>
    <mergeCell ref="EQD1:EQF1"/>
    <mergeCell ref="EOW1:EOY1"/>
    <mergeCell ref="EOZ1:EPB1"/>
    <mergeCell ref="EPC1:EPE1"/>
    <mergeCell ref="EPF1:EPH1"/>
    <mergeCell ref="EPI1:EPK1"/>
    <mergeCell ref="EPL1:EPN1"/>
    <mergeCell ref="EOE1:EOG1"/>
    <mergeCell ref="EOH1:EOJ1"/>
    <mergeCell ref="EOK1:EOM1"/>
    <mergeCell ref="EON1:EOP1"/>
    <mergeCell ref="EOQ1:EOS1"/>
    <mergeCell ref="EOT1:EOV1"/>
    <mergeCell ref="ENM1:ENO1"/>
    <mergeCell ref="ENP1:ENR1"/>
    <mergeCell ref="ENS1:ENU1"/>
    <mergeCell ref="ENV1:ENX1"/>
    <mergeCell ref="ENY1:EOA1"/>
    <mergeCell ref="EOB1:EOD1"/>
    <mergeCell ref="EMU1:EMW1"/>
    <mergeCell ref="EMX1:EMZ1"/>
    <mergeCell ref="ENA1:ENC1"/>
    <mergeCell ref="END1:ENF1"/>
    <mergeCell ref="ENG1:ENI1"/>
    <mergeCell ref="ENJ1:ENL1"/>
    <mergeCell ref="EMC1:EME1"/>
    <mergeCell ref="EMF1:EMH1"/>
    <mergeCell ref="EMI1:EMK1"/>
    <mergeCell ref="EML1:EMN1"/>
    <mergeCell ref="EMO1:EMQ1"/>
    <mergeCell ref="EMR1:EMT1"/>
    <mergeCell ref="ELK1:ELM1"/>
    <mergeCell ref="ELN1:ELP1"/>
    <mergeCell ref="ELQ1:ELS1"/>
    <mergeCell ref="ELT1:ELV1"/>
    <mergeCell ref="ELW1:ELY1"/>
    <mergeCell ref="ELZ1:EMB1"/>
    <mergeCell ref="EKS1:EKU1"/>
    <mergeCell ref="EKV1:EKX1"/>
    <mergeCell ref="EKY1:ELA1"/>
    <mergeCell ref="ELB1:ELD1"/>
    <mergeCell ref="ELE1:ELG1"/>
    <mergeCell ref="ELH1:ELJ1"/>
    <mergeCell ref="EKA1:EKC1"/>
    <mergeCell ref="EKD1:EKF1"/>
    <mergeCell ref="EKG1:EKI1"/>
    <mergeCell ref="EKJ1:EKL1"/>
    <mergeCell ref="EKM1:EKO1"/>
    <mergeCell ref="EKP1:EKR1"/>
    <mergeCell ref="EJI1:EJK1"/>
    <mergeCell ref="EJL1:EJN1"/>
    <mergeCell ref="EJO1:EJQ1"/>
    <mergeCell ref="EJR1:EJT1"/>
    <mergeCell ref="EJU1:EJW1"/>
    <mergeCell ref="EJX1:EJZ1"/>
    <mergeCell ref="EIQ1:EIS1"/>
    <mergeCell ref="EIT1:EIV1"/>
    <mergeCell ref="EIW1:EIY1"/>
    <mergeCell ref="EIZ1:EJB1"/>
    <mergeCell ref="EJC1:EJE1"/>
    <mergeCell ref="EJF1:EJH1"/>
    <mergeCell ref="EHY1:EIA1"/>
    <mergeCell ref="EIB1:EID1"/>
    <mergeCell ref="EIE1:EIG1"/>
    <mergeCell ref="EIH1:EIJ1"/>
    <mergeCell ref="EIK1:EIM1"/>
    <mergeCell ref="EIN1:EIP1"/>
    <mergeCell ref="EHG1:EHI1"/>
    <mergeCell ref="EHJ1:EHL1"/>
    <mergeCell ref="EHM1:EHO1"/>
    <mergeCell ref="EHP1:EHR1"/>
    <mergeCell ref="EHS1:EHU1"/>
    <mergeCell ref="EHV1:EHX1"/>
    <mergeCell ref="EGO1:EGQ1"/>
    <mergeCell ref="EGR1:EGT1"/>
    <mergeCell ref="EGU1:EGW1"/>
    <mergeCell ref="EGX1:EGZ1"/>
    <mergeCell ref="EHA1:EHC1"/>
    <mergeCell ref="EHD1:EHF1"/>
    <mergeCell ref="EFW1:EFY1"/>
    <mergeCell ref="EFZ1:EGB1"/>
    <mergeCell ref="EGC1:EGE1"/>
    <mergeCell ref="EGF1:EGH1"/>
    <mergeCell ref="EGI1:EGK1"/>
    <mergeCell ref="EGL1:EGN1"/>
    <mergeCell ref="EFE1:EFG1"/>
    <mergeCell ref="EFH1:EFJ1"/>
    <mergeCell ref="EFK1:EFM1"/>
    <mergeCell ref="EFN1:EFP1"/>
    <mergeCell ref="EFQ1:EFS1"/>
    <mergeCell ref="EFT1:EFV1"/>
    <mergeCell ref="EEM1:EEO1"/>
    <mergeCell ref="EEP1:EER1"/>
    <mergeCell ref="EES1:EEU1"/>
    <mergeCell ref="EEV1:EEX1"/>
    <mergeCell ref="EEY1:EFA1"/>
    <mergeCell ref="EFB1:EFD1"/>
    <mergeCell ref="EDU1:EDW1"/>
    <mergeCell ref="EDX1:EDZ1"/>
    <mergeCell ref="EEA1:EEC1"/>
    <mergeCell ref="EED1:EEF1"/>
    <mergeCell ref="EEG1:EEI1"/>
    <mergeCell ref="EEJ1:EEL1"/>
    <mergeCell ref="EDC1:EDE1"/>
    <mergeCell ref="EDF1:EDH1"/>
    <mergeCell ref="EDI1:EDK1"/>
    <mergeCell ref="EDL1:EDN1"/>
    <mergeCell ref="EDO1:EDQ1"/>
    <mergeCell ref="EDR1:EDT1"/>
    <mergeCell ref="ECK1:ECM1"/>
    <mergeCell ref="ECN1:ECP1"/>
    <mergeCell ref="ECQ1:ECS1"/>
    <mergeCell ref="ECT1:ECV1"/>
    <mergeCell ref="ECW1:ECY1"/>
    <mergeCell ref="ECZ1:EDB1"/>
    <mergeCell ref="EBS1:EBU1"/>
    <mergeCell ref="EBV1:EBX1"/>
    <mergeCell ref="EBY1:ECA1"/>
    <mergeCell ref="ECB1:ECD1"/>
    <mergeCell ref="ECE1:ECG1"/>
    <mergeCell ref="ECH1:ECJ1"/>
    <mergeCell ref="EBA1:EBC1"/>
    <mergeCell ref="EBD1:EBF1"/>
    <mergeCell ref="EBG1:EBI1"/>
    <mergeCell ref="EBJ1:EBL1"/>
    <mergeCell ref="EBM1:EBO1"/>
    <mergeCell ref="EBP1:EBR1"/>
    <mergeCell ref="EAI1:EAK1"/>
    <mergeCell ref="EAL1:EAN1"/>
    <mergeCell ref="EAO1:EAQ1"/>
    <mergeCell ref="EAR1:EAT1"/>
    <mergeCell ref="EAU1:EAW1"/>
    <mergeCell ref="EAX1:EAZ1"/>
    <mergeCell ref="DZQ1:DZS1"/>
    <mergeCell ref="DZT1:DZV1"/>
    <mergeCell ref="DZW1:DZY1"/>
    <mergeCell ref="DZZ1:EAB1"/>
    <mergeCell ref="EAC1:EAE1"/>
    <mergeCell ref="EAF1:EAH1"/>
    <mergeCell ref="DYY1:DZA1"/>
    <mergeCell ref="DZB1:DZD1"/>
    <mergeCell ref="DZE1:DZG1"/>
    <mergeCell ref="DZH1:DZJ1"/>
    <mergeCell ref="DZK1:DZM1"/>
    <mergeCell ref="DZN1:DZP1"/>
    <mergeCell ref="DYG1:DYI1"/>
    <mergeCell ref="DYJ1:DYL1"/>
    <mergeCell ref="DYM1:DYO1"/>
    <mergeCell ref="DYP1:DYR1"/>
    <mergeCell ref="DYS1:DYU1"/>
    <mergeCell ref="DYV1:DYX1"/>
    <mergeCell ref="DXO1:DXQ1"/>
    <mergeCell ref="DXR1:DXT1"/>
    <mergeCell ref="DXU1:DXW1"/>
    <mergeCell ref="DXX1:DXZ1"/>
    <mergeCell ref="DYA1:DYC1"/>
    <mergeCell ref="DYD1:DYF1"/>
    <mergeCell ref="DWW1:DWY1"/>
    <mergeCell ref="DWZ1:DXB1"/>
    <mergeCell ref="DXC1:DXE1"/>
    <mergeCell ref="DXF1:DXH1"/>
    <mergeCell ref="DXI1:DXK1"/>
    <mergeCell ref="DXL1:DXN1"/>
    <mergeCell ref="DWE1:DWG1"/>
    <mergeCell ref="DWH1:DWJ1"/>
    <mergeCell ref="DWK1:DWM1"/>
    <mergeCell ref="DWN1:DWP1"/>
    <mergeCell ref="DWQ1:DWS1"/>
    <mergeCell ref="DWT1:DWV1"/>
    <mergeCell ref="DVM1:DVO1"/>
    <mergeCell ref="DVP1:DVR1"/>
    <mergeCell ref="DVS1:DVU1"/>
    <mergeCell ref="DVV1:DVX1"/>
    <mergeCell ref="DVY1:DWA1"/>
    <mergeCell ref="DWB1:DWD1"/>
    <mergeCell ref="DUU1:DUW1"/>
    <mergeCell ref="DUX1:DUZ1"/>
    <mergeCell ref="DVA1:DVC1"/>
    <mergeCell ref="DVD1:DVF1"/>
    <mergeCell ref="DVG1:DVI1"/>
    <mergeCell ref="DVJ1:DVL1"/>
    <mergeCell ref="DUC1:DUE1"/>
    <mergeCell ref="DUF1:DUH1"/>
    <mergeCell ref="DUI1:DUK1"/>
    <mergeCell ref="DUL1:DUN1"/>
    <mergeCell ref="DUO1:DUQ1"/>
    <mergeCell ref="DUR1:DUT1"/>
    <mergeCell ref="DTK1:DTM1"/>
    <mergeCell ref="DTN1:DTP1"/>
    <mergeCell ref="DTQ1:DTS1"/>
    <mergeCell ref="DTT1:DTV1"/>
    <mergeCell ref="DTW1:DTY1"/>
    <mergeCell ref="DTZ1:DUB1"/>
    <mergeCell ref="DSS1:DSU1"/>
    <mergeCell ref="DSV1:DSX1"/>
    <mergeCell ref="DSY1:DTA1"/>
    <mergeCell ref="DTB1:DTD1"/>
    <mergeCell ref="DTE1:DTG1"/>
    <mergeCell ref="DTH1:DTJ1"/>
    <mergeCell ref="DSA1:DSC1"/>
    <mergeCell ref="DSD1:DSF1"/>
    <mergeCell ref="DSG1:DSI1"/>
    <mergeCell ref="DSJ1:DSL1"/>
    <mergeCell ref="DSM1:DSO1"/>
    <mergeCell ref="DSP1:DSR1"/>
    <mergeCell ref="DRI1:DRK1"/>
    <mergeCell ref="DRL1:DRN1"/>
    <mergeCell ref="DRO1:DRQ1"/>
    <mergeCell ref="DRR1:DRT1"/>
    <mergeCell ref="DRU1:DRW1"/>
    <mergeCell ref="DRX1:DRZ1"/>
    <mergeCell ref="DQQ1:DQS1"/>
    <mergeCell ref="DQT1:DQV1"/>
    <mergeCell ref="DQW1:DQY1"/>
    <mergeCell ref="DQZ1:DRB1"/>
    <mergeCell ref="DRC1:DRE1"/>
    <mergeCell ref="DRF1:DRH1"/>
    <mergeCell ref="DPY1:DQA1"/>
    <mergeCell ref="DQB1:DQD1"/>
    <mergeCell ref="DQE1:DQG1"/>
    <mergeCell ref="DQH1:DQJ1"/>
    <mergeCell ref="DQK1:DQM1"/>
    <mergeCell ref="DQN1:DQP1"/>
    <mergeCell ref="DPG1:DPI1"/>
    <mergeCell ref="DPJ1:DPL1"/>
    <mergeCell ref="DPM1:DPO1"/>
    <mergeCell ref="DPP1:DPR1"/>
    <mergeCell ref="DPS1:DPU1"/>
    <mergeCell ref="DPV1:DPX1"/>
    <mergeCell ref="DOO1:DOQ1"/>
    <mergeCell ref="DOR1:DOT1"/>
    <mergeCell ref="DOU1:DOW1"/>
    <mergeCell ref="DOX1:DOZ1"/>
    <mergeCell ref="DPA1:DPC1"/>
    <mergeCell ref="DPD1:DPF1"/>
    <mergeCell ref="DNW1:DNY1"/>
    <mergeCell ref="DNZ1:DOB1"/>
    <mergeCell ref="DOC1:DOE1"/>
    <mergeCell ref="DOF1:DOH1"/>
    <mergeCell ref="DOI1:DOK1"/>
    <mergeCell ref="DOL1:DON1"/>
    <mergeCell ref="DNE1:DNG1"/>
    <mergeCell ref="DNH1:DNJ1"/>
    <mergeCell ref="DNK1:DNM1"/>
    <mergeCell ref="DNN1:DNP1"/>
    <mergeCell ref="DNQ1:DNS1"/>
    <mergeCell ref="DNT1:DNV1"/>
    <mergeCell ref="DMM1:DMO1"/>
    <mergeCell ref="DMP1:DMR1"/>
    <mergeCell ref="DMS1:DMU1"/>
    <mergeCell ref="DMV1:DMX1"/>
    <mergeCell ref="DMY1:DNA1"/>
    <mergeCell ref="DNB1:DND1"/>
    <mergeCell ref="DLU1:DLW1"/>
    <mergeCell ref="DLX1:DLZ1"/>
    <mergeCell ref="DMA1:DMC1"/>
    <mergeCell ref="DMD1:DMF1"/>
    <mergeCell ref="DMG1:DMI1"/>
    <mergeCell ref="DMJ1:DML1"/>
    <mergeCell ref="DLC1:DLE1"/>
    <mergeCell ref="DLF1:DLH1"/>
    <mergeCell ref="DLI1:DLK1"/>
    <mergeCell ref="DLL1:DLN1"/>
    <mergeCell ref="DLO1:DLQ1"/>
    <mergeCell ref="DLR1:DLT1"/>
    <mergeCell ref="DKK1:DKM1"/>
    <mergeCell ref="DKN1:DKP1"/>
    <mergeCell ref="DKQ1:DKS1"/>
    <mergeCell ref="DKT1:DKV1"/>
    <mergeCell ref="DKW1:DKY1"/>
    <mergeCell ref="DKZ1:DLB1"/>
    <mergeCell ref="DJS1:DJU1"/>
    <mergeCell ref="DJV1:DJX1"/>
    <mergeCell ref="DJY1:DKA1"/>
    <mergeCell ref="DKB1:DKD1"/>
    <mergeCell ref="DKE1:DKG1"/>
    <mergeCell ref="DKH1:DKJ1"/>
    <mergeCell ref="DJA1:DJC1"/>
    <mergeCell ref="DJD1:DJF1"/>
    <mergeCell ref="DJG1:DJI1"/>
    <mergeCell ref="DJJ1:DJL1"/>
    <mergeCell ref="DJM1:DJO1"/>
    <mergeCell ref="DJP1:DJR1"/>
    <mergeCell ref="DII1:DIK1"/>
    <mergeCell ref="DIL1:DIN1"/>
    <mergeCell ref="DIO1:DIQ1"/>
    <mergeCell ref="DIR1:DIT1"/>
    <mergeCell ref="DIU1:DIW1"/>
    <mergeCell ref="DIX1:DIZ1"/>
    <mergeCell ref="DHQ1:DHS1"/>
    <mergeCell ref="DHT1:DHV1"/>
    <mergeCell ref="DHW1:DHY1"/>
    <mergeCell ref="DHZ1:DIB1"/>
    <mergeCell ref="DIC1:DIE1"/>
    <mergeCell ref="DIF1:DIH1"/>
    <mergeCell ref="DGY1:DHA1"/>
    <mergeCell ref="DHB1:DHD1"/>
    <mergeCell ref="DHE1:DHG1"/>
    <mergeCell ref="DHH1:DHJ1"/>
    <mergeCell ref="DHK1:DHM1"/>
    <mergeCell ref="DHN1:DHP1"/>
    <mergeCell ref="DGG1:DGI1"/>
    <mergeCell ref="DGJ1:DGL1"/>
    <mergeCell ref="DGM1:DGO1"/>
    <mergeCell ref="DGP1:DGR1"/>
    <mergeCell ref="DGS1:DGU1"/>
    <mergeCell ref="DGV1:DGX1"/>
    <mergeCell ref="DFO1:DFQ1"/>
    <mergeCell ref="DFR1:DFT1"/>
    <mergeCell ref="DFU1:DFW1"/>
    <mergeCell ref="DFX1:DFZ1"/>
    <mergeCell ref="DGA1:DGC1"/>
    <mergeCell ref="DGD1:DGF1"/>
    <mergeCell ref="DEW1:DEY1"/>
    <mergeCell ref="DEZ1:DFB1"/>
    <mergeCell ref="DFC1:DFE1"/>
    <mergeCell ref="DFF1:DFH1"/>
    <mergeCell ref="DFI1:DFK1"/>
    <mergeCell ref="DFL1:DFN1"/>
    <mergeCell ref="DEE1:DEG1"/>
    <mergeCell ref="DEH1:DEJ1"/>
    <mergeCell ref="DEK1:DEM1"/>
    <mergeCell ref="DEN1:DEP1"/>
    <mergeCell ref="DEQ1:DES1"/>
    <mergeCell ref="DET1:DEV1"/>
    <mergeCell ref="DDM1:DDO1"/>
    <mergeCell ref="DDP1:DDR1"/>
    <mergeCell ref="DDS1:DDU1"/>
    <mergeCell ref="DDV1:DDX1"/>
    <mergeCell ref="DDY1:DEA1"/>
    <mergeCell ref="DEB1:DED1"/>
    <mergeCell ref="DCU1:DCW1"/>
    <mergeCell ref="DCX1:DCZ1"/>
    <mergeCell ref="DDA1:DDC1"/>
    <mergeCell ref="DDD1:DDF1"/>
    <mergeCell ref="DDG1:DDI1"/>
    <mergeCell ref="DDJ1:DDL1"/>
    <mergeCell ref="DCC1:DCE1"/>
    <mergeCell ref="DCF1:DCH1"/>
    <mergeCell ref="DCI1:DCK1"/>
    <mergeCell ref="DCL1:DCN1"/>
    <mergeCell ref="DCO1:DCQ1"/>
    <mergeCell ref="DCR1:DCT1"/>
    <mergeCell ref="DBK1:DBM1"/>
    <mergeCell ref="DBN1:DBP1"/>
    <mergeCell ref="DBQ1:DBS1"/>
    <mergeCell ref="DBT1:DBV1"/>
    <mergeCell ref="DBW1:DBY1"/>
    <mergeCell ref="DBZ1:DCB1"/>
    <mergeCell ref="DAS1:DAU1"/>
    <mergeCell ref="DAV1:DAX1"/>
    <mergeCell ref="DAY1:DBA1"/>
    <mergeCell ref="DBB1:DBD1"/>
    <mergeCell ref="DBE1:DBG1"/>
    <mergeCell ref="DBH1:DBJ1"/>
    <mergeCell ref="DAA1:DAC1"/>
    <mergeCell ref="DAD1:DAF1"/>
    <mergeCell ref="DAG1:DAI1"/>
    <mergeCell ref="DAJ1:DAL1"/>
    <mergeCell ref="DAM1:DAO1"/>
    <mergeCell ref="DAP1:DAR1"/>
    <mergeCell ref="CZI1:CZK1"/>
    <mergeCell ref="CZL1:CZN1"/>
    <mergeCell ref="CZO1:CZQ1"/>
    <mergeCell ref="CZR1:CZT1"/>
    <mergeCell ref="CZU1:CZW1"/>
    <mergeCell ref="CZX1:CZZ1"/>
    <mergeCell ref="CYQ1:CYS1"/>
    <mergeCell ref="CYT1:CYV1"/>
    <mergeCell ref="CYW1:CYY1"/>
    <mergeCell ref="CYZ1:CZB1"/>
    <mergeCell ref="CZC1:CZE1"/>
    <mergeCell ref="CZF1:CZH1"/>
    <mergeCell ref="CXY1:CYA1"/>
    <mergeCell ref="CYB1:CYD1"/>
    <mergeCell ref="CYE1:CYG1"/>
    <mergeCell ref="CYH1:CYJ1"/>
    <mergeCell ref="CYK1:CYM1"/>
    <mergeCell ref="CYN1:CYP1"/>
    <mergeCell ref="CXG1:CXI1"/>
    <mergeCell ref="CXJ1:CXL1"/>
    <mergeCell ref="CXM1:CXO1"/>
    <mergeCell ref="CXP1:CXR1"/>
    <mergeCell ref="CXS1:CXU1"/>
    <mergeCell ref="CXV1:CXX1"/>
    <mergeCell ref="CWO1:CWQ1"/>
    <mergeCell ref="CWR1:CWT1"/>
    <mergeCell ref="CWU1:CWW1"/>
    <mergeCell ref="CWX1:CWZ1"/>
    <mergeCell ref="CXA1:CXC1"/>
    <mergeCell ref="CXD1:CXF1"/>
    <mergeCell ref="CVW1:CVY1"/>
    <mergeCell ref="CVZ1:CWB1"/>
    <mergeCell ref="CWC1:CWE1"/>
    <mergeCell ref="CWF1:CWH1"/>
    <mergeCell ref="CWI1:CWK1"/>
    <mergeCell ref="CWL1:CWN1"/>
    <mergeCell ref="CVE1:CVG1"/>
    <mergeCell ref="CVH1:CVJ1"/>
    <mergeCell ref="CVK1:CVM1"/>
    <mergeCell ref="CVN1:CVP1"/>
    <mergeCell ref="CVQ1:CVS1"/>
    <mergeCell ref="CVT1:CVV1"/>
    <mergeCell ref="CUM1:CUO1"/>
    <mergeCell ref="CUP1:CUR1"/>
    <mergeCell ref="CUS1:CUU1"/>
    <mergeCell ref="CUV1:CUX1"/>
    <mergeCell ref="CUY1:CVA1"/>
    <mergeCell ref="CVB1:CVD1"/>
    <mergeCell ref="CTU1:CTW1"/>
    <mergeCell ref="CTX1:CTZ1"/>
    <mergeCell ref="CUA1:CUC1"/>
    <mergeCell ref="CUD1:CUF1"/>
    <mergeCell ref="CUG1:CUI1"/>
    <mergeCell ref="CUJ1:CUL1"/>
    <mergeCell ref="CTC1:CTE1"/>
    <mergeCell ref="CTF1:CTH1"/>
    <mergeCell ref="CTI1:CTK1"/>
    <mergeCell ref="CTL1:CTN1"/>
    <mergeCell ref="CTO1:CTQ1"/>
    <mergeCell ref="CTR1:CTT1"/>
    <mergeCell ref="CSK1:CSM1"/>
    <mergeCell ref="CSN1:CSP1"/>
    <mergeCell ref="CSQ1:CSS1"/>
    <mergeCell ref="CST1:CSV1"/>
    <mergeCell ref="CSW1:CSY1"/>
    <mergeCell ref="CSZ1:CTB1"/>
    <mergeCell ref="CRS1:CRU1"/>
    <mergeCell ref="CRV1:CRX1"/>
    <mergeCell ref="CRY1:CSA1"/>
    <mergeCell ref="CSB1:CSD1"/>
    <mergeCell ref="CSE1:CSG1"/>
    <mergeCell ref="CSH1:CSJ1"/>
    <mergeCell ref="CRA1:CRC1"/>
    <mergeCell ref="CRD1:CRF1"/>
    <mergeCell ref="CRG1:CRI1"/>
    <mergeCell ref="CRJ1:CRL1"/>
    <mergeCell ref="CRM1:CRO1"/>
    <mergeCell ref="CRP1:CRR1"/>
    <mergeCell ref="CQI1:CQK1"/>
    <mergeCell ref="CQL1:CQN1"/>
    <mergeCell ref="CQO1:CQQ1"/>
    <mergeCell ref="CQR1:CQT1"/>
    <mergeCell ref="CQU1:CQW1"/>
    <mergeCell ref="CQX1:CQZ1"/>
    <mergeCell ref="CPQ1:CPS1"/>
    <mergeCell ref="CPT1:CPV1"/>
    <mergeCell ref="CPW1:CPY1"/>
    <mergeCell ref="CPZ1:CQB1"/>
    <mergeCell ref="CQC1:CQE1"/>
    <mergeCell ref="CQF1:CQH1"/>
    <mergeCell ref="COY1:CPA1"/>
    <mergeCell ref="CPB1:CPD1"/>
    <mergeCell ref="CPE1:CPG1"/>
    <mergeCell ref="CPH1:CPJ1"/>
    <mergeCell ref="CPK1:CPM1"/>
    <mergeCell ref="CPN1:CPP1"/>
    <mergeCell ref="COG1:COI1"/>
    <mergeCell ref="COJ1:COL1"/>
    <mergeCell ref="COM1:COO1"/>
    <mergeCell ref="COP1:COR1"/>
    <mergeCell ref="COS1:COU1"/>
    <mergeCell ref="COV1:COX1"/>
    <mergeCell ref="CNO1:CNQ1"/>
    <mergeCell ref="CNR1:CNT1"/>
    <mergeCell ref="CNU1:CNW1"/>
    <mergeCell ref="CNX1:CNZ1"/>
    <mergeCell ref="COA1:COC1"/>
    <mergeCell ref="COD1:COF1"/>
    <mergeCell ref="CMW1:CMY1"/>
    <mergeCell ref="CMZ1:CNB1"/>
    <mergeCell ref="CNC1:CNE1"/>
    <mergeCell ref="CNF1:CNH1"/>
    <mergeCell ref="CNI1:CNK1"/>
    <mergeCell ref="CNL1:CNN1"/>
    <mergeCell ref="CME1:CMG1"/>
    <mergeCell ref="CMH1:CMJ1"/>
    <mergeCell ref="CMK1:CMM1"/>
    <mergeCell ref="CMN1:CMP1"/>
    <mergeCell ref="CMQ1:CMS1"/>
    <mergeCell ref="CMT1:CMV1"/>
    <mergeCell ref="CLM1:CLO1"/>
    <mergeCell ref="CLP1:CLR1"/>
    <mergeCell ref="CLS1:CLU1"/>
    <mergeCell ref="CLV1:CLX1"/>
    <mergeCell ref="CLY1:CMA1"/>
    <mergeCell ref="CMB1:CMD1"/>
    <mergeCell ref="CKU1:CKW1"/>
    <mergeCell ref="CKX1:CKZ1"/>
    <mergeCell ref="CLA1:CLC1"/>
    <mergeCell ref="CLD1:CLF1"/>
    <mergeCell ref="CLG1:CLI1"/>
    <mergeCell ref="CLJ1:CLL1"/>
    <mergeCell ref="CKC1:CKE1"/>
    <mergeCell ref="CKF1:CKH1"/>
    <mergeCell ref="CKI1:CKK1"/>
    <mergeCell ref="CKL1:CKN1"/>
    <mergeCell ref="CKO1:CKQ1"/>
    <mergeCell ref="CKR1:CKT1"/>
    <mergeCell ref="CJK1:CJM1"/>
    <mergeCell ref="CJN1:CJP1"/>
    <mergeCell ref="CJQ1:CJS1"/>
    <mergeCell ref="CJT1:CJV1"/>
    <mergeCell ref="CJW1:CJY1"/>
    <mergeCell ref="CJZ1:CKB1"/>
    <mergeCell ref="CIS1:CIU1"/>
    <mergeCell ref="CIV1:CIX1"/>
    <mergeCell ref="CIY1:CJA1"/>
    <mergeCell ref="CJB1:CJD1"/>
    <mergeCell ref="CJE1:CJG1"/>
    <mergeCell ref="CJH1:CJJ1"/>
    <mergeCell ref="CIA1:CIC1"/>
    <mergeCell ref="CID1:CIF1"/>
    <mergeCell ref="CIG1:CII1"/>
    <mergeCell ref="CIJ1:CIL1"/>
    <mergeCell ref="CIM1:CIO1"/>
    <mergeCell ref="CIP1:CIR1"/>
    <mergeCell ref="CHI1:CHK1"/>
    <mergeCell ref="CHL1:CHN1"/>
    <mergeCell ref="CHO1:CHQ1"/>
    <mergeCell ref="CHR1:CHT1"/>
    <mergeCell ref="CHU1:CHW1"/>
    <mergeCell ref="CHX1:CHZ1"/>
    <mergeCell ref="CGQ1:CGS1"/>
    <mergeCell ref="CGT1:CGV1"/>
    <mergeCell ref="CGW1:CGY1"/>
    <mergeCell ref="CGZ1:CHB1"/>
    <mergeCell ref="CHC1:CHE1"/>
    <mergeCell ref="CHF1:CHH1"/>
    <mergeCell ref="CFY1:CGA1"/>
    <mergeCell ref="CGB1:CGD1"/>
    <mergeCell ref="CGE1:CGG1"/>
    <mergeCell ref="CGH1:CGJ1"/>
    <mergeCell ref="CGK1:CGM1"/>
    <mergeCell ref="CGN1:CGP1"/>
    <mergeCell ref="CFG1:CFI1"/>
    <mergeCell ref="CFJ1:CFL1"/>
    <mergeCell ref="CFM1:CFO1"/>
    <mergeCell ref="CFP1:CFR1"/>
    <mergeCell ref="CFS1:CFU1"/>
    <mergeCell ref="CFV1:CFX1"/>
    <mergeCell ref="CEO1:CEQ1"/>
    <mergeCell ref="CER1:CET1"/>
    <mergeCell ref="CEU1:CEW1"/>
    <mergeCell ref="CEX1:CEZ1"/>
    <mergeCell ref="CFA1:CFC1"/>
    <mergeCell ref="CFD1:CFF1"/>
    <mergeCell ref="CDW1:CDY1"/>
    <mergeCell ref="CDZ1:CEB1"/>
    <mergeCell ref="CEC1:CEE1"/>
    <mergeCell ref="CEF1:CEH1"/>
    <mergeCell ref="CEI1:CEK1"/>
    <mergeCell ref="CEL1:CEN1"/>
    <mergeCell ref="CDE1:CDG1"/>
    <mergeCell ref="CDH1:CDJ1"/>
    <mergeCell ref="CDK1:CDM1"/>
    <mergeCell ref="CDN1:CDP1"/>
    <mergeCell ref="CDQ1:CDS1"/>
    <mergeCell ref="CDT1:CDV1"/>
    <mergeCell ref="CCM1:CCO1"/>
    <mergeCell ref="CCP1:CCR1"/>
    <mergeCell ref="CCS1:CCU1"/>
    <mergeCell ref="CCV1:CCX1"/>
    <mergeCell ref="CCY1:CDA1"/>
    <mergeCell ref="CDB1:CDD1"/>
    <mergeCell ref="CBU1:CBW1"/>
    <mergeCell ref="CBX1:CBZ1"/>
    <mergeCell ref="CCA1:CCC1"/>
    <mergeCell ref="CCD1:CCF1"/>
    <mergeCell ref="CCG1:CCI1"/>
    <mergeCell ref="CCJ1:CCL1"/>
    <mergeCell ref="CBC1:CBE1"/>
    <mergeCell ref="CBF1:CBH1"/>
    <mergeCell ref="CBI1:CBK1"/>
    <mergeCell ref="CBL1:CBN1"/>
    <mergeCell ref="CBO1:CBQ1"/>
    <mergeCell ref="CBR1:CBT1"/>
    <mergeCell ref="CAK1:CAM1"/>
    <mergeCell ref="CAN1:CAP1"/>
    <mergeCell ref="CAQ1:CAS1"/>
    <mergeCell ref="CAT1:CAV1"/>
    <mergeCell ref="CAW1:CAY1"/>
    <mergeCell ref="CAZ1:CBB1"/>
    <mergeCell ref="BZS1:BZU1"/>
    <mergeCell ref="BZV1:BZX1"/>
    <mergeCell ref="BZY1:CAA1"/>
    <mergeCell ref="CAB1:CAD1"/>
    <mergeCell ref="CAE1:CAG1"/>
    <mergeCell ref="CAH1:CAJ1"/>
    <mergeCell ref="BZA1:BZC1"/>
    <mergeCell ref="BZD1:BZF1"/>
    <mergeCell ref="BZG1:BZI1"/>
    <mergeCell ref="BZJ1:BZL1"/>
    <mergeCell ref="BZM1:BZO1"/>
    <mergeCell ref="BZP1:BZR1"/>
    <mergeCell ref="BYI1:BYK1"/>
    <mergeCell ref="BYL1:BYN1"/>
    <mergeCell ref="BYO1:BYQ1"/>
    <mergeCell ref="BYR1:BYT1"/>
    <mergeCell ref="BYU1:BYW1"/>
    <mergeCell ref="BYX1:BYZ1"/>
    <mergeCell ref="BXQ1:BXS1"/>
    <mergeCell ref="BXT1:BXV1"/>
    <mergeCell ref="BXW1:BXY1"/>
    <mergeCell ref="BXZ1:BYB1"/>
    <mergeCell ref="BYC1:BYE1"/>
    <mergeCell ref="BYF1:BYH1"/>
    <mergeCell ref="BWY1:BXA1"/>
    <mergeCell ref="BXB1:BXD1"/>
    <mergeCell ref="BXE1:BXG1"/>
    <mergeCell ref="BXH1:BXJ1"/>
    <mergeCell ref="BXK1:BXM1"/>
    <mergeCell ref="BXN1:BXP1"/>
    <mergeCell ref="BWG1:BWI1"/>
    <mergeCell ref="BWJ1:BWL1"/>
    <mergeCell ref="BWM1:BWO1"/>
    <mergeCell ref="BWP1:BWR1"/>
    <mergeCell ref="BWS1:BWU1"/>
    <mergeCell ref="BWV1:BWX1"/>
    <mergeCell ref="BVO1:BVQ1"/>
    <mergeCell ref="BVR1:BVT1"/>
    <mergeCell ref="BVU1:BVW1"/>
    <mergeCell ref="BVX1:BVZ1"/>
    <mergeCell ref="BWA1:BWC1"/>
    <mergeCell ref="BWD1:BWF1"/>
    <mergeCell ref="BUW1:BUY1"/>
    <mergeCell ref="BUZ1:BVB1"/>
    <mergeCell ref="BVC1:BVE1"/>
    <mergeCell ref="BVF1:BVH1"/>
    <mergeCell ref="BVI1:BVK1"/>
    <mergeCell ref="BVL1:BVN1"/>
    <mergeCell ref="BUE1:BUG1"/>
    <mergeCell ref="BUH1:BUJ1"/>
    <mergeCell ref="BUK1:BUM1"/>
    <mergeCell ref="BUN1:BUP1"/>
    <mergeCell ref="BUQ1:BUS1"/>
    <mergeCell ref="BUT1:BUV1"/>
    <mergeCell ref="BTM1:BTO1"/>
    <mergeCell ref="BTP1:BTR1"/>
    <mergeCell ref="BTS1:BTU1"/>
    <mergeCell ref="BTV1:BTX1"/>
    <mergeCell ref="BTY1:BUA1"/>
    <mergeCell ref="BUB1:BUD1"/>
    <mergeCell ref="BSU1:BSW1"/>
    <mergeCell ref="BSX1:BSZ1"/>
    <mergeCell ref="BTA1:BTC1"/>
    <mergeCell ref="BTD1:BTF1"/>
    <mergeCell ref="BTG1:BTI1"/>
    <mergeCell ref="BTJ1:BTL1"/>
    <mergeCell ref="BSC1:BSE1"/>
    <mergeCell ref="BSF1:BSH1"/>
    <mergeCell ref="BSI1:BSK1"/>
    <mergeCell ref="BSL1:BSN1"/>
    <mergeCell ref="BSO1:BSQ1"/>
    <mergeCell ref="BSR1:BST1"/>
    <mergeCell ref="BRK1:BRM1"/>
    <mergeCell ref="BRN1:BRP1"/>
    <mergeCell ref="BRQ1:BRS1"/>
    <mergeCell ref="BRT1:BRV1"/>
    <mergeCell ref="BRW1:BRY1"/>
    <mergeCell ref="BRZ1:BSB1"/>
    <mergeCell ref="BQS1:BQU1"/>
    <mergeCell ref="BQV1:BQX1"/>
    <mergeCell ref="BQY1:BRA1"/>
    <mergeCell ref="BRB1:BRD1"/>
    <mergeCell ref="BRE1:BRG1"/>
    <mergeCell ref="BRH1:BRJ1"/>
    <mergeCell ref="BQA1:BQC1"/>
    <mergeCell ref="BQD1:BQF1"/>
    <mergeCell ref="BQG1:BQI1"/>
    <mergeCell ref="BQJ1:BQL1"/>
    <mergeCell ref="BQM1:BQO1"/>
    <mergeCell ref="BQP1:BQR1"/>
    <mergeCell ref="BPI1:BPK1"/>
    <mergeCell ref="BPL1:BPN1"/>
    <mergeCell ref="BPO1:BPQ1"/>
    <mergeCell ref="BPR1:BPT1"/>
    <mergeCell ref="BPU1:BPW1"/>
    <mergeCell ref="BPX1:BPZ1"/>
    <mergeCell ref="BOQ1:BOS1"/>
    <mergeCell ref="BOT1:BOV1"/>
    <mergeCell ref="BOW1:BOY1"/>
    <mergeCell ref="BOZ1:BPB1"/>
    <mergeCell ref="BPC1:BPE1"/>
    <mergeCell ref="BPF1:BPH1"/>
    <mergeCell ref="BNY1:BOA1"/>
    <mergeCell ref="BOB1:BOD1"/>
    <mergeCell ref="BOE1:BOG1"/>
    <mergeCell ref="BOH1:BOJ1"/>
    <mergeCell ref="BOK1:BOM1"/>
    <mergeCell ref="BON1:BOP1"/>
    <mergeCell ref="BNG1:BNI1"/>
    <mergeCell ref="BNJ1:BNL1"/>
    <mergeCell ref="BNM1:BNO1"/>
    <mergeCell ref="BNP1:BNR1"/>
    <mergeCell ref="BNS1:BNU1"/>
    <mergeCell ref="BNV1:BNX1"/>
    <mergeCell ref="BMO1:BMQ1"/>
    <mergeCell ref="BMR1:BMT1"/>
    <mergeCell ref="BMU1:BMW1"/>
    <mergeCell ref="BMX1:BMZ1"/>
    <mergeCell ref="BNA1:BNC1"/>
    <mergeCell ref="BND1:BNF1"/>
    <mergeCell ref="BLW1:BLY1"/>
    <mergeCell ref="BLZ1:BMB1"/>
    <mergeCell ref="BMC1:BME1"/>
    <mergeCell ref="BMF1:BMH1"/>
    <mergeCell ref="BMI1:BMK1"/>
    <mergeCell ref="BML1:BMN1"/>
    <mergeCell ref="BLE1:BLG1"/>
    <mergeCell ref="BLH1:BLJ1"/>
    <mergeCell ref="BLK1:BLM1"/>
    <mergeCell ref="BLN1:BLP1"/>
    <mergeCell ref="BLQ1:BLS1"/>
    <mergeCell ref="BLT1:BLV1"/>
    <mergeCell ref="BKM1:BKO1"/>
    <mergeCell ref="BKP1:BKR1"/>
    <mergeCell ref="BKS1:BKU1"/>
    <mergeCell ref="BKV1:BKX1"/>
    <mergeCell ref="BKY1:BLA1"/>
    <mergeCell ref="BLB1:BLD1"/>
    <mergeCell ref="BJU1:BJW1"/>
    <mergeCell ref="BJX1:BJZ1"/>
    <mergeCell ref="BKA1:BKC1"/>
    <mergeCell ref="BKD1:BKF1"/>
    <mergeCell ref="BKG1:BKI1"/>
    <mergeCell ref="BKJ1:BKL1"/>
    <mergeCell ref="BJC1:BJE1"/>
    <mergeCell ref="BJF1:BJH1"/>
    <mergeCell ref="BJI1:BJK1"/>
    <mergeCell ref="BJL1:BJN1"/>
    <mergeCell ref="BJO1:BJQ1"/>
    <mergeCell ref="BJR1:BJT1"/>
    <mergeCell ref="BIK1:BIM1"/>
    <mergeCell ref="BIN1:BIP1"/>
    <mergeCell ref="BIQ1:BIS1"/>
    <mergeCell ref="BIT1:BIV1"/>
    <mergeCell ref="BIW1:BIY1"/>
    <mergeCell ref="BIZ1:BJB1"/>
    <mergeCell ref="BHS1:BHU1"/>
    <mergeCell ref="BHV1:BHX1"/>
    <mergeCell ref="BHY1:BIA1"/>
    <mergeCell ref="BIB1:BID1"/>
    <mergeCell ref="BIE1:BIG1"/>
    <mergeCell ref="BIH1:BIJ1"/>
    <mergeCell ref="BHA1:BHC1"/>
    <mergeCell ref="BHD1:BHF1"/>
    <mergeCell ref="BHG1:BHI1"/>
    <mergeCell ref="BHJ1:BHL1"/>
    <mergeCell ref="BHM1:BHO1"/>
    <mergeCell ref="BHP1:BHR1"/>
    <mergeCell ref="BGI1:BGK1"/>
    <mergeCell ref="BGL1:BGN1"/>
    <mergeCell ref="BGO1:BGQ1"/>
    <mergeCell ref="BGR1:BGT1"/>
    <mergeCell ref="BGU1:BGW1"/>
    <mergeCell ref="BGX1:BGZ1"/>
    <mergeCell ref="BFQ1:BFS1"/>
    <mergeCell ref="BFT1:BFV1"/>
    <mergeCell ref="BFW1:BFY1"/>
    <mergeCell ref="BFZ1:BGB1"/>
    <mergeCell ref="BGC1:BGE1"/>
    <mergeCell ref="BGF1:BGH1"/>
    <mergeCell ref="BEY1:BFA1"/>
    <mergeCell ref="BFB1:BFD1"/>
    <mergeCell ref="BFE1:BFG1"/>
    <mergeCell ref="BFH1:BFJ1"/>
    <mergeCell ref="BFK1:BFM1"/>
    <mergeCell ref="BFN1:BFP1"/>
    <mergeCell ref="BEG1:BEI1"/>
    <mergeCell ref="BEJ1:BEL1"/>
    <mergeCell ref="BEM1:BEO1"/>
    <mergeCell ref="BEP1:BER1"/>
    <mergeCell ref="BES1:BEU1"/>
    <mergeCell ref="BEV1:BEX1"/>
    <mergeCell ref="BDO1:BDQ1"/>
    <mergeCell ref="BDR1:BDT1"/>
    <mergeCell ref="BDU1:BDW1"/>
    <mergeCell ref="BDX1:BDZ1"/>
    <mergeCell ref="BEA1:BEC1"/>
    <mergeCell ref="BED1:BEF1"/>
    <mergeCell ref="BCW1:BCY1"/>
    <mergeCell ref="BCZ1:BDB1"/>
    <mergeCell ref="BDC1:BDE1"/>
    <mergeCell ref="BDF1:BDH1"/>
    <mergeCell ref="BDI1:BDK1"/>
    <mergeCell ref="BDL1:BDN1"/>
    <mergeCell ref="BCE1:BCG1"/>
    <mergeCell ref="BCH1:BCJ1"/>
    <mergeCell ref="BCK1:BCM1"/>
    <mergeCell ref="BCN1:BCP1"/>
    <mergeCell ref="BCQ1:BCS1"/>
    <mergeCell ref="BCT1:BCV1"/>
    <mergeCell ref="BBM1:BBO1"/>
    <mergeCell ref="BBP1:BBR1"/>
    <mergeCell ref="BBS1:BBU1"/>
    <mergeCell ref="BBV1:BBX1"/>
    <mergeCell ref="BBY1:BCA1"/>
    <mergeCell ref="BCB1:BCD1"/>
    <mergeCell ref="BAU1:BAW1"/>
    <mergeCell ref="BAX1:BAZ1"/>
    <mergeCell ref="BBA1:BBC1"/>
    <mergeCell ref="BBD1:BBF1"/>
    <mergeCell ref="BBG1:BBI1"/>
    <mergeCell ref="BBJ1:BBL1"/>
    <mergeCell ref="BAC1:BAE1"/>
    <mergeCell ref="BAF1:BAH1"/>
    <mergeCell ref="BAI1:BAK1"/>
    <mergeCell ref="BAL1:BAN1"/>
    <mergeCell ref="BAO1:BAQ1"/>
    <mergeCell ref="BAR1:BAT1"/>
    <mergeCell ref="AZK1:AZM1"/>
    <mergeCell ref="AZN1:AZP1"/>
    <mergeCell ref="AZQ1:AZS1"/>
    <mergeCell ref="AZT1:AZV1"/>
    <mergeCell ref="AZW1:AZY1"/>
    <mergeCell ref="AZZ1:BAB1"/>
    <mergeCell ref="AYS1:AYU1"/>
    <mergeCell ref="AYV1:AYX1"/>
    <mergeCell ref="AYY1:AZA1"/>
    <mergeCell ref="AZB1:AZD1"/>
    <mergeCell ref="AZE1:AZG1"/>
    <mergeCell ref="AZH1:AZJ1"/>
    <mergeCell ref="AYA1:AYC1"/>
    <mergeCell ref="AYD1:AYF1"/>
    <mergeCell ref="AYG1:AYI1"/>
    <mergeCell ref="AYJ1:AYL1"/>
    <mergeCell ref="AYM1:AYO1"/>
    <mergeCell ref="AYP1:AYR1"/>
    <mergeCell ref="AXI1:AXK1"/>
    <mergeCell ref="AXL1:AXN1"/>
    <mergeCell ref="AXO1:AXQ1"/>
    <mergeCell ref="AXR1:AXT1"/>
    <mergeCell ref="AXU1:AXW1"/>
    <mergeCell ref="AXX1:AXZ1"/>
    <mergeCell ref="AWQ1:AWS1"/>
    <mergeCell ref="AWT1:AWV1"/>
    <mergeCell ref="AWW1:AWY1"/>
    <mergeCell ref="AWZ1:AXB1"/>
    <mergeCell ref="AXC1:AXE1"/>
    <mergeCell ref="AXF1:AXH1"/>
    <mergeCell ref="AVY1:AWA1"/>
    <mergeCell ref="AWB1:AWD1"/>
    <mergeCell ref="AWE1:AWG1"/>
    <mergeCell ref="AWH1:AWJ1"/>
    <mergeCell ref="AWK1:AWM1"/>
    <mergeCell ref="AWN1:AWP1"/>
    <mergeCell ref="AVG1:AVI1"/>
    <mergeCell ref="AVJ1:AVL1"/>
    <mergeCell ref="AVM1:AVO1"/>
    <mergeCell ref="AVP1:AVR1"/>
    <mergeCell ref="AVS1:AVU1"/>
    <mergeCell ref="AVV1:AVX1"/>
    <mergeCell ref="AUO1:AUQ1"/>
    <mergeCell ref="AUR1:AUT1"/>
    <mergeCell ref="AUU1:AUW1"/>
    <mergeCell ref="AUX1:AUZ1"/>
    <mergeCell ref="AVA1:AVC1"/>
    <mergeCell ref="AVD1:AVF1"/>
    <mergeCell ref="ATW1:ATY1"/>
    <mergeCell ref="ATZ1:AUB1"/>
    <mergeCell ref="AUC1:AUE1"/>
    <mergeCell ref="AUF1:AUH1"/>
    <mergeCell ref="AUI1:AUK1"/>
    <mergeCell ref="AUL1:AUN1"/>
    <mergeCell ref="ATE1:ATG1"/>
    <mergeCell ref="ATH1:ATJ1"/>
    <mergeCell ref="ATK1:ATM1"/>
    <mergeCell ref="ATN1:ATP1"/>
    <mergeCell ref="ATQ1:ATS1"/>
    <mergeCell ref="ATT1:ATV1"/>
    <mergeCell ref="ASM1:ASO1"/>
    <mergeCell ref="ASP1:ASR1"/>
    <mergeCell ref="ASS1:ASU1"/>
    <mergeCell ref="ASV1:ASX1"/>
    <mergeCell ref="ASY1:ATA1"/>
    <mergeCell ref="ATB1:ATD1"/>
    <mergeCell ref="ARU1:ARW1"/>
    <mergeCell ref="ARX1:ARZ1"/>
    <mergeCell ref="ASA1:ASC1"/>
    <mergeCell ref="ASD1:ASF1"/>
    <mergeCell ref="ASG1:ASI1"/>
    <mergeCell ref="ASJ1:ASL1"/>
    <mergeCell ref="ARC1:ARE1"/>
    <mergeCell ref="ARF1:ARH1"/>
    <mergeCell ref="ARI1:ARK1"/>
    <mergeCell ref="ARL1:ARN1"/>
    <mergeCell ref="ARO1:ARQ1"/>
    <mergeCell ref="ARR1:ART1"/>
    <mergeCell ref="AQK1:AQM1"/>
    <mergeCell ref="AQN1:AQP1"/>
    <mergeCell ref="AQQ1:AQS1"/>
    <mergeCell ref="AQT1:AQV1"/>
    <mergeCell ref="AQW1:AQY1"/>
    <mergeCell ref="AQZ1:ARB1"/>
    <mergeCell ref="APS1:APU1"/>
    <mergeCell ref="APV1:APX1"/>
    <mergeCell ref="APY1:AQA1"/>
    <mergeCell ref="AQB1:AQD1"/>
    <mergeCell ref="AQE1:AQG1"/>
    <mergeCell ref="AQH1:AQJ1"/>
    <mergeCell ref="APA1:APC1"/>
    <mergeCell ref="APD1:APF1"/>
    <mergeCell ref="APG1:API1"/>
    <mergeCell ref="APJ1:APL1"/>
    <mergeCell ref="APM1:APO1"/>
    <mergeCell ref="APP1:APR1"/>
    <mergeCell ref="AOI1:AOK1"/>
    <mergeCell ref="AOL1:AON1"/>
    <mergeCell ref="AOO1:AOQ1"/>
    <mergeCell ref="AOR1:AOT1"/>
    <mergeCell ref="AOU1:AOW1"/>
    <mergeCell ref="AOX1:AOZ1"/>
    <mergeCell ref="ANQ1:ANS1"/>
    <mergeCell ref="ANT1:ANV1"/>
    <mergeCell ref="ANW1:ANY1"/>
    <mergeCell ref="ANZ1:AOB1"/>
    <mergeCell ref="AOC1:AOE1"/>
    <mergeCell ref="AOF1:AOH1"/>
    <mergeCell ref="AMY1:ANA1"/>
    <mergeCell ref="ANB1:AND1"/>
    <mergeCell ref="ANE1:ANG1"/>
    <mergeCell ref="ANH1:ANJ1"/>
    <mergeCell ref="ANK1:ANM1"/>
    <mergeCell ref="ANN1:ANP1"/>
    <mergeCell ref="AMG1:AMI1"/>
    <mergeCell ref="AMJ1:AML1"/>
    <mergeCell ref="AMM1:AMO1"/>
    <mergeCell ref="AMP1:AMR1"/>
    <mergeCell ref="AMS1:AMU1"/>
    <mergeCell ref="AMV1:AMX1"/>
    <mergeCell ref="ALO1:ALQ1"/>
    <mergeCell ref="ALR1:ALT1"/>
    <mergeCell ref="ALU1:ALW1"/>
    <mergeCell ref="ALX1:ALZ1"/>
    <mergeCell ref="AMA1:AMC1"/>
    <mergeCell ref="AMD1:AMF1"/>
    <mergeCell ref="AKW1:AKY1"/>
    <mergeCell ref="AKZ1:ALB1"/>
    <mergeCell ref="ALC1:ALE1"/>
    <mergeCell ref="ALF1:ALH1"/>
    <mergeCell ref="ALI1:ALK1"/>
    <mergeCell ref="ALL1:ALN1"/>
    <mergeCell ref="AKE1:AKG1"/>
    <mergeCell ref="AKH1:AKJ1"/>
    <mergeCell ref="AKK1:AKM1"/>
    <mergeCell ref="AKN1:AKP1"/>
    <mergeCell ref="AKQ1:AKS1"/>
    <mergeCell ref="AKT1:AKV1"/>
    <mergeCell ref="AJM1:AJO1"/>
    <mergeCell ref="AJP1:AJR1"/>
    <mergeCell ref="AJS1:AJU1"/>
    <mergeCell ref="AJV1:AJX1"/>
    <mergeCell ref="AJY1:AKA1"/>
    <mergeCell ref="AKB1:AKD1"/>
    <mergeCell ref="AIU1:AIW1"/>
    <mergeCell ref="AIX1:AIZ1"/>
    <mergeCell ref="AJA1:AJC1"/>
    <mergeCell ref="AJD1:AJF1"/>
    <mergeCell ref="AJG1:AJI1"/>
    <mergeCell ref="AJJ1:AJL1"/>
    <mergeCell ref="AIC1:AIE1"/>
    <mergeCell ref="AIF1:AIH1"/>
    <mergeCell ref="AII1:AIK1"/>
    <mergeCell ref="AIL1:AIN1"/>
    <mergeCell ref="AIO1:AIQ1"/>
    <mergeCell ref="AIR1:AIT1"/>
    <mergeCell ref="AHK1:AHM1"/>
    <mergeCell ref="AHN1:AHP1"/>
    <mergeCell ref="AHQ1:AHS1"/>
    <mergeCell ref="AHT1:AHV1"/>
    <mergeCell ref="AHW1:AHY1"/>
    <mergeCell ref="AHZ1:AIB1"/>
    <mergeCell ref="AGS1:AGU1"/>
    <mergeCell ref="AGV1:AGX1"/>
    <mergeCell ref="AGY1:AHA1"/>
    <mergeCell ref="AHB1:AHD1"/>
    <mergeCell ref="AHE1:AHG1"/>
    <mergeCell ref="AHH1:AHJ1"/>
    <mergeCell ref="AGA1:AGC1"/>
    <mergeCell ref="AGD1:AGF1"/>
    <mergeCell ref="AGG1:AGI1"/>
    <mergeCell ref="AGJ1:AGL1"/>
    <mergeCell ref="AGM1:AGO1"/>
    <mergeCell ref="AGP1:AGR1"/>
    <mergeCell ref="AFI1:AFK1"/>
    <mergeCell ref="AFL1:AFN1"/>
    <mergeCell ref="AFO1:AFQ1"/>
    <mergeCell ref="AFR1:AFT1"/>
    <mergeCell ref="AFU1:AFW1"/>
    <mergeCell ref="AFX1:AFZ1"/>
    <mergeCell ref="AEQ1:AES1"/>
    <mergeCell ref="AET1:AEV1"/>
    <mergeCell ref="AEW1:AEY1"/>
    <mergeCell ref="AEZ1:AFB1"/>
    <mergeCell ref="AFC1:AFE1"/>
    <mergeCell ref="AFF1:AFH1"/>
    <mergeCell ref="ADY1:AEA1"/>
    <mergeCell ref="AEB1:AED1"/>
    <mergeCell ref="AEE1:AEG1"/>
    <mergeCell ref="AEH1:AEJ1"/>
    <mergeCell ref="AEK1:AEM1"/>
    <mergeCell ref="AEN1:AEP1"/>
    <mergeCell ref="ADG1:ADI1"/>
    <mergeCell ref="ADJ1:ADL1"/>
    <mergeCell ref="ADM1:ADO1"/>
    <mergeCell ref="ADP1:ADR1"/>
    <mergeCell ref="ADS1:ADU1"/>
    <mergeCell ref="ADV1:ADX1"/>
    <mergeCell ref="ACO1:ACQ1"/>
    <mergeCell ref="ACR1:ACT1"/>
    <mergeCell ref="ACU1:ACW1"/>
    <mergeCell ref="ACX1:ACZ1"/>
    <mergeCell ref="ADA1:ADC1"/>
    <mergeCell ref="ADD1:ADF1"/>
    <mergeCell ref="ABW1:ABY1"/>
    <mergeCell ref="ABZ1:ACB1"/>
    <mergeCell ref="ACC1:ACE1"/>
    <mergeCell ref="ACF1:ACH1"/>
    <mergeCell ref="ACI1:ACK1"/>
    <mergeCell ref="ACL1:ACN1"/>
    <mergeCell ref="ABE1:ABG1"/>
    <mergeCell ref="ABH1:ABJ1"/>
    <mergeCell ref="ABK1:ABM1"/>
    <mergeCell ref="ABN1:ABP1"/>
    <mergeCell ref="ABQ1:ABS1"/>
    <mergeCell ref="ABT1:ABV1"/>
    <mergeCell ref="AAM1:AAO1"/>
    <mergeCell ref="AAP1:AAR1"/>
    <mergeCell ref="AAS1:AAU1"/>
    <mergeCell ref="AAV1:AAX1"/>
    <mergeCell ref="AAY1:ABA1"/>
    <mergeCell ref="ABB1:ABD1"/>
    <mergeCell ref="ZU1:ZW1"/>
    <mergeCell ref="ZX1:ZZ1"/>
    <mergeCell ref="AAA1:AAC1"/>
    <mergeCell ref="AAD1:AAF1"/>
    <mergeCell ref="AAG1:AAI1"/>
    <mergeCell ref="AAJ1:AAL1"/>
    <mergeCell ref="ZC1:ZE1"/>
    <mergeCell ref="ZF1:ZH1"/>
    <mergeCell ref="ZI1:ZK1"/>
    <mergeCell ref="ZL1:ZN1"/>
    <mergeCell ref="ZO1:ZQ1"/>
    <mergeCell ref="ZR1:ZT1"/>
    <mergeCell ref="YK1:YM1"/>
    <mergeCell ref="YN1:YP1"/>
    <mergeCell ref="YQ1:YS1"/>
    <mergeCell ref="YT1:YV1"/>
    <mergeCell ref="YW1:YY1"/>
    <mergeCell ref="YZ1:ZB1"/>
    <mergeCell ref="XS1:XU1"/>
    <mergeCell ref="XV1:XX1"/>
    <mergeCell ref="XY1:YA1"/>
    <mergeCell ref="YB1:YD1"/>
    <mergeCell ref="YE1:YG1"/>
    <mergeCell ref="YH1:YJ1"/>
    <mergeCell ref="XA1:XC1"/>
    <mergeCell ref="XD1:XF1"/>
    <mergeCell ref="XG1:XI1"/>
    <mergeCell ref="XJ1:XL1"/>
    <mergeCell ref="XM1:XO1"/>
    <mergeCell ref="XP1:XR1"/>
    <mergeCell ref="WI1:WK1"/>
    <mergeCell ref="WL1:WN1"/>
    <mergeCell ref="WO1:WQ1"/>
    <mergeCell ref="WR1:WT1"/>
    <mergeCell ref="WU1:WW1"/>
    <mergeCell ref="WX1:WZ1"/>
    <mergeCell ref="VQ1:VS1"/>
    <mergeCell ref="VT1:VV1"/>
    <mergeCell ref="VW1:VY1"/>
    <mergeCell ref="VZ1:WB1"/>
    <mergeCell ref="WC1:WE1"/>
    <mergeCell ref="WF1:WH1"/>
    <mergeCell ref="UY1:VA1"/>
    <mergeCell ref="VB1:VD1"/>
    <mergeCell ref="VE1:VG1"/>
    <mergeCell ref="VH1:VJ1"/>
    <mergeCell ref="VK1:VM1"/>
    <mergeCell ref="VN1:VP1"/>
    <mergeCell ref="UG1:UI1"/>
    <mergeCell ref="UJ1:UL1"/>
    <mergeCell ref="UM1:UO1"/>
    <mergeCell ref="UP1:UR1"/>
    <mergeCell ref="US1:UU1"/>
    <mergeCell ref="UV1:UX1"/>
    <mergeCell ref="TO1:TQ1"/>
    <mergeCell ref="TR1:TT1"/>
    <mergeCell ref="TU1:TW1"/>
    <mergeCell ref="TX1:TZ1"/>
    <mergeCell ref="UA1:UC1"/>
    <mergeCell ref="UD1:UF1"/>
    <mergeCell ref="SW1:SY1"/>
    <mergeCell ref="SZ1:TB1"/>
    <mergeCell ref="TC1:TE1"/>
    <mergeCell ref="TF1:TH1"/>
    <mergeCell ref="TI1:TK1"/>
    <mergeCell ref="TL1:TN1"/>
    <mergeCell ref="SE1:SG1"/>
    <mergeCell ref="SH1:SJ1"/>
    <mergeCell ref="SK1:SM1"/>
    <mergeCell ref="SN1:SP1"/>
    <mergeCell ref="SQ1:SS1"/>
    <mergeCell ref="ST1:SV1"/>
    <mergeCell ref="RM1:RO1"/>
    <mergeCell ref="RP1:RR1"/>
    <mergeCell ref="RS1:RU1"/>
    <mergeCell ref="RV1:RX1"/>
    <mergeCell ref="RY1:SA1"/>
    <mergeCell ref="SB1:SD1"/>
    <mergeCell ref="QU1:QW1"/>
    <mergeCell ref="QX1:QZ1"/>
    <mergeCell ref="RA1:RC1"/>
    <mergeCell ref="RD1:RF1"/>
    <mergeCell ref="RG1:RI1"/>
    <mergeCell ref="RJ1:RL1"/>
    <mergeCell ref="QC1:QE1"/>
    <mergeCell ref="QF1:QH1"/>
    <mergeCell ref="QI1:QK1"/>
    <mergeCell ref="QL1:QN1"/>
    <mergeCell ref="QO1:QQ1"/>
    <mergeCell ref="QR1:QT1"/>
    <mergeCell ref="PK1:PM1"/>
    <mergeCell ref="PN1:PP1"/>
    <mergeCell ref="PQ1:PS1"/>
    <mergeCell ref="PT1:PV1"/>
    <mergeCell ref="PW1:PY1"/>
    <mergeCell ref="PZ1:QB1"/>
    <mergeCell ref="OS1:OU1"/>
    <mergeCell ref="OV1:OX1"/>
    <mergeCell ref="OY1:PA1"/>
    <mergeCell ref="PB1:PD1"/>
    <mergeCell ref="PE1:PG1"/>
    <mergeCell ref="PH1:PJ1"/>
    <mergeCell ref="OA1:OC1"/>
    <mergeCell ref="OD1:OF1"/>
    <mergeCell ref="OG1:OI1"/>
    <mergeCell ref="OJ1:OL1"/>
    <mergeCell ref="OM1:OO1"/>
    <mergeCell ref="OP1:OR1"/>
    <mergeCell ref="NI1:NK1"/>
    <mergeCell ref="NL1:NN1"/>
    <mergeCell ref="NO1:NQ1"/>
    <mergeCell ref="NR1:NT1"/>
    <mergeCell ref="NU1:NW1"/>
    <mergeCell ref="NX1:NZ1"/>
    <mergeCell ref="MQ1:MS1"/>
    <mergeCell ref="MT1:MV1"/>
    <mergeCell ref="MW1:MY1"/>
    <mergeCell ref="MZ1:NB1"/>
    <mergeCell ref="NC1:NE1"/>
    <mergeCell ref="NF1:NH1"/>
    <mergeCell ref="LY1:MA1"/>
    <mergeCell ref="MB1:MD1"/>
    <mergeCell ref="ME1:MG1"/>
    <mergeCell ref="MH1:MJ1"/>
    <mergeCell ref="MK1:MM1"/>
    <mergeCell ref="MN1:MP1"/>
    <mergeCell ref="LG1:LI1"/>
    <mergeCell ref="LJ1:LL1"/>
    <mergeCell ref="LM1:LO1"/>
    <mergeCell ref="LP1:LR1"/>
    <mergeCell ref="LS1:LU1"/>
    <mergeCell ref="LV1:LX1"/>
    <mergeCell ref="KO1:KQ1"/>
    <mergeCell ref="KR1:KT1"/>
    <mergeCell ref="KU1:KW1"/>
    <mergeCell ref="KX1:KZ1"/>
    <mergeCell ref="LA1:LC1"/>
    <mergeCell ref="LD1:LF1"/>
    <mergeCell ref="JW1:JY1"/>
    <mergeCell ref="JZ1:KB1"/>
    <mergeCell ref="KC1:KE1"/>
    <mergeCell ref="KF1:KH1"/>
    <mergeCell ref="KI1:KK1"/>
    <mergeCell ref="KL1:KN1"/>
    <mergeCell ref="JE1:JG1"/>
    <mergeCell ref="JH1:JJ1"/>
    <mergeCell ref="JK1:JM1"/>
    <mergeCell ref="JN1:JP1"/>
    <mergeCell ref="JQ1:JS1"/>
    <mergeCell ref="JT1:JV1"/>
    <mergeCell ref="IM1:IO1"/>
    <mergeCell ref="IP1:IR1"/>
    <mergeCell ref="IS1:IU1"/>
    <mergeCell ref="IV1:IX1"/>
    <mergeCell ref="IY1:JA1"/>
    <mergeCell ref="JB1:JD1"/>
    <mergeCell ref="HU1:HW1"/>
    <mergeCell ref="HX1:HZ1"/>
    <mergeCell ref="IA1:IC1"/>
    <mergeCell ref="ID1:IF1"/>
    <mergeCell ref="IG1:II1"/>
    <mergeCell ref="IJ1:IL1"/>
    <mergeCell ref="HC1:HE1"/>
    <mergeCell ref="HF1:HH1"/>
    <mergeCell ref="HI1:HK1"/>
    <mergeCell ref="HL1:HN1"/>
    <mergeCell ref="HO1:HQ1"/>
    <mergeCell ref="HR1:HT1"/>
    <mergeCell ref="GK1:GM1"/>
    <mergeCell ref="GN1:GP1"/>
    <mergeCell ref="GQ1:GS1"/>
    <mergeCell ref="GT1:GV1"/>
    <mergeCell ref="GW1:GY1"/>
    <mergeCell ref="GZ1:HB1"/>
    <mergeCell ref="FS1:FU1"/>
    <mergeCell ref="FV1:FX1"/>
    <mergeCell ref="FY1:GA1"/>
    <mergeCell ref="GB1:GD1"/>
    <mergeCell ref="GE1:GG1"/>
    <mergeCell ref="GH1:GJ1"/>
    <mergeCell ref="FA1:FC1"/>
    <mergeCell ref="FD1:FF1"/>
    <mergeCell ref="FG1:FI1"/>
    <mergeCell ref="FJ1:FL1"/>
    <mergeCell ref="FM1:FO1"/>
    <mergeCell ref="FP1:FR1"/>
    <mergeCell ref="EI1:EK1"/>
    <mergeCell ref="EL1:EN1"/>
    <mergeCell ref="EO1:EQ1"/>
    <mergeCell ref="ER1:ET1"/>
    <mergeCell ref="EU1:EW1"/>
    <mergeCell ref="EX1:EZ1"/>
    <mergeCell ref="DQ1:DS1"/>
    <mergeCell ref="DT1:DV1"/>
    <mergeCell ref="DW1:DY1"/>
    <mergeCell ref="DZ1:EB1"/>
    <mergeCell ref="EC1:EE1"/>
    <mergeCell ref="EF1:EH1"/>
    <mergeCell ref="CY1:DA1"/>
    <mergeCell ref="DB1:DD1"/>
    <mergeCell ref="DE1:DG1"/>
    <mergeCell ref="DH1:DJ1"/>
    <mergeCell ref="DK1:DM1"/>
    <mergeCell ref="DN1:DP1"/>
    <mergeCell ref="CG1:CI1"/>
    <mergeCell ref="CJ1:CL1"/>
    <mergeCell ref="CM1:CO1"/>
    <mergeCell ref="CP1:CR1"/>
    <mergeCell ref="CS1:CU1"/>
    <mergeCell ref="CV1:CX1"/>
    <mergeCell ref="BP1:BR1"/>
    <mergeCell ref="BS1:BU1"/>
    <mergeCell ref="BV1:BX1"/>
    <mergeCell ref="BY1:BZ1"/>
    <mergeCell ref="CA1:CC1"/>
    <mergeCell ref="CD1:CF1"/>
    <mergeCell ref="A3:C3"/>
    <mergeCell ref="A1:C1"/>
    <mergeCell ref="D1:F1"/>
    <mergeCell ref="G1:I1"/>
    <mergeCell ref="J1:L1"/>
    <mergeCell ref="AX1:AZ1"/>
    <mergeCell ref="BA1:BC1"/>
    <mergeCell ref="BD1:BF1"/>
    <mergeCell ref="BG1:BI1"/>
    <mergeCell ref="BJ1:BL1"/>
    <mergeCell ref="BM1:BO1"/>
    <mergeCell ref="AE1:AG1"/>
    <mergeCell ref="AI1:AK1"/>
    <mergeCell ref="AL1:AN1"/>
    <mergeCell ref="AO1:AQ1"/>
    <mergeCell ref="AR1:AT1"/>
    <mergeCell ref="AU1:AW1"/>
    <mergeCell ref="M1:O1"/>
    <mergeCell ref="P1:R1"/>
    <mergeCell ref="S1:U1"/>
    <mergeCell ref="V1:X1"/>
    <mergeCell ref="Y1:AA1"/>
    <mergeCell ref="AB1:AD1"/>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5F2C-128A-42FB-AB22-3589B386AE71}">
  <sheetPr codeName="Sheet7"/>
  <dimension ref="A1:BY975"/>
  <sheetViews>
    <sheetView showGridLines="0" zoomScale="83" zoomScaleNormal="83" workbookViewId="0">
      <pane xSplit="2" ySplit="3" topLeftCell="AO4" activePane="bottomRight" state="frozen"/>
      <selection pane="topRight" activeCell="C1" sqref="C1"/>
      <selection pane="bottomLeft" activeCell="A4" sqref="A4"/>
      <selection pane="bottomRight" activeCell="BA2" sqref="BA2"/>
    </sheetView>
  </sheetViews>
  <sheetFormatPr defaultColWidth="14.42578125" defaultRowHeight="15" customHeight="1"/>
  <cols>
    <col min="1" max="1" width="33.42578125" style="2" customWidth="1"/>
    <col min="2" max="2" width="12.85546875" style="2" customWidth="1"/>
    <col min="3" max="46" width="11.42578125" style="2" customWidth="1"/>
    <col min="47" max="49" width="8.140625" style="2" customWidth="1"/>
    <col min="50" max="59" width="11.42578125" style="2" customWidth="1"/>
    <col min="60" max="77" width="9.140625" style="2" customWidth="1"/>
    <col min="78" max="16384" width="14.42578125" style="2"/>
  </cols>
  <sheetData>
    <row r="1" spans="1:77" ht="14.25">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row>
    <row r="2" spans="1:77" ht="121.5" customHeight="1">
      <c r="A2" s="39" t="s">
        <v>1</v>
      </c>
      <c r="B2" s="82" t="s">
        <v>2</v>
      </c>
      <c r="C2" s="185" t="s">
        <v>281</v>
      </c>
      <c r="D2" s="185" t="s">
        <v>282</v>
      </c>
      <c r="E2" s="185" t="s">
        <v>71</v>
      </c>
      <c r="F2" s="185" t="s">
        <v>69</v>
      </c>
      <c r="G2" s="185" t="s">
        <v>237</v>
      </c>
      <c r="H2" s="185" t="s">
        <v>146</v>
      </c>
      <c r="I2" s="185" t="s">
        <v>74</v>
      </c>
      <c r="J2" s="185" t="s">
        <v>238</v>
      </c>
      <c r="K2" s="185" t="s">
        <v>289</v>
      </c>
      <c r="L2" s="185" t="s">
        <v>290</v>
      </c>
      <c r="M2" s="185" t="s">
        <v>291</v>
      </c>
      <c r="N2" s="185" t="s">
        <v>147</v>
      </c>
      <c r="O2" s="185" t="s">
        <v>148</v>
      </c>
      <c r="P2" s="185" t="s">
        <v>149</v>
      </c>
      <c r="Q2" s="185" t="s">
        <v>239</v>
      </c>
      <c r="R2" s="185" t="s">
        <v>92</v>
      </c>
      <c r="S2" s="185" t="s">
        <v>240</v>
      </c>
      <c r="T2" s="185" t="s">
        <v>241</v>
      </c>
      <c r="U2" s="185" t="s">
        <v>150</v>
      </c>
      <c r="V2" s="185" t="s">
        <v>93</v>
      </c>
      <c r="W2" s="185" t="s">
        <v>68</v>
      </c>
      <c r="X2" s="185" t="s">
        <v>242</v>
      </c>
      <c r="Y2" s="185" t="s">
        <v>243</v>
      </c>
      <c r="Z2" s="185" t="s">
        <v>244</v>
      </c>
      <c r="AA2" s="185" t="s">
        <v>245</v>
      </c>
      <c r="AB2" s="185" t="s">
        <v>246</v>
      </c>
      <c r="AC2" s="185" t="s">
        <v>247</v>
      </c>
      <c r="AD2" s="185" t="s">
        <v>293</v>
      </c>
      <c r="AE2" s="185" t="s">
        <v>780</v>
      </c>
      <c r="AF2" s="185" t="s">
        <v>793</v>
      </c>
      <c r="AG2" s="185" t="s">
        <v>248</v>
      </c>
      <c r="AH2" s="185" t="s">
        <v>249</v>
      </c>
      <c r="AI2" s="185" t="s">
        <v>250</v>
      </c>
      <c r="AJ2" s="185" t="s">
        <v>251</v>
      </c>
      <c r="AK2" s="185" t="s">
        <v>252</v>
      </c>
      <c r="AL2" s="185" t="s">
        <v>107</v>
      </c>
      <c r="AM2" s="185" t="s">
        <v>253</v>
      </c>
      <c r="AN2" s="185" t="s">
        <v>254</v>
      </c>
      <c r="AO2" s="185" t="s">
        <v>255</v>
      </c>
      <c r="AP2" s="185" t="s">
        <v>256</v>
      </c>
      <c r="AQ2" s="185" t="s">
        <v>257</v>
      </c>
      <c r="AR2" s="185" t="s">
        <v>258</v>
      </c>
      <c r="AS2" s="185" t="s">
        <v>295</v>
      </c>
      <c r="AT2" s="185" t="s">
        <v>259</v>
      </c>
      <c r="AU2" s="185" t="s">
        <v>296</v>
      </c>
      <c r="AV2" s="185" t="s">
        <v>260</v>
      </c>
      <c r="AW2" s="185" t="s">
        <v>261</v>
      </c>
      <c r="AX2" s="185" t="s">
        <v>262</v>
      </c>
      <c r="AY2" s="185" t="s">
        <v>263</v>
      </c>
      <c r="AZ2" s="185" t="s">
        <v>122</v>
      </c>
      <c r="BA2" s="185" t="s">
        <v>795</v>
      </c>
      <c r="BB2" s="185" t="s">
        <v>264</v>
      </c>
      <c r="BC2" s="185" t="s">
        <v>297</v>
      </c>
      <c r="BD2" s="185" t="s">
        <v>265</v>
      </c>
      <c r="BE2" s="185" t="s">
        <v>266</v>
      </c>
      <c r="BF2" s="185" t="s">
        <v>129</v>
      </c>
      <c r="BG2" s="185" t="s">
        <v>130</v>
      </c>
      <c r="BH2" s="185" t="s">
        <v>267</v>
      </c>
      <c r="BI2" s="185" t="s">
        <v>268</v>
      </c>
      <c r="BJ2" s="185" t="s">
        <v>133</v>
      </c>
      <c r="BK2" s="185" t="s">
        <v>269</v>
      </c>
      <c r="BL2" s="185" t="s">
        <v>270</v>
      </c>
      <c r="BM2" s="185" t="s">
        <v>367</v>
      </c>
      <c r="BN2" s="185" t="s">
        <v>272</v>
      </c>
      <c r="BO2" s="185" t="s">
        <v>151</v>
      </c>
      <c r="BP2" s="185" t="s">
        <v>152</v>
      </c>
      <c r="BQ2" s="185" t="s">
        <v>273</v>
      </c>
      <c r="BR2" s="185" t="s">
        <v>274</v>
      </c>
      <c r="BS2" s="185" t="s">
        <v>275</v>
      </c>
      <c r="BT2" s="185" t="s">
        <v>276</v>
      </c>
      <c r="BU2" s="185" t="s">
        <v>277</v>
      </c>
      <c r="BV2" s="185" t="s">
        <v>278</v>
      </c>
      <c r="BW2" s="185" t="s">
        <v>279</v>
      </c>
      <c r="BX2" s="185" t="s">
        <v>298</v>
      </c>
      <c r="BY2" s="185" t="s">
        <v>302</v>
      </c>
    </row>
    <row r="3" spans="1:77" ht="25.5">
      <c r="A3" s="172" t="s">
        <v>315</v>
      </c>
      <c r="B3" s="82"/>
      <c r="C3" s="83">
        <v>2015</v>
      </c>
      <c r="D3" s="83">
        <v>2015</v>
      </c>
      <c r="E3" s="83">
        <v>2015</v>
      </c>
      <c r="F3" s="83" t="s">
        <v>284</v>
      </c>
      <c r="G3" s="83" t="s">
        <v>284</v>
      </c>
      <c r="H3" s="83">
        <v>2021</v>
      </c>
      <c r="I3" s="83" t="s">
        <v>286</v>
      </c>
      <c r="J3" s="83" t="s">
        <v>285</v>
      </c>
      <c r="K3" s="83">
        <v>2020</v>
      </c>
      <c r="L3" s="83">
        <v>2020</v>
      </c>
      <c r="M3" s="83">
        <v>2020</v>
      </c>
      <c r="N3" s="83">
        <v>2023</v>
      </c>
      <c r="O3" s="83">
        <v>2023</v>
      </c>
      <c r="P3" s="83">
        <v>2023</v>
      </c>
      <c r="Q3" s="83">
        <v>2014</v>
      </c>
      <c r="R3" s="83">
        <v>2019</v>
      </c>
      <c r="S3" s="83">
        <v>2023</v>
      </c>
      <c r="T3" s="83">
        <v>2015</v>
      </c>
      <c r="U3" s="83">
        <v>2018</v>
      </c>
      <c r="V3" s="83">
        <v>2020</v>
      </c>
      <c r="W3" s="83">
        <v>2011</v>
      </c>
      <c r="X3" s="83" t="s">
        <v>286</v>
      </c>
      <c r="Y3" s="83" t="s">
        <v>286</v>
      </c>
      <c r="Z3" s="83" t="s">
        <v>286</v>
      </c>
      <c r="AA3" s="83" t="s">
        <v>286</v>
      </c>
      <c r="AB3" s="83">
        <v>2017</v>
      </c>
      <c r="AC3" s="83">
        <v>2012</v>
      </c>
      <c r="AD3" s="83">
        <v>2022</v>
      </c>
      <c r="AE3" s="83">
        <v>2012</v>
      </c>
      <c r="AF3" s="83">
        <v>2014</v>
      </c>
      <c r="AG3" s="83">
        <v>2022</v>
      </c>
      <c r="AH3" s="83" t="s">
        <v>358</v>
      </c>
      <c r="AI3" s="83">
        <v>2021</v>
      </c>
      <c r="AJ3" s="83">
        <v>2022</v>
      </c>
      <c r="AK3" s="83">
        <v>2022</v>
      </c>
      <c r="AL3" s="83">
        <v>2022</v>
      </c>
      <c r="AM3" s="83">
        <v>2022</v>
      </c>
      <c r="AN3" s="83">
        <v>2023</v>
      </c>
      <c r="AO3" s="83">
        <v>2023</v>
      </c>
      <c r="AP3" s="83">
        <v>2022</v>
      </c>
      <c r="AQ3" s="83">
        <v>2022</v>
      </c>
      <c r="AR3" s="83">
        <v>2022</v>
      </c>
      <c r="AS3" s="83">
        <v>2020</v>
      </c>
      <c r="AT3" s="83">
        <v>2022</v>
      </c>
      <c r="AU3" s="83">
        <v>2021</v>
      </c>
      <c r="AV3" s="83">
        <v>2015</v>
      </c>
      <c r="AW3" s="83" t="s">
        <v>309</v>
      </c>
      <c r="AX3" s="83" t="s">
        <v>309</v>
      </c>
      <c r="AY3" s="83" t="s">
        <v>309</v>
      </c>
      <c r="AZ3" s="83">
        <v>2021</v>
      </c>
      <c r="BA3" s="83">
        <v>2022</v>
      </c>
      <c r="BB3" s="83">
        <v>2023</v>
      </c>
      <c r="BC3" s="83">
        <v>2022</v>
      </c>
      <c r="BD3" s="83">
        <v>2021</v>
      </c>
      <c r="BE3" s="83">
        <v>2021</v>
      </c>
      <c r="BF3" s="83">
        <v>2023</v>
      </c>
      <c r="BG3" s="83">
        <v>2022</v>
      </c>
      <c r="BH3" s="83">
        <v>2022</v>
      </c>
      <c r="BI3" s="83">
        <v>2021</v>
      </c>
      <c r="BJ3" s="83">
        <v>2022</v>
      </c>
      <c r="BK3" s="83">
        <v>2023</v>
      </c>
      <c r="BL3" s="83">
        <v>2018</v>
      </c>
      <c r="BM3" s="83">
        <v>2023</v>
      </c>
      <c r="BN3" s="83">
        <v>2022</v>
      </c>
      <c r="BO3" s="83">
        <v>2022</v>
      </c>
      <c r="BP3" s="83">
        <v>2022</v>
      </c>
      <c r="BQ3" s="83">
        <v>2020</v>
      </c>
      <c r="BR3" s="83">
        <v>2021</v>
      </c>
      <c r="BS3" s="83">
        <v>2017</v>
      </c>
      <c r="BT3" s="83">
        <v>2017</v>
      </c>
      <c r="BU3" s="83">
        <v>2017</v>
      </c>
      <c r="BV3" s="83">
        <v>2020</v>
      </c>
      <c r="BW3" s="83">
        <v>2023</v>
      </c>
      <c r="BX3" s="83">
        <v>2020</v>
      </c>
      <c r="BY3" s="83">
        <v>2022</v>
      </c>
    </row>
    <row r="4" spans="1:77" ht="14.25">
      <c r="A4" s="39" t="s">
        <v>175</v>
      </c>
      <c r="B4" s="82" t="s">
        <v>213</v>
      </c>
      <c r="C4" s="170">
        <v>2015</v>
      </c>
      <c r="D4" s="170">
        <v>2015</v>
      </c>
      <c r="E4" s="170">
        <v>2015</v>
      </c>
      <c r="F4" s="170">
        <v>2022</v>
      </c>
      <c r="G4" s="170">
        <v>2022</v>
      </c>
      <c r="H4" s="170">
        <v>2021</v>
      </c>
      <c r="I4" s="170">
        <v>2022</v>
      </c>
      <c r="J4" s="170">
        <v>2021</v>
      </c>
      <c r="K4" s="170">
        <v>2020</v>
      </c>
      <c r="L4" s="170">
        <v>2020</v>
      </c>
      <c r="M4" s="170">
        <v>2020</v>
      </c>
      <c r="N4" s="170">
        <v>2023</v>
      </c>
      <c r="O4" s="170">
        <v>2023</v>
      </c>
      <c r="P4" s="170">
        <v>2023</v>
      </c>
      <c r="Q4" s="170">
        <v>2014</v>
      </c>
      <c r="R4" s="170">
        <v>2019</v>
      </c>
      <c r="S4" s="170">
        <v>2023</v>
      </c>
      <c r="T4" s="170">
        <v>2015</v>
      </c>
      <c r="U4" s="170">
        <v>2018</v>
      </c>
      <c r="V4" s="170">
        <v>2020</v>
      </c>
      <c r="W4" s="170">
        <v>2011</v>
      </c>
      <c r="X4" s="170">
        <v>2022</v>
      </c>
      <c r="Y4" s="170">
        <v>2022</v>
      </c>
      <c r="Z4" s="170">
        <v>2022</v>
      </c>
      <c r="AA4" s="170">
        <v>2022</v>
      </c>
      <c r="AB4" s="170">
        <v>2017</v>
      </c>
      <c r="AC4" s="170">
        <v>2012</v>
      </c>
      <c r="AD4" s="170">
        <v>2022</v>
      </c>
      <c r="AE4" s="170">
        <v>2012</v>
      </c>
      <c r="AF4" s="170">
        <v>2014</v>
      </c>
      <c r="AG4" s="170">
        <v>2022</v>
      </c>
      <c r="AH4" s="170">
        <v>2023</v>
      </c>
      <c r="AI4" s="170">
        <v>2021</v>
      </c>
      <c r="AJ4" s="170">
        <v>2022</v>
      </c>
      <c r="AK4" s="170">
        <v>2022</v>
      </c>
      <c r="AL4" s="170">
        <v>2022</v>
      </c>
      <c r="AM4" s="170">
        <v>2022</v>
      </c>
      <c r="AN4" s="170">
        <v>2023</v>
      </c>
      <c r="AO4" s="170">
        <v>2023</v>
      </c>
      <c r="AP4" s="170">
        <v>2022</v>
      </c>
      <c r="AQ4" s="170">
        <v>2022</v>
      </c>
      <c r="AR4" s="170">
        <v>2022</v>
      </c>
      <c r="AS4" s="170">
        <v>2020</v>
      </c>
      <c r="AT4" s="170">
        <v>2022</v>
      </c>
      <c r="AU4" s="170">
        <v>2021</v>
      </c>
      <c r="AV4" s="170">
        <v>2015</v>
      </c>
      <c r="AW4" s="170">
        <v>2022</v>
      </c>
      <c r="AX4" s="170">
        <v>2022</v>
      </c>
      <c r="AY4" s="170">
        <v>2022</v>
      </c>
      <c r="AZ4" s="170">
        <v>2021</v>
      </c>
      <c r="BA4" s="170">
        <v>2022</v>
      </c>
      <c r="BB4" s="170">
        <v>2023</v>
      </c>
      <c r="BC4" s="170">
        <v>2022</v>
      </c>
      <c r="BD4" s="170">
        <v>2021</v>
      </c>
      <c r="BE4" s="170">
        <v>2021</v>
      </c>
      <c r="BF4" s="170" t="s">
        <v>161</v>
      </c>
      <c r="BG4" s="170">
        <v>2022</v>
      </c>
      <c r="BH4" s="170">
        <v>2022</v>
      </c>
      <c r="BI4" s="170" t="s">
        <v>161</v>
      </c>
      <c r="BJ4" s="170">
        <v>2022</v>
      </c>
      <c r="BK4" s="170">
        <v>2023</v>
      </c>
      <c r="BL4" s="170">
        <v>2018</v>
      </c>
      <c r="BM4" s="170">
        <v>2023</v>
      </c>
      <c r="BN4" s="170">
        <v>2022</v>
      </c>
      <c r="BO4" s="170">
        <v>2022</v>
      </c>
      <c r="BP4" s="170">
        <v>2022</v>
      </c>
      <c r="BQ4" s="170">
        <v>2020</v>
      </c>
      <c r="BR4" s="170">
        <v>2021</v>
      </c>
      <c r="BS4" s="170">
        <v>2017</v>
      </c>
      <c r="BT4" s="170">
        <v>2017</v>
      </c>
      <c r="BU4" s="170">
        <v>2017</v>
      </c>
      <c r="BV4" s="170">
        <v>2020</v>
      </c>
      <c r="BW4" s="170">
        <v>2023</v>
      </c>
      <c r="BX4" s="170">
        <v>2020</v>
      </c>
      <c r="BY4" s="170">
        <v>2022</v>
      </c>
    </row>
    <row r="5" spans="1:77" ht="14.25">
      <c r="A5" s="39" t="s">
        <v>162</v>
      </c>
      <c r="B5" s="82" t="s">
        <v>200</v>
      </c>
      <c r="C5" s="170">
        <v>2015</v>
      </c>
      <c r="D5" s="170">
        <v>2015</v>
      </c>
      <c r="E5" s="170">
        <v>2015</v>
      </c>
      <c r="F5" s="170">
        <v>2022</v>
      </c>
      <c r="G5" s="170">
        <v>2022</v>
      </c>
      <c r="H5" s="170">
        <v>2021</v>
      </c>
      <c r="I5" s="170">
        <v>2022</v>
      </c>
      <c r="J5" s="170">
        <v>2021</v>
      </c>
      <c r="K5" s="170">
        <v>2020</v>
      </c>
      <c r="L5" s="170">
        <v>2020</v>
      </c>
      <c r="M5" s="170">
        <v>2020</v>
      </c>
      <c r="N5" s="170">
        <v>2023</v>
      </c>
      <c r="O5" s="170">
        <v>2023</v>
      </c>
      <c r="P5" s="170">
        <v>2023</v>
      </c>
      <c r="Q5" s="170">
        <v>2014</v>
      </c>
      <c r="R5" s="170">
        <v>2019</v>
      </c>
      <c r="S5" s="170">
        <v>2023</v>
      </c>
      <c r="T5" s="170">
        <v>2015</v>
      </c>
      <c r="U5" s="170">
        <v>2018</v>
      </c>
      <c r="V5" s="170">
        <v>2020</v>
      </c>
      <c r="W5" s="170">
        <v>2011</v>
      </c>
      <c r="X5" s="170">
        <v>2022</v>
      </c>
      <c r="Y5" s="170">
        <v>2022</v>
      </c>
      <c r="Z5" s="170">
        <v>2022</v>
      </c>
      <c r="AA5" s="170">
        <v>2022</v>
      </c>
      <c r="AB5" s="170">
        <v>2017</v>
      </c>
      <c r="AC5" s="170">
        <v>2012</v>
      </c>
      <c r="AD5" s="170">
        <v>2022</v>
      </c>
      <c r="AE5" s="170">
        <v>2012</v>
      </c>
      <c r="AF5" s="170">
        <v>2014</v>
      </c>
      <c r="AG5" s="170">
        <v>2022</v>
      </c>
      <c r="AH5" s="170">
        <v>2023</v>
      </c>
      <c r="AI5" s="170">
        <v>2021</v>
      </c>
      <c r="AJ5" s="170">
        <v>2022</v>
      </c>
      <c r="AK5" s="170">
        <v>2022</v>
      </c>
      <c r="AL5" s="170">
        <v>2022</v>
      </c>
      <c r="AM5" s="170">
        <v>2022</v>
      </c>
      <c r="AN5" s="170">
        <v>2023</v>
      </c>
      <c r="AO5" s="170">
        <v>2023</v>
      </c>
      <c r="AP5" s="170">
        <v>2022</v>
      </c>
      <c r="AQ5" s="170">
        <v>2022</v>
      </c>
      <c r="AR5" s="170">
        <v>2022</v>
      </c>
      <c r="AS5" s="170">
        <v>2020</v>
      </c>
      <c r="AT5" s="170">
        <v>2022</v>
      </c>
      <c r="AU5" s="170">
        <v>2021</v>
      </c>
      <c r="AV5" s="170">
        <v>2015</v>
      </c>
      <c r="AW5" s="170">
        <v>2022</v>
      </c>
      <c r="AX5" s="170">
        <v>2022</v>
      </c>
      <c r="AY5" s="170">
        <v>2022</v>
      </c>
      <c r="AZ5" s="170">
        <v>2021</v>
      </c>
      <c r="BA5" s="170">
        <v>2022</v>
      </c>
      <c r="BB5" s="170">
        <v>2023</v>
      </c>
      <c r="BC5" s="170">
        <v>2022</v>
      </c>
      <c r="BD5" s="170">
        <v>2021</v>
      </c>
      <c r="BE5" s="170">
        <v>2021</v>
      </c>
      <c r="BF5" s="170" t="s">
        <v>161</v>
      </c>
      <c r="BG5" s="170">
        <v>2022</v>
      </c>
      <c r="BH5" s="170">
        <v>2022</v>
      </c>
      <c r="BI5" s="170" t="s">
        <v>161</v>
      </c>
      <c r="BJ5" s="170">
        <v>2022</v>
      </c>
      <c r="BK5" s="170">
        <v>2023</v>
      </c>
      <c r="BL5" s="170">
        <v>2018</v>
      </c>
      <c r="BM5" s="170">
        <v>2023</v>
      </c>
      <c r="BN5" s="170">
        <v>2022</v>
      </c>
      <c r="BO5" s="170">
        <v>2022</v>
      </c>
      <c r="BP5" s="170">
        <v>2022</v>
      </c>
      <c r="BQ5" s="170">
        <v>2020</v>
      </c>
      <c r="BR5" s="170">
        <v>2021</v>
      </c>
      <c r="BS5" s="170">
        <v>2017</v>
      </c>
      <c r="BT5" s="170">
        <v>2017</v>
      </c>
      <c r="BU5" s="170">
        <v>2017</v>
      </c>
      <c r="BV5" s="170">
        <v>2020</v>
      </c>
      <c r="BW5" s="170">
        <v>2023</v>
      </c>
      <c r="BX5" s="170">
        <v>2020</v>
      </c>
      <c r="BY5" s="170">
        <v>2022</v>
      </c>
    </row>
    <row r="6" spans="1:77" ht="14.25">
      <c r="A6" s="39" t="s">
        <v>189</v>
      </c>
      <c r="B6" s="82" t="s">
        <v>227</v>
      </c>
      <c r="C6" s="170">
        <v>2015</v>
      </c>
      <c r="D6" s="170">
        <v>2015</v>
      </c>
      <c r="E6" s="170">
        <v>2015</v>
      </c>
      <c r="F6" s="170">
        <v>2022</v>
      </c>
      <c r="G6" s="170">
        <v>2022</v>
      </c>
      <c r="H6" s="170">
        <v>2021</v>
      </c>
      <c r="I6" s="170">
        <v>2022</v>
      </c>
      <c r="J6" s="170">
        <v>2021</v>
      </c>
      <c r="K6" s="170">
        <v>2020</v>
      </c>
      <c r="L6" s="170">
        <v>2020</v>
      </c>
      <c r="M6" s="170">
        <v>2020</v>
      </c>
      <c r="N6" s="170">
        <v>2023</v>
      </c>
      <c r="O6" s="170">
        <v>2023</v>
      </c>
      <c r="P6" s="170">
        <v>2023</v>
      </c>
      <c r="Q6" s="170">
        <v>2014</v>
      </c>
      <c r="R6" s="170">
        <v>2019</v>
      </c>
      <c r="S6" s="170">
        <v>2023</v>
      </c>
      <c r="T6" s="170">
        <v>2015</v>
      </c>
      <c r="U6" s="170">
        <v>2018</v>
      </c>
      <c r="V6" s="170">
        <v>2020</v>
      </c>
      <c r="W6" s="170">
        <v>2011</v>
      </c>
      <c r="X6" s="170">
        <v>2022</v>
      </c>
      <c r="Y6" s="170">
        <v>2022</v>
      </c>
      <c r="Z6" s="170">
        <v>2022</v>
      </c>
      <c r="AA6" s="170">
        <v>2022</v>
      </c>
      <c r="AB6" s="170">
        <v>2017</v>
      </c>
      <c r="AC6" s="170">
        <v>2012</v>
      </c>
      <c r="AD6" s="170">
        <v>2022</v>
      </c>
      <c r="AE6" s="170">
        <v>2012</v>
      </c>
      <c r="AF6" s="170">
        <v>2014</v>
      </c>
      <c r="AG6" s="170">
        <v>2022</v>
      </c>
      <c r="AH6" s="170">
        <v>2023</v>
      </c>
      <c r="AI6" s="170">
        <v>2021</v>
      </c>
      <c r="AJ6" s="170">
        <v>2022</v>
      </c>
      <c r="AK6" s="170">
        <v>2022</v>
      </c>
      <c r="AL6" s="170">
        <v>2022</v>
      </c>
      <c r="AM6" s="170">
        <v>2022</v>
      </c>
      <c r="AN6" s="170">
        <v>2023</v>
      </c>
      <c r="AO6" s="170">
        <v>2023</v>
      </c>
      <c r="AP6" s="170">
        <v>2022</v>
      </c>
      <c r="AQ6" s="170">
        <v>2022</v>
      </c>
      <c r="AR6" s="170">
        <v>2022</v>
      </c>
      <c r="AS6" s="170">
        <v>2020</v>
      </c>
      <c r="AT6" s="170">
        <v>2022</v>
      </c>
      <c r="AU6" s="170">
        <v>2021</v>
      </c>
      <c r="AV6" s="170">
        <v>2015</v>
      </c>
      <c r="AW6" s="170">
        <v>2022</v>
      </c>
      <c r="AX6" s="170">
        <v>2022</v>
      </c>
      <c r="AY6" s="170">
        <v>2022</v>
      </c>
      <c r="AZ6" s="170">
        <v>2021</v>
      </c>
      <c r="BA6" s="170">
        <v>2022</v>
      </c>
      <c r="BB6" s="170">
        <v>2023</v>
      </c>
      <c r="BC6" s="170">
        <v>2022</v>
      </c>
      <c r="BD6" s="170">
        <v>2021</v>
      </c>
      <c r="BE6" s="170">
        <v>2021</v>
      </c>
      <c r="BF6" s="170" t="s">
        <v>161</v>
      </c>
      <c r="BG6" s="170">
        <v>2022</v>
      </c>
      <c r="BH6" s="170">
        <v>2022</v>
      </c>
      <c r="BI6" s="170" t="s">
        <v>161</v>
      </c>
      <c r="BJ6" s="170">
        <v>2022</v>
      </c>
      <c r="BK6" s="170">
        <v>2023</v>
      </c>
      <c r="BL6" s="170">
        <v>2018</v>
      </c>
      <c r="BM6" s="170">
        <v>2023</v>
      </c>
      <c r="BN6" s="170">
        <v>2022</v>
      </c>
      <c r="BO6" s="170">
        <v>2022</v>
      </c>
      <c r="BP6" s="170">
        <v>2022</v>
      </c>
      <c r="BQ6" s="170">
        <v>2020</v>
      </c>
      <c r="BR6" s="170">
        <v>2021</v>
      </c>
      <c r="BS6" s="170">
        <v>2017</v>
      </c>
      <c r="BT6" s="170">
        <v>2017</v>
      </c>
      <c r="BU6" s="170">
        <v>2017</v>
      </c>
      <c r="BV6" s="170">
        <v>2020</v>
      </c>
      <c r="BW6" s="170">
        <v>2023</v>
      </c>
      <c r="BX6" s="170">
        <v>2020</v>
      </c>
      <c r="BY6" s="170">
        <v>2022</v>
      </c>
    </row>
    <row r="7" spans="1:77" ht="14.25">
      <c r="A7" s="39" t="s">
        <v>163</v>
      </c>
      <c r="B7" s="82" t="s">
        <v>201</v>
      </c>
      <c r="C7" s="170">
        <v>2015</v>
      </c>
      <c r="D7" s="170">
        <v>2015</v>
      </c>
      <c r="E7" s="170">
        <v>2015</v>
      </c>
      <c r="F7" s="170">
        <v>2022</v>
      </c>
      <c r="G7" s="170">
        <v>2022</v>
      </c>
      <c r="H7" s="170">
        <v>2021</v>
      </c>
      <c r="I7" s="170">
        <v>2022</v>
      </c>
      <c r="J7" s="170">
        <v>2021</v>
      </c>
      <c r="K7" s="170">
        <v>2020</v>
      </c>
      <c r="L7" s="170">
        <v>2020</v>
      </c>
      <c r="M7" s="170">
        <v>2020</v>
      </c>
      <c r="N7" s="170">
        <v>2023</v>
      </c>
      <c r="O7" s="170">
        <v>2023</v>
      </c>
      <c r="P7" s="170">
        <v>2023</v>
      </c>
      <c r="Q7" s="170">
        <v>2014</v>
      </c>
      <c r="R7" s="170">
        <v>2019</v>
      </c>
      <c r="S7" s="170">
        <v>2023</v>
      </c>
      <c r="T7" s="170">
        <v>2015</v>
      </c>
      <c r="U7" s="170">
        <v>2018</v>
      </c>
      <c r="V7" s="170">
        <v>2020</v>
      </c>
      <c r="W7" s="170">
        <v>2011</v>
      </c>
      <c r="X7" s="170">
        <v>2022</v>
      </c>
      <c r="Y7" s="170">
        <v>2022</v>
      </c>
      <c r="Z7" s="170">
        <v>2022</v>
      </c>
      <c r="AA7" s="170">
        <v>2022</v>
      </c>
      <c r="AB7" s="170">
        <v>2017</v>
      </c>
      <c r="AC7" s="170">
        <v>2012</v>
      </c>
      <c r="AD7" s="170">
        <v>2022</v>
      </c>
      <c r="AE7" s="170">
        <v>2012</v>
      </c>
      <c r="AF7" s="170">
        <v>2014</v>
      </c>
      <c r="AG7" s="170">
        <v>2022</v>
      </c>
      <c r="AH7" s="170">
        <v>2023</v>
      </c>
      <c r="AI7" s="170">
        <v>2021</v>
      </c>
      <c r="AJ7" s="170">
        <v>2022</v>
      </c>
      <c r="AK7" s="170">
        <v>2022</v>
      </c>
      <c r="AL7" s="170">
        <v>2022</v>
      </c>
      <c r="AM7" s="170">
        <v>2022</v>
      </c>
      <c r="AN7" s="170">
        <v>2023</v>
      </c>
      <c r="AO7" s="170">
        <v>2023</v>
      </c>
      <c r="AP7" s="170">
        <v>2022</v>
      </c>
      <c r="AQ7" s="170">
        <v>2022</v>
      </c>
      <c r="AR7" s="170">
        <v>2022</v>
      </c>
      <c r="AS7" s="170">
        <v>2020</v>
      </c>
      <c r="AT7" s="170">
        <v>2022</v>
      </c>
      <c r="AU7" s="170">
        <v>2021</v>
      </c>
      <c r="AV7" s="170">
        <v>2015</v>
      </c>
      <c r="AW7" s="170">
        <v>2022</v>
      </c>
      <c r="AX7" s="170">
        <v>2022</v>
      </c>
      <c r="AY7" s="170">
        <v>2022</v>
      </c>
      <c r="AZ7" s="170">
        <v>2021</v>
      </c>
      <c r="BA7" s="170">
        <v>2022</v>
      </c>
      <c r="BB7" s="170">
        <v>2023</v>
      </c>
      <c r="BC7" s="170">
        <v>2022</v>
      </c>
      <c r="BD7" s="170">
        <v>2021</v>
      </c>
      <c r="BE7" s="170">
        <v>2021</v>
      </c>
      <c r="BF7" s="170" t="s">
        <v>161</v>
      </c>
      <c r="BG7" s="170">
        <v>2022</v>
      </c>
      <c r="BH7" s="170">
        <v>2022</v>
      </c>
      <c r="BI7" s="170" t="s">
        <v>161</v>
      </c>
      <c r="BJ7" s="170">
        <v>2022</v>
      </c>
      <c r="BK7" s="170">
        <v>2023</v>
      </c>
      <c r="BL7" s="170">
        <v>2018</v>
      </c>
      <c r="BM7" s="170">
        <v>2023</v>
      </c>
      <c r="BN7" s="170">
        <v>2022</v>
      </c>
      <c r="BO7" s="170">
        <v>2022</v>
      </c>
      <c r="BP7" s="170">
        <v>2022</v>
      </c>
      <c r="BQ7" s="170">
        <v>2020</v>
      </c>
      <c r="BR7" s="170">
        <v>2021</v>
      </c>
      <c r="BS7" s="170">
        <v>2017</v>
      </c>
      <c r="BT7" s="170">
        <v>2017</v>
      </c>
      <c r="BU7" s="170">
        <v>2017</v>
      </c>
      <c r="BV7" s="170">
        <v>2020</v>
      </c>
      <c r="BW7" s="170">
        <v>2023</v>
      </c>
      <c r="BX7" s="170">
        <v>2020</v>
      </c>
      <c r="BY7" s="170">
        <v>2022</v>
      </c>
    </row>
    <row r="8" spans="1:77" ht="14.25">
      <c r="A8" s="39" t="s">
        <v>190</v>
      </c>
      <c r="B8" s="82" t="s">
        <v>228</v>
      </c>
      <c r="C8" s="170">
        <v>2015</v>
      </c>
      <c r="D8" s="170">
        <v>2015</v>
      </c>
      <c r="E8" s="170">
        <v>2015</v>
      </c>
      <c r="F8" s="170">
        <v>2022</v>
      </c>
      <c r="G8" s="170">
        <v>2022</v>
      </c>
      <c r="H8" s="170">
        <v>2021</v>
      </c>
      <c r="I8" s="170">
        <v>2022</v>
      </c>
      <c r="J8" s="170">
        <v>2021</v>
      </c>
      <c r="K8" s="170">
        <v>2020</v>
      </c>
      <c r="L8" s="170">
        <v>2020</v>
      </c>
      <c r="M8" s="170">
        <v>2020</v>
      </c>
      <c r="N8" s="170">
        <v>2023</v>
      </c>
      <c r="O8" s="170">
        <v>2023</v>
      </c>
      <c r="P8" s="170">
        <v>2023</v>
      </c>
      <c r="Q8" s="170">
        <v>2014</v>
      </c>
      <c r="R8" s="170">
        <v>2019</v>
      </c>
      <c r="S8" s="170">
        <v>2023</v>
      </c>
      <c r="T8" s="170">
        <v>2015</v>
      </c>
      <c r="U8" s="170">
        <v>2018</v>
      </c>
      <c r="V8" s="170">
        <v>2020</v>
      </c>
      <c r="W8" s="170">
        <v>2011</v>
      </c>
      <c r="X8" s="170">
        <v>2022</v>
      </c>
      <c r="Y8" s="170">
        <v>2022</v>
      </c>
      <c r="Z8" s="170">
        <v>2022</v>
      </c>
      <c r="AA8" s="170">
        <v>2022</v>
      </c>
      <c r="AB8" s="170">
        <v>2017</v>
      </c>
      <c r="AC8" s="170">
        <v>2012</v>
      </c>
      <c r="AD8" s="170">
        <v>2022</v>
      </c>
      <c r="AE8" s="170">
        <v>2012</v>
      </c>
      <c r="AF8" s="170">
        <v>2014</v>
      </c>
      <c r="AG8" s="170">
        <v>2022</v>
      </c>
      <c r="AH8" s="170">
        <v>2023</v>
      </c>
      <c r="AI8" s="170">
        <v>2021</v>
      </c>
      <c r="AJ8" s="170">
        <v>2022</v>
      </c>
      <c r="AK8" s="170">
        <v>2022</v>
      </c>
      <c r="AL8" s="170">
        <v>2022</v>
      </c>
      <c r="AM8" s="170">
        <v>2022</v>
      </c>
      <c r="AN8" s="170">
        <v>2023</v>
      </c>
      <c r="AO8" s="170">
        <v>2023</v>
      </c>
      <c r="AP8" s="170">
        <v>2022</v>
      </c>
      <c r="AQ8" s="170">
        <v>2022</v>
      </c>
      <c r="AR8" s="170">
        <v>2022</v>
      </c>
      <c r="AS8" s="170">
        <v>2020</v>
      </c>
      <c r="AT8" s="170">
        <v>2022</v>
      </c>
      <c r="AU8" s="170">
        <v>2021</v>
      </c>
      <c r="AV8" s="170">
        <v>2015</v>
      </c>
      <c r="AW8" s="170">
        <v>2022</v>
      </c>
      <c r="AX8" s="170">
        <v>2022</v>
      </c>
      <c r="AY8" s="170">
        <v>2022</v>
      </c>
      <c r="AZ8" s="170">
        <v>2021</v>
      </c>
      <c r="BA8" s="170">
        <v>2022</v>
      </c>
      <c r="BB8" s="170">
        <v>2023</v>
      </c>
      <c r="BC8" s="170">
        <v>2022</v>
      </c>
      <c r="BD8" s="170">
        <v>2021</v>
      </c>
      <c r="BE8" s="170">
        <v>2021</v>
      </c>
      <c r="BF8" s="170" t="s">
        <v>161</v>
      </c>
      <c r="BG8" s="170">
        <v>2022</v>
      </c>
      <c r="BH8" s="170">
        <v>2022</v>
      </c>
      <c r="BI8" s="170" t="s">
        <v>161</v>
      </c>
      <c r="BJ8" s="170">
        <v>2022</v>
      </c>
      <c r="BK8" s="170">
        <v>2023</v>
      </c>
      <c r="BL8" s="170">
        <v>2018</v>
      </c>
      <c r="BM8" s="170">
        <v>2023</v>
      </c>
      <c r="BN8" s="170">
        <v>2022</v>
      </c>
      <c r="BO8" s="170">
        <v>2022</v>
      </c>
      <c r="BP8" s="170">
        <v>2022</v>
      </c>
      <c r="BQ8" s="170">
        <v>2020</v>
      </c>
      <c r="BR8" s="170">
        <v>2021</v>
      </c>
      <c r="BS8" s="170">
        <v>2017</v>
      </c>
      <c r="BT8" s="170">
        <v>2017</v>
      </c>
      <c r="BU8" s="170">
        <v>2017</v>
      </c>
      <c r="BV8" s="170">
        <v>2020</v>
      </c>
      <c r="BW8" s="170">
        <v>2023</v>
      </c>
      <c r="BX8" s="170">
        <v>2020</v>
      </c>
      <c r="BY8" s="170">
        <v>2022</v>
      </c>
    </row>
    <row r="9" spans="1:77" ht="14.25">
      <c r="A9" s="39" t="s">
        <v>176</v>
      </c>
      <c r="B9" s="82" t="s">
        <v>214</v>
      </c>
      <c r="C9" s="170">
        <v>2015</v>
      </c>
      <c r="D9" s="170">
        <v>2015</v>
      </c>
      <c r="E9" s="170">
        <v>2015</v>
      </c>
      <c r="F9" s="170">
        <v>2022</v>
      </c>
      <c r="G9" s="170">
        <v>2022</v>
      </c>
      <c r="H9" s="170">
        <v>2021</v>
      </c>
      <c r="I9" s="170">
        <v>2022</v>
      </c>
      <c r="J9" s="170">
        <v>2021</v>
      </c>
      <c r="K9" s="170">
        <v>2020</v>
      </c>
      <c r="L9" s="170">
        <v>2020</v>
      </c>
      <c r="M9" s="170">
        <v>2020</v>
      </c>
      <c r="N9" s="170">
        <v>2023</v>
      </c>
      <c r="O9" s="170">
        <v>2023</v>
      </c>
      <c r="P9" s="170">
        <v>2023</v>
      </c>
      <c r="Q9" s="170">
        <v>2014</v>
      </c>
      <c r="R9" s="170">
        <v>2019</v>
      </c>
      <c r="S9" s="170">
        <v>2023</v>
      </c>
      <c r="T9" s="170">
        <v>2015</v>
      </c>
      <c r="U9" s="170">
        <v>2018</v>
      </c>
      <c r="V9" s="170">
        <v>2020</v>
      </c>
      <c r="W9" s="170">
        <v>2011</v>
      </c>
      <c r="X9" s="170">
        <v>2022</v>
      </c>
      <c r="Y9" s="170">
        <v>2022</v>
      </c>
      <c r="Z9" s="170">
        <v>2022</v>
      </c>
      <c r="AA9" s="170">
        <v>2022</v>
      </c>
      <c r="AB9" s="170">
        <v>2017</v>
      </c>
      <c r="AC9" s="170">
        <v>2012</v>
      </c>
      <c r="AD9" s="170">
        <v>2022</v>
      </c>
      <c r="AE9" s="170">
        <v>2012</v>
      </c>
      <c r="AF9" s="170">
        <v>2014</v>
      </c>
      <c r="AG9" s="170">
        <v>2022</v>
      </c>
      <c r="AH9" s="170">
        <v>2023</v>
      </c>
      <c r="AI9" s="170">
        <v>2021</v>
      </c>
      <c r="AJ9" s="170">
        <v>2022</v>
      </c>
      <c r="AK9" s="170">
        <v>2022</v>
      </c>
      <c r="AL9" s="170">
        <v>2022</v>
      </c>
      <c r="AM9" s="170">
        <v>2022</v>
      </c>
      <c r="AN9" s="170">
        <v>2023</v>
      </c>
      <c r="AO9" s="170">
        <v>2023</v>
      </c>
      <c r="AP9" s="170">
        <v>2022</v>
      </c>
      <c r="AQ9" s="170">
        <v>2022</v>
      </c>
      <c r="AR9" s="170">
        <v>2022</v>
      </c>
      <c r="AS9" s="170">
        <v>2020</v>
      </c>
      <c r="AT9" s="170">
        <v>2022</v>
      </c>
      <c r="AU9" s="170">
        <v>2021</v>
      </c>
      <c r="AV9" s="170">
        <v>2015</v>
      </c>
      <c r="AW9" s="170">
        <v>2022</v>
      </c>
      <c r="AX9" s="170">
        <v>2022</v>
      </c>
      <c r="AY9" s="170">
        <v>2022</v>
      </c>
      <c r="AZ9" s="170">
        <v>2021</v>
      </c>
      <c r="BA9" s="170">
        <v>2022</v>
      </c>
      <c r="BB9" s="170">
        <v>2023</v>
      </c>
      <c r="BC9" s="170">
        <v>2022</v>
      </c>
      <c r="BD9" s="170">
        <v>2021</v>
      </c>
      <c r="BE9" s="170">
        <v>2021</v>
      </c>
      <c r="BF9" s="170" t="s">
        <v>161</v>
      </c>
      <c r="BG9" s="170">
        <v>2022</v>
      </c>
      <c r="BH9" s="170">
        <v>2022</v>
      </c>
      <c r="BI9" s="170" t="s">
        <v>161</v>
      </c>
      <c r="BJ9" s="170">
        <v>2022</v>
      </c>
      <c r="BK9" s="170">
        <v>2023</v>
      </c>
      <c r="BL9" s="170">
        <v>2018</v>
      </c>
      <c r="BM9" s="170">
        <v>2023</v>
      </c>
      <c r="BN9" s="170">
        <v>2022</v>
      </c>
      <c r="BO9" s="170">
        <v>2022</v>
      </c>
      <c r="BP9" s="170">
        <v>2022</v>
      </c>
      <c r="BQ9" s="170">
        <v>2020</v>
      </c>
      <c r="BR9" s="170">
        <v>2021</v>
      </c>
      <c r="BS9" s="170">
        <v>2017</v>
      </c>
      <c r="BT9" s="170">
        <v>2017</v>
      </c>
      <c r="BU9" s="170">
        <v>2017</v>
      </c>
      <c r="BV9" s="170">
        <v>2020</v>
      </c>
      <c r="BW9" s="170">
        <v>2023</v>
      </c>
      <c r="BX9" s="170">
        <v>2020</v>
      </c>
      <c r="BY9" s="170">
        <v>2022</v>
      </c>
    </row>
    <row r="10" spans="1:77" ht="14.25">
      <c r="A10" s="39" t="s">
        <v>191</v>
      </c>
      <c r="B10" s="82" t="s">
        <v>229</v>
      </c>
      <c r="C10" s="170">
        <v>2015</v>
      </c>
      <c r="D10" s="170">
        <v>2015</v>
      </c>
      <c r="E10" s="170">
        <v>2015</v>
      </c>
      <c r="F10" s="170">
        <v>2022</v>
      </c>
      <c r="G10" s="170">
        <v>2022</v>
      </c>
      <c r="H10" s="170">
        <v>2021</v>
      </c>
      <c r="I10" s="170">
        <v>2022</v>
      </c>
      <c r="J10" s="170">
        <v>2021</v>
      </c>
      <c r="K10" s="170">
        <v>2020</v>
      </c>
      <c r="L10" s="170">
        <v>2020</v>
      </c>
      <c r="M10" s="170">
        <v>2020</v>
      </c>
      <c r="N10" s="170">
        <v>2023</v>
      </c>
      <c r="O10" s="170">
        <v>2023</v>
      </c>
      <c r="P10" s="170">
        <v>2023</v>
      </c>
      <c r="Q10" s="170">
        <v>2014</v>
      </c>
      <c r="R10" s="170">
        <v>2019</v>
      </c>
      <c r="S10" s="170">
        <v>2023</v>
      </c>
      <c r="T10" s="170">
        <v>2015</v>
      </c>
      <c r="U10" s="170">
        <v>2018</v>
      </c>
      <c r="V10" s="170">
        <v>2020</v>
      </c>
      <c r="W10" s="170">
        <v>2011</v>
      </c>
      <c r="X10" s="170">
        <v>2022</v>
      </c>
      <c r="Y10" s="170">
        <v>2022</v>
      </c>
      <c r="Z10" s="170">
        <v>2022</v>
      </c>
      <c r="AA10" s="170">
        <v>2022</v>
      </c>
      <c r="AB10" s="170">
        <v>2017</v>
      </c>
      <c r="AC10" s="170">
        <v>2012</v>
      </c>
      <c r="AD10" s="170">
        <v>2022</v>
      </c>
      <c r="AE10" s="170">
        <v>2012</v>
      </c>
      <c r="AF10" s="170">
        <v>2014</v>
      </c>
      <c r="AG10" s="170">
        <v>2022</v>
      </c>
      <c r="AH10" s="170">
        <v>2023</v>
      </c>
      <c r="AI10" s="170">
        <v>2021</v>
      </c>
      <c r="AJ10" s="170">
        <v>2022</v>
      </c>
      <c r="AK10" s="170">
        <v>2022</v>
      </c>
      <c r="AL10" s="170">
        <v>2022</v>
      </c>
      <c r="AM10" s="170">
        <v>2022</v>
      </c>
      <c r="AN10" s="170">
        <v>2023</v>
      </c>
      <c r="AO10" s="170">
        <v>2023</v>
      </c>
      <c r="AP10" s="170">
        <v>2022</v>
      </c>
      <c r="AQ10" s="170">
        <v>2022</v>
      </c>
      <c r="AR10" s="170">
        <v>2022</v>
      </c>
      <c r="AS10" s="170">
        <v>2020</v>
      </c>
      <c r="AT10" s="170">
        <v>2022</v>
      </c>
      <c r="AU10" s="170">
        <v>2021</v>
      </c>
      <c r="AV10" s="170">
        <v>2015</v>
      </c>
      <c r="AW10" s="170">
        <v>2022</v>
      </c>
      <c r="AX10" s="170">
        <v>2022</v>
      </c>
      <c r="AY10" s="170">
        <v>2022</v>
      </c>
      <c r="AZ10" s="170">
        <v>2021</v>
      </c>
      <c r="BA10" s="170">
        <v>2022</v>
      </c>
      <c r="BB10" s="170">
        <v>2023</v>
      </c>
      <c r="BC10" s="170">
        <v>2022</v>
      </c>
      <c r="BD10" s="170">
        <v>2021</v>
      </c>
      <c r="BE10" s="170">
        <v>2021</v>
      </c>
      <c r="BF10" s="170" t="s">
        <v>161</v>
      </c>
      <c r="BG10" s="170">
        <v>2022</v>
      </c>
      <c r="BH10" s="170">
        <v>2022</v>
      </c>
      <c r="BI10" s="170" t="s">
        <v>161</v>
      </c>
      <c r="BJ10" s="170">
        <v>2022</v>
      </c>
      <c r="BK10" s="170">
        <v>2023</v>
      </c>
      <c r="BL10" s="170">
        <v>2018</v>
      </c>
      <c r="BM10" s="170">
        <v>2023</v>
      </c>
      <c r="BN10" s="170">
        <v>2022</v>
      </c>
      <c r="BO10" s="170">
        <v>2022</v>
      </c>
      <c r="BP10" s="170">
        <v>2022</v>
      </c>
      <c r="BQ10" s="170">
        <v>2020</v>
      </c>
      <c r="BR10" s="170">
        <v>2021</v>
      </c>
      <c r="BS10" s="170">
        <v>2017</v>
      </c>
      <c r="BT10" s="170">
        <v>2017</v>
      </c>
      <c r="BU10" s="170">
        <v>2017</v>
      </c>
      <c r="BV10" s="170">
        <v>2020</v>
      </c>
      <c r="BW10" s="170">
        <v>2023</v>
      </c>
      <c r="BX10" s="170">
        <v>2020</v>
      </c>
      <c r="BY10" s="170">
        <v>2022</v>
      </c>
    </row>
    <row r="11" spans="1:77" ht="14.25">
      <c r="A11" s="39" t="s">
        <v>192</v>
      </c>
      <c r="B11" s="82" t="s">
        <v>230</v>
      </c>
      <c r="C11" s="170">
        <v>2015</v>
      </c>
      <c r="D11" s="170">
        <v>2015</v>
      </c>
      <c r="E11" s="170">
        <v>2015</v>
      </c>
      <c r="F11" s="170">
        <v>2022</v>
      </c>
      <c r="G11" s="170">
        <v>2022</v>
      </c>
      <c r="H11" s="170">
        <v>2021</v>
      </c>
      <c r="I11" s="170">
        <v>2022</v>
      </c>
      <c r="J11" s="170">
        <v>2021</v>
      </c>
      <c r="K11" s="170">
        <v>2020</v>
      </c>
      <c r="L11" s="170">
        <v>2020</v>
      </c>
      <c r="M11" s="170">
        <v>2020</v>
      </c>
      <c r="N11" s="170">
        <v>2023</v>
      </c>
      <c r="O11" s="170">
        <v>2023</v>
      </c>
      <c r="P11" s="170">
        <v>2023</v>
      </c>
      <c r="Q11" s="170">
        <v>2014</v>
      </c>
      <c r="R11" s="170">
        <v>2019</v>
      </c>
      <c r="S11" s="170">
        <v>2023</v>
      </c>
      <c r="T11" s="170">
        <v>2015</v>
      </c>
      <c r="U11" s="170">
        <v>2018</v>
      </c>
      <c r="V11" s="170">
        <v>2020</v>
      </c>
      <c r="W11" s="170">
        <v>2011</v>
      </c>
      <c r="X11" s="170">
        <v>2022</v>
      </c>
      <c r="Y11" s="170">
        <v>2022</v>
      </c>
      <c r="Z11" s="170">
        <v>2022</v>
      </c>
      <c r="AA11" s="170">
        <v>2022</v>
      </c>
      <c r="AB11" s="170">
        <v>2017</v>
      </c>
      <c r="AC11" s="170">
        <v>2012</v>
      </c>
      <c r="AD11" s="170">
        <v>2022</v>
      </c>
      <c r="AE11" s="170">
        <v>2012</v>
      </c>
      <c r="AF11" s="170">
        <v>2014</v>
      </c>
      <c r="AG11" s="170">
        <v>2022</v>
      </c>
      <c r="AH11" s="170">
        <v>2023</v>
      </c>
      <c r="AI11" s="170">
        <v>2021</v>
      </c>
      <c r="AJ11" s="170">
        <v>2022</v>
      </c>
      <c r="AK11" s="170">
        <v>2022</v>
      </c>
      <c r="AL11" s="170">
        <v>2022</v>
      </c>
      <c r="AM11" s="170">
        <v>2022</v>
      </c>
      <c r="AN11" s="170">
        <v>2023</v>
      </c>
      <c r="AO11" s="170">
        <v>2023</v>
      </c>
      <c r="AP11" s="170">
        <v>2022</v>
      </c>
      <c r="AQ11" s="170">
        <v>2022</v>
      </c>
      <c r="AR11" s="170">
        <v>2022</v>
      </c>
      <c r="AS11" s="170">
        <v>2020</v>
      </c>
      <c r="AT11" s="170">
        <v>2022</v>
      </c>
      <c r="AU11" s="170">
        <v>2021</v>
      </c>
      <c r="AV11" s="170">
        <v>2015</v>
      </c>
      <c r="AW11" s="170">
        <v>2022</v>
      </c>
      <c r="AX11" s="170">
        <v>2022</v>
      </c>
      <c r="AY11" s="170">
        <v>2022</v>
      </c>
      <c r="AZ11" s="170">
        <v>2021</v>
      </c>
      <c r="BA11" s="170">
        <v>2022</v>
      </c>
      <c r="BB11" s="170">
        <v>2023</v>
      </c>
      <c r="BC11" s="170">
        <v>2022</v>
      </c>
      <c r="BD11" s="170">
        <v>2021</v>
      </c>
      <c r="BE11" s="170">
        <v>2021</v>
      </c>
      <c r="BF11" s="170" t="s">
        <v>161</v>
      </c>
      <c r="BG11" s="170">
        <v>2022</v>
      </c>
      <c r="BH11" s="170">
        <v>2022</v>
      </c>
      <c r="BI11" s="170" t="s">
        <v>161</v>
      </c>
      <c r="BJ11" s="170">
        <v>2022</v>
      </c>
      <c r="BK11" s="170">
        <v>2023</v>
      </c>
      <c r="BL11" s="170">
        <v>2018</v>
      </c>
      <c r="BM11" s="170">
        <v>2023</v>
      </c>
      <c r="BN11" s="170">
        <v>2022</v>
      </c>
      <c r="BO11" s="170">
        <v>2022</v>
      </c>
      <c r="BP11" s="170">
        <v>2022</v>
      </c>
      <c r="BQ11" s="170">
        <v>2020</v>
      </c>
      <c r="BR11" s="170">
        <v>2021</v>
      </c>
      <c r="BS11" s="170">
        <v>2017</v>
      </c>
      <c r="BT11" s="170">
        <v>2017</v>
      </c>
      <c r="BU11" s="170">
        <v>2017</v>
      </c>
      <c r="BV11" s="170">
        <v>2020</v>
      </c>
      <c r="BW11" s="170">
        <v>2023</v>
      </c>
      <c r="BX11" s="170">
        <v>2020</v>
      </c>
      <c r="BY11" s="170">
        <v>2022</v>
      </c>
    </row>
    <row r="12" spans="1:77" ht="14.25">
      <c r="A12" s="39" t="s">
        <v>174</v>
      </c>
      <c r="B12" s="82" t="s">
        <v>212</v>
      </c>
      <c r="C12" s="170">
        <v>2015</v>
      </c>
      <c r="D12" s="170">
        <v>2015</v>
      </c>
      <c r="E12" s="170">
        <v>2015</v>
      </c>
      <c r="F12" s="170">
        <v>2022</v>
      </c>
      <c r="G12" s="170">
        <v>2022</v>
      </c>
      <c r="H12" s="170">
        <v>2021</v>
      </c>
      <c r="I12" s="170">
        <v>2022</v>
      </c>
      <c r="J12" s="170">
        <v>2021</v>
      </c>
      <c r="K12" s="170">
        <v>2020</v>
      </c>
      <c r="L12" s="170">
        <v>2020</v>
      </c>
      <c r="M12" s="170">
        <v>2020</v>
      </c>
      <c r="N12" s="170">
        <v>2023</v>
      </c>
      <c r="O12" s="170">
        <v>2023</v>
      </c>
      <c r="P12" s="170">
        <v>2023</v>
      </c>
      <c r="Q12" s="170">
        <v>2014</v>
      </c>
      <c r="R12" s="170">
        <v>2019</v>
      </c>
      <c r="S12" s="170">
        <v>2023</v>
      </c>
      <c r="T12" s="170">
        <v>2015</v>
      </c>
      <c r="U12" s="170">
        <v>2018</v>
      </c>
      <c r="V12" s="170">
        <v>2020</v>
      </c>
      <c r="W12" s="170">
        <v>2011</v>
      </c>
      <c r="X12" s="170">
        <v>2022</v>
      </c>
      <c r="Y12" s="170">
        <v>2022</v>
      </c>
      <c r="Z12" s="170">
        <v>2022</v>
      </c>
      <c r="AA12" s="170">
        <v>2022</v>
      </c>
      <c r="AB12" s="170">
        <v>2017</v>
      </c>
      <c r="AC12" s="170">
        <v>2012</v>
      </c>
      <c r="AD12" s="170">
        <v>2022</v>
      </c>
      <c r="AE12" s="170">
        <v>2012</v>
      </c>
      <c r="AF12" s="170">
        <v>2014</v>
      </c>
      <c r="AG12" s="170">
        <v>2022</v>
      </c>
      <c r="AH12" s="170">
        <v>2023</v>
      </c>
      <c r="AI12" s="170">
        <v>2021</v>
      </c>
      <c r="AJ12" s="170">
        <v>2022</v>
      </c>
      <c r="AK12" s="170">
        <v>2022</v>
      </c>
      <c r="AL12" s="170">
        <v>2022</v>
      </c>
      <c r="AM12" s="170">
        <v>2022</v>
      </c>
      <c r="AN12" s="170">
        <v>2023</v>
      </c>
      <c r="AO12" s="170">
        <v>2023</v>
      </c>
      <c r="AP12" s="170">
        <v>2022</v>
      </c>
      <c r="AQ12" s="170">
        <v>2022</v>
      </c>
      <c r="AR12" s="170">
        <v>2022</v>
      </c>
      <c r="AS12" s="170">
        <v>2020</v>
      </c>
      <c r="AT12" s="170">
        <v>2022</v>
      </c>
      <c r="AU12" s="170">
        <v>2021</v>
      </c>
      <c r="AV12" s="170">
        <v>2015</v>
      </c>
      <c r="AW12" s="170">
        <v>2022</v>
      </c>
      <c r="AX12" s="170">
        <v>2022</v>
      </c>
      <c r="AY12" s="170">
        <v>2022</v>
      </c>
      <c r="AZ12" s="170">
        <v>2021</v>
      </c>
      <c r="BA12" s="170">
        <v>2022</v>
      </c>
      <c r="BB12" s="170">
        <v>2023</v>
      </c>
      <c r="BC12" s="170">
        <v>2022</v>
      </c>
      <c r="BD12" s="170">
        <v>2021</v>
      </c>
      <c r="BE12" s="170">
        <v>2021</v>
      </c>
      <c r="BF12" s="170" t="s">
        <v>161</v>
      </c>
      <c r="BG12" s="170">
        <v>2022</v>
      </c>
      <c r="BH12" s="170">
        <v>2022</v>
      </c>
      <c r="BI12" s="170" t="s">
        <v>161</v>
      </c>
      <c r="BJ12" s="170">
        <v>2022</v>
      </c>
      <c r="BK12" s="170">
        <v>2023</v>
      </c>
      <c r="BL12" s="170">
        <v>2018</v>
      </c>
      <c r="BM12" s="170">
        <v>2023</v>
      </c>
      <c r="BN12" s="170">
        <v>2022</v>
      </c>
      <c r="BO12" s="170">
        <v>2022</v>
      </c>
      <c r="BP12" s="170">
        <v>2022</v>
      </c>
      <c r="BQ12" s="170">
        <v>2020</v>
      </c>
      <c r="BR12" s="170">
        <v>2021</v>
      </c>
      <c r="BS12" s="170">
        <v>2017</v>
      </c>
      <c r="BT12" s="170">
        <v>2017</v>
      </c>
      <c r="BU12" s="170">
        <v>2017</v>
      </c>
      <c r="BV12" s="170">
        <v>2020</v>
      </c>
      <c r="BW12" s="170">
        <v>2023</v>
      </c>
      <c r="BX12" s="170">
        <v>2020</v>
      </c>
      <c r="BY12" s="170">
        <v>2022</v>
      </c>
    </row>
    <row r="13" spans="1:77" ht="14.25">
      <c r="A13" s="39" t="s">
        <v>193</v>
      </c>
      <c r="B13" s="82" t="s">
        <v>231</v>
      </c>
      <c r="C13" s="170">
        <v>2015</v>
      </c>
      <c r="D13" s="170">
        <v>2015</v>
      </c>
      <c r="E13" s="170">
        <v>2015</v>
      </c>
      <c r="F13" s="170">
        <v>2022</v>
      </c>
      <c r="G13" s="170">
        <v>2022</v>
      </c>
      <c r="H13" s="170">
        <v>2021</v>
      </c>
      <c r="I13" s="170">
        <v>2022</v>
      </c>
      <c r="J13" s="170">
        <v>2021</v>
      </c>
      <c r="K13" s="170">
        <v>2020</v>
      </c>
      <c r="L13" s="170">
        <v>2020</v>
      </c>
      <c r="M13" s="170">
        <v>2020</v>
      </c>
      <c r="N13" s="170">
        <v>2023</v>
      </c>
      <c r="O13" s="170">
        <v>2023</v>
      </c>
      <c r="P13" s="170">
        <v>2023</v>
      </c>
      <c r="Q13" s="170">
        <v>2014</v>
      </c>
      <c r="R13" s="170">
        <v>2019</v>
      </c>
      <c r="S13" s="170">
        <v>2023</v>
      </c>
      <c r="T13" s="170">
        <v>2015</v>
      </c>
      <c r="U13" s="170">
        <v>2018</v>
      </c>
      <c r="V13" s="170">
        <v>2020</v>
      </c>
      <c r="W13" s="170">
        <v>2011</v>
      </c>
      <c r="X13" s="170">
        <v>2022</v>
      </c>
      <c r="Y13" s="170">
        <v>2022</v>
      </c>
      <c r="Z13" s="170">
        <v>2022</v>
      </c>
      <c r="AA13" s="170">
        <v>2022</v>
      </c>
      <c r="AB13" s="170">
        <v>2017</v>
      </c>
      <c r="AC13" s="170">
        <v>2012</v>
      </c>
      <c r="AD13" s="170">
        <v>2022</v>
      </c>
      <c r="AE13" s="170">
        <v>2012</v>
      </c>
      <c r="AF13" s="170">
        <v>2014</v>
      </c>
      <c r="AG13" s="170">
        <v>2022</v>
      </c>
      <c r="AH13" s="170">
        <v>2023</v>
      </c>
      <c r="AI13" s="170">
        <v>2021</v>
      </c>
      <c r="AJ13" s="170">
        <v>2022</v>
      </c>
      <c r="AK13" s="170">
        <v>2022</v>
      </c>
      <c r="AL13" s="170">
        <v>2022</v>
      </c>
      <c r="AM13" s="170">
        <v>2022</v>
      </c>
      <c r="AN13" s="170">
        <v>2023</v>
      </c>
      <c r="AO13" s="170">
        <v>2023</v>
      </c>
      <c r="AP13" s="170">
        <v>2022</v>
      </c>
      <c r="AQ13" s="170">
        <v>2022</v>
      </c>
      <c r="AR13" s="170">
        <v>2022</v>
      </c>
      <c r="AS13" s="170">
        <v>2020</v>
      </c>
      <c r="AT13" s="170">
        <v>2022</v>
      </c>
      <c r="AU13" s="170">
        <v>2021</v>
      </c>
      <c r="AV13" s="170">
        <v>2015</v>
      </c>
      <c r="AW13" s="170">
        <v>2022</v>
      </c>
      <c r="AX13" s="170">
        <v>2022</v>
      </c>
      <c r="AY13" s="170">
        <v>2022</v>
      </c>
      <c r="AZ13" s="170">
        <v>2021</v>
      </c>
      <c r="BA13" s="170">
        <v>2022</v>
      </c>
      <c r="BB13" s="170">
        <v>2023</v>
      </c>
      <c r="BC13" s="170">
        <v>2022</v>
      </c>
      <c r="BD13" s="170">
        <v>2021</v>
      </c>
      <c r="BE13" s="170">
        <v>2021</v>
      </c>
      <c r="BF13" s="170" t="s">
        <v>161</v>
      </c>
      <c r="BG13" s="170">
        <v>2022</v>
      </c>
      <c r="BH13" s="170">
        <v>2022</v>
      </c>
      <c r="BI13" s="170" t="s">
        <v>161</v>
      </c>
      <c r="BJ13" s="170">
        <v>2022</v>
      </c>
      <c r="BK13" s="170">
        <v>2023</v>
      </c>
      <c r="BL13" s="170">
        <v>2018</v>
      </c>
      <c r="BM13" s="170">
        <v>2023</v>
      </c>
      <c r="BN13" s="170">
        <v>2022</v>
      </c>
      <c r="BO13" s="170">
        <v>2022</v>
      </c>
      <c r="BP13" s="170">
        <v>2022</v>
      </c>
      <c r="BQ13" s="170">
        <v>2020</v>
      </c>
      <c r="BR13" s="170">
        <v>2021</v>
      </c>
      <c r="BS13" s="170">
        <v>2017</v>
      </c>
      <c r="BT13" s="170">
        <v>2017</v>
      </c>
      <c r="BU13" s="170">
        <v>2017</v>
      </c>
      <c r="BV13" s="170">
        <v>2020</v>
      </c>
      <c r="BW13" s="170">
        <v>2023</v>
      </c>
      <c r="BX13" s="170">
        <v>2020</v>
      </c>
      <c r="BY13" s="170">
        <v>2022</v>
      </c>
    </row>
    <row r="14" spans="1:77" ht="14.25">
      <c r="A14" s="39" t="s">
        <v>177</v>
      </c>
      <c r="B14" s="82" t="s">
        <v>215</v>
      </c>
      <c r="C14" s="170">
        <v>2015</v>
      </c>
      <c r="D14" s="170">
        <v>2015</v>
      </c>
      <c r="E14" s="170">
        <v>2015</v>
      </c>
      <c r="F14" s="170">
        <v>2022</v>
      </c>
      <c r="G14" s="170">
        <v>2022</v>
      </c>
      <c r="H14" s="170">
        <v>2021</v>
      </c>
      <c r="I14" s="170">
        <v>2022</v>
      </c>
      <c r="J14" s="170">
        <v>2021</v>
      </c>
      <c r="K14" s="170">
        <v>2020</v>
      </c>
      <c r="L14" s="170">
        <v>2020</v>
      </c>
      <c r="M14" s="170">
        <v>2020</v>
      </c>
      <c r="N14" s="170">
        <v>2023</v>
      </c>
      <c r="O14" s="170">
        <v>2023</v>
      </c>
      <c r="P14" s="170">
        <v>2023</v>
      </c>
      <c r="Q14" s="170">
        <v>2014</v>
      </c>
      <c r="R14" s="170">
        <v>2019</v>
      </c>
      <c r="S14" s="170">
        <v>2023</v>
      </c>
      <c r="T14" s="170">
        <v>2015</v>
      </c>
      <c r="U14" s="170">
        <v>2018</v>
      </c>
      <c r="V14" s="170">
        <v>2020</v>
      </c>
      <c r="W14" s="170">
        <v>2011</v>
      </c>
      <c r="X14" s="170">
        <v>2022</v>
      </c>
      <c r="Y14" s="170">
        <v>2022</v>
      </c>
      <c r="Z14" s="170">
        <v>2022</v>
      </c>
      <c r="AA14" s="170">
        <v>2022</v>
      </c>
      <c r="AB14" s="170">
        <v>2017</v>
      </c>
      <c r="AC14" s="170">
        <v>2012</v>
      </c>
      <c r="AD14" s="170">
        <v>2022</v>
      </c>
      <c r="AE14" s="170">
        <v>2012</v>
      </c>
      <c r="AF14" s="170">
        <v>2014</v>
      </c>
      <c r="AG14" s="170">
        <v>2022</v>
      </c>
      <c r="AH14" s="170">
        <v>2023</v>
      </c>
      <c r="AI14" s="170">
        <v>2021</v>
      </c>
      <c r="AJ14" s="170">
        <v>2022</v>
      </c>
      <c r="AK14" s="170">
        <v>2022</v>
      </c>
      <c r="AL14" s="170">
        <v>2022</v>
      </c>
      <c r="AM14" s="170">
        <v>2022</v>
      </c>
      <c r="AN14" s="170">
        <v>2023</v>
      </c>
      <c r="AO14" s="170">
        <v>2023</v>
      </c>
      <c r="AP14" s="170">
        <v>2022</v>
      </c>
      <c r="AQ14" s="170">
        <v>2022</v>
      </c>
      <c r="AR14" s="170">
        <v>2022</v>
      </c>
      <c r="AS14" s="170">
        <v>2020</v>
      </c>
      <c r="AT14" s="170">
        <v>2022</v>
      </c>
      <c r="AU14" s="170">
        <v>2021</v>
      </c>
      <c r="AV14" s="170">
        <v>2015</v>
      </c>
      <c r="AW14" s="170">
        <v>2022</v>
      </c>
      <c r="AX14" s="170">
        <v>2022</v>
      </c>
      <c r="AY14" s="170">
        <v>2022</v>
      </c>
      <c r="AZ14" s="170">
        <v>2021</v>
      </c>
      <c r="BA14" s="170">
        <v>2022</v>
      </c>
      <c r="BB14" s="170">
        <v>2023</v>
      </c>
      <c r="BC14" s="170">
        <v>2022</v>
      </c>
      <c r="BD14" s="170">
        <v>2021</v>
      </c>
      <c r="BE14" s="170">
        <v>2021</v>
      </c>
      <c r="BF14" s="170" t="s">
        <v>161</v>
      </c>
      <c r="BG14" s="170">
        <v>2022</v>
      </c>
      <c r="BH14" s="170">
        <v>2022</v>
      </c>
      <c r="BI14" s="170" t="s">
        <v>161</v>
      </c>
      <c r="BJ14" s="170">
        <v>2022</v>
      </c>
      <c r="BK14" s="170">
        <v>2023</v>
      </c>
      <c r="BL14" s="170">
        <v>2018</v>
      </c>
      <c r="BM14" s="170">
        <v>2023</v>
      </c>
      <c r="BN14" s="170">
        <v>2022</v>
      </c>
      <c r="BO14" s="170">
        <v>2022</v>
      </c>
      <c r="BP14" s="170">
        <v>2022</v>
      </c>
      <c r="BQ14" s="170">
        <v>2020</v>
      </c>
      <c r="BR14" s="170">
        <v>2021</v>
      </c>
      <c r="BS14" s="170">
        <v>2017</v>
      </c>
      <c r="BT14" s="170">
        <v>2017</v>
      </c>
      <c r="BU14" s="170">
        <v>2017</v>
      </c>
      <c r="BV14" s="170">
        <v>2020</v>
      </c>
      <c r="BW14" s="170">
        <v>2023</v>
      </c>
      <c r="BX14" s="170">
        <v>2020</v>
      </c>
      <c r="BY14" s="170">
        <v>2022</v>
      </c>
    </row>
    <row r="15" spans="1:77" ht="14.25">
      <c r="A15" s="39" t="s">
        <v>164</v>
      </c>
      <c r="B15" s="82" t="s">
        <v>202</v>
      </c>
      <c r="C15" s="170">
        <v>2015</v>
      </c>
      <c r="D15" s="170">
        <v>2015</v>
      </c>
      <c r="E15" s="170">
        <v>2015</v>
      </c>
      <c r="F15" s="170">
        <v>2022</v>
      </c>
      <c r="G15" s="170">
        <v>2022</v>
      </c>
      <c r="H15" s="170">
        <v>2021</v>
      </c>
      <c r="I15" s="170">
        <v>2022</v>
      </c>
      <c r="J15" s="170">
        <v>2021</v>
      </c>
      <c r="K15" s="170">
        <v>2020</v>
      </c>
      <c r="L15" s="170">
        <v>2020</v>
      </c>
      <c r="M15" s="170">
        <v>2020</v>
      </c>
      <c r="N15" s="170">
        <v>2023</v>
      </c>
      <c r="O15" s="170">
        <v>2023</v>
      </c>
      <c r="P15" s="170">
        <v>2023</v>
      </c>
      <c r="Q15" s="170">
        <v>2014</v>
      </c>
      <c r="R15" s="170">
        <v>2019</v>
      </c>
      <c r="S15" s="170">
        <v>2023</v>
      </c>
      <c r="T15" s="170">
        <v>2015</v>
      </c>
      <c r="U15" s="170">
        <v>2018</v>
      </c>
      <c r="V15" s="170">
        <v>2020</v>
      </c>
      <c r="W15" s="170">
        <v>2011</v>
      </c>
      <c r="X15" s="170">
        <v>2022</v>
      </c>
      <c r="Y15" s="170">
        <v>2022</v>
      </c>
      <c r="Z15" s="170">
        <v>2022</v>
      </c>
      <c r="AA15" s="170">
        <v>2022</v>
      </c>
      <c r="AB15" s="170">
        <v>2017</v>
      </c>
      <c r="AC15" s="170">
        <v>2012</v>
      </c>
      <c r="AD15" s="170">
        <v>2022</v>
      </c>
      <c r="AE15" s="170">
        <v>2012</v>
      </c>
      <c r="AF15" s="170">
        <v>2014</v>
      </c>
      <c r="AG15" s="170">
        <v>2022</v>
      </c>
      <c r="AH15" s="170">
        <v>2023</v>
      </c>
      <c r="AI15" s="170">
        <v>2021</v>
      </c>
      <c r="AJ15" s="170">
        <v>2022</v>
      </c>
      <c r="AK15" s="170">
        <v>2022</v>
      </c>
      <c r="AL15" s="170">
        <v>2022</v>
      </c>
      <c r="AM15" s="170">
        <v>2022</v>
      </c>
      <c r="AN15" s="170">
        <v>2023</v>
      </c>
      <c r="AO15" s="170">
        <v>2023</v>
      </c>
      <c r="AP15" s="170">
        <v>2022</v>
      </c>
      <c r="AQ15" s="170">
        <v>2022</v>
      </c>
      <c r="AR15" s="170">
        <v>2022</v>
      </c>
      <c r="AS15" s="170">
        <v>2020</v>
      </c>
      <c r="AT15" s="170">
        <v>2022</v>
      </c>
      <c r="AU15" s="170">
        <v>2021</v>
      </c>
      <c r="AV15" s="170">
        <v>2015</v>
      </c>
      <c r="AW15" s="170">
        <v>2022</v>
      </c>
      <c r="AX15" s="170">
        <v>2022</v>
      </c>
      <c r="AY15" s="170">
        <v>2022</v>
      </c>
      <c r="AZ15" s="170">
        <v>2021</v>
      </c>
      <c r="BA15" s="170">
        <v>2022</v>
      </c>
      <c r="BB15" s="170">
        <v>2023</v>
      </c>
      <c r="BC15" s="170">
        <v>2022</v>
      </c>
      <c r="BD15" s="170">
        <v>2021</v>
      </c>
      <c r="BE15" s="170">
        <v>2021</v>
      </c>
      <c r="BF15" s="170" t="s">
        <v>161</v>
      </c>
      <c r="BG15" s="170">
        <v>2022</v>
      </c>
      <c r="BH15" s="170">
        <v>2022</v>
      </c>
      <c r="BI15" s="170" t="s">
        <v>161</v>
      </c>
      <c r="BJ15" s="170">
        <v>2022</v>
      </c>
      <c r="BK15" s="170">
        <v>2023</v>
      </c>
      <c r="BL15" s="170">
        <v>2018</v>
      </c>
      <c r="BM15" s="170">
        <v>2023</v>
      </c>
      <c r="BN15" s="170">
        <v>2022</v>
      </c>
      <c r="BO15" s="170">
        <v>2022</v>
      </c>
      <c r="BP15" s="170">
        <v>2022</v>
      </c>
      <c r="BQ15" s="170">
        <v>2020</v>
      </c>
      <c r="BR15" s="170">
        <v>2021</v>
      </c>
      <c r="BS15" s="170">
        <v>2017</v>
      </c>
      <c r="BT15" s="170">
        <v>2017</v>
      </c>
      <c r="BU15" s="170">
        <v>2017</v>
      </c>
      <c r="BV15" s="170">
        <v>2020</v>
      </c>
      <c r="BW15" s="170">
        <v>2023</v>
      </c>
      <c r="BX15" s="170">
        <v>2020</v>
      </c>
      <c r="BY15" s="170">
        <v>2022</v>
      </c>
    </row>
    <row r="16" spans="1:77" ht="14.25">
      <c r="A16" s="39" t="s">
        <v>165</v>
      </c>
      <c r="B16" s="82" t="s">
        <v>203</v>
      </c>
      <c r="C16" s="170">
        <v>2015</v>
      </c>
      <c r="D16" s="170">
        <v>2015</v>
      </c>
      <c r="E16" s="170">
        <v>2015</v>
      </c>
      <c r="F16" s="170">
        <v>2022</v>
      </c>
      <c r="G16" s="170">
        <v>2022</v>
      </c>
      <c r="H16" s="170">
        <v>2021</v>
      </c>
      <c r="I16" s="170">
        <v>2022</v>
      </c>
      <c r="J16" s="170">
        <v>2021</v>
      </c>
      <c r="K16" s="170">
        <v>2020</v>
      </c>
      <c r="L16" s="170">
        <v>2020</v>
      </c>
      <c r="M16" s="170">
        <v>2020</v>
      </c>
      <c r="N16" s="170">
        <v>2023</v>
      </c>
      <c r="O16" s="170">
        <v>2023</v>
      </c>
      <c r="P16" s="170">
        <v>2023</v>
      </c>
      <c r="Q16" s="170">
        <v>2014</v>
      </c>
      <c r="R16" s="170">
        <v>2019</v>
      </c>
      <c r="S16" s="170">
        <v>2023</v>
      </c>
      <c r="T16" s="170">
        <v>2015</v>
      </c>
      <c r="U16" s="170">
        <v>2018</v>
      </c>
      <c r="V16" s="170">
        <v>2020</v>
      </c>
      <c r="W16" s="170">
        <v>2011</v>
      </c>
      <c r="X16" s="170">
        <v>2022</v>
      </c>
      <c r="Y16" s="170">
        <v>2022</v>
      </c>
      <c r="Z16" s="170">
        <v>2022</v>
      </c>
      <c r="AA16" s="170">
        <v>2022</v>
      </c>
      <c r="AB16" s="170">
        <v>2017</v>
      </c>
      <c r="AC16" s="170">
        <v>2012</v>
      </c>
      <c r="AD16" s="170">
        <v>2022</v>
      </c>
      <c r="AE16" s="170">
        <v>2012</v>
      </c>
      <c r="AF16" s="170">
        <v>2014</v>
      </c>
      <c r="AG16" s="170">
        <v>2022</v>
      </c>
      <c r="AH16" s="170">
        <v>2023</v>
      </c>
      <c r="AI16" s="170">
        <v>2021</v>
      </c>
      <c r="AJ16" s="170">
        <v>2022</v>
      </c>
      <c r="AK16" s="170">
        <v>2022</v>
      </c>
      <c r="AL16" s="170">
        <v>2022</v>
      </c>
      <c r="AM16" s="170">
        <v>2022</v>
      </c>
      <c r="AN16" s="170">
        <v>2023</v>
      </c>
      <c r="AO16" s="170">
        <v>2023</v>
      </c>
      <c r="AP16" s="170">
        <v>2022</v>
      </c>
      <c r="AQ16" s="170">
        <v>2022</v>
      </c>
      <c r="AR16" s="170">
        <v>2022</v>
      </c>
      <c r="AS16" s="170">
        <v>2020</v>
      </c>
      <c r="AT16" s="170">
        <v>2022</v>
      </c>
      <c r="AU16" s="170">
        <v>2021</v>
      </c>
      <c r="AV16" s="170">
        <v>2015</v>
      </c>
      <c r="AW16" s="170">
        <v>2022</v>
      </c>
      <c r="AX16" s="170">
        <v>2022</v>
      </c>
      <c r="AY16" s="170">
        <v>2022</v>
      </c>
      <c r="AZ16" s="170">
        <v>2021</v>
      </c>
      <c r="BA16" s="170">
        <v>2022</v>
      </c>
      <c r="BB16" s="170">
        <v>2023</v>
      </c>
      <c r="BC16" s="170">
        <v>2022</v>
      </c>
      <c r="BD16" s="170">
        <v>2021</v>
      </c>
      <c r="BE16" s="170">
        <v>2021</v>
      </c>
      <c r="BF16" s="170" t="s">
        <v>161</v>
      </c>
      <c r="BG16" s="170">
        <v>2022</v>
      </c>
      <c r="BH16" s="170">
        <v>2022</v>
      </c>
      <c r="BI16" s="170" t="s">
        <v>161</v>
      </c>
      <c r="BJ16" s="170">
        <v>2022</v>
      </c>
      <c r="BK16" s="170">
        <v>2023</v>
      </c>
      <c r="BL16" s="170">
        <v>2018</v>
      </c>
      <c r="BM16" s="170">
        <v>2023</v>
      </c>
      <c r="BN16" s="170">
        <v>2022</v>
      </c>
      <c r="BO16" s="170">
        <v>2022</v>
      </c>
      <c r="BP16" s="170">
        <v>2022</v>
      </c>
      <c r="BQ16" s="170">
        <v>2020</v>
      </c>
      <c r="BR16" s="170">
        <v>2021</v>
      </c>
      <c r="BS16" s="170">
        <v>2017</v>
      </c>
      <c r="BT16" s="170">
        <v>2017</v>
      </c>
      <c r="BU16" s="170">
        <v>2017</v>
      </c>
      <c r="BV16" s="170">
        <v>2020</v>
      </c>
      <c r="BW16" s="170">
        <v>2023</v>
      </c>
      <c r="BX16" s="170">
        <v>2020</v>
      </c>
      <c r="BY16" s="170">
        <v>2022</v>
      </c>
    </row>
    <row r="17" spans="1:77" ht="14.25">
      <c r="A17" s="39" t="s">
        <v>178</v>
      </c>
      <c r="B17" s="82" t="s">
        <v>216</v>
      </c>
      <c r="C17" s="170">
        <v>2015</v>
      </c>
      <c r="D17" s="170">
        <v>2015</v>
      </c>
      <c r="E17" s="170">
        <v>2015</v>
      </c>
      <c r="F17" s="170">
        <v>2022</v>
      </c>
      <c r="G17" s="170">
        <v>2022</v>
      </c>
      <c r="H17" s="170">
        <v>2021</v>
      </c>
      <c r="I17" s="170">
        <v>2022</v>
      </c>
      <c r="J17" s="170">
        <v>2021</v>
      </c>
      <c r="K17" s="170">
        <v>2020</v>
      </c>
      <c r="L17" s="170">
        <v>2020</v>
      </c>
      <c r="M17" s="170">
        <v>2020</v>
      </c>
      <c r="N17" s="170">
        <v>2023</v>
      </c>
      <c r="O17" s="170">
        <v>2023</v>
      </c>
      <c r="P17" s="170">
        <v>2023</v>
      </c>
      <c r="Q17" s="170">
        <v>2014</v>
      </c>
      <c r="R17" s="170">
        <v>2019</v>
      </c>
      <c r="S17" s="170">
        <v>2023</v>
      </c>
      <c r="T17" s="170">
        <v>2015</v>
      </c>
      <c r="U17" s="170">
        <v>2018</v>
      </c>
      <c r="V17" s="170">
        <v>2020</v>
      </c>
      <c r="W17" s="170">
        <v>2011</v>
      </c>
      <c r="X17" s="170">
        <v>2022</v>
      </c>
      <c r="Y17" s="170">
        <v>2022</v>
      </c>
      <c r="Z17" s="170">
        <v>2022</v>
      </c>
      <c r="AA17" s="170">
        <v>2022</v>
      </c>
      <c r="AB17" s="170">
        <v>2017</v>
      </c>
      <c r="AC17" s="170">
        <v>2012</v>
      </c>
      <c r="AD17" s="170">
        <v>2022</v>
      </c>
      <c r="AE17" s="170">
        <v>2012</v>
      </c>
      <c r="AF17" s="170">
        <v>2014</v>
      </c>
      <c r="AG17" s="170">
        <v>2022</v>
      </c>
      <c r="AH17" s="170">
        <v>2023</v>
      </c>
      <c r="AI17" s="170">
        <v>2021</v>
      </c>
      <c r="AJ17" s="170">
        <v>2022</v>
      </c>
      <c r="AK17" s="170">
        <v>2022</v>
      </c>
      <c r="AL17" s="170">
        <v>2022</v>
      </c>
      <c r="AM17" s="170">
        <v>2022</v>
      </c>
      <c r="AN17" s="170">
        <v>2023</v>
      </c>
      <c r="AO17" s="170">
        <v>2023</v>
      </c>
      <c r="AP17" s="170">
        <v>2022</v>
      </c>
      <c r="AQ17" s="170">
        <v>2022</v>
      </c>
      <c r="AR17" s="170">
        <v>2022</v>
      </c>
      <c r="AS17" s="170">
        <v>2020</v>
      </c>
      <c r="AT17" s="170">
        <v>2022</v>
      </c>
      <c r="AU17" s="170">
        <v>2021</v>
      </c>
      <c r="AV17" s="170">
        <v>2015</v>
      </c>
      <c r="AW17" s="170">
        <v>2022</v>
      </c>
      <c r="AX17" s="170">
        <v>2022</v>
      </c>
      <c r="AY17" s="170">
        <v>2022</v>
      </c>
      <c r="AZ17" s="170">
        <v>2021</v>
      </c>
      <c r="BA17" s="170">
        <v>2022</v>
      </c>
      <c r="BB17" s="170">
        <v>2023</v>
      </c>
      <c r="BC17" s="170">
        <v>2022</v>
      </c>
      <c r="BD17" s="170">
        <v>2021</v>
      </c>
      <c r="BE17" s="170">
        <v>2021</v>
      </c>
      <c r="BF17" s="170" t="s">
        <v>161</v>
      </c>
      <c r="BG17" s="170">
        <v>2022</v>
      </c>
      <c r="BH17" s="170">
        <v>2022</v>
      </c>
      <c r="BI17" s="170" t="s">
        <v>161</v>
      </c>
      <c r="BJ17" s="170">
        <v>2022</v>
      </c>
      <c r="BK17" s="170">
        <v>2023</v>
      </c>
      <c r="BL17" s="170">
        <v>2018</v>
      </c>
      <c r="BM17" s="170">
        <v>2023</v>
      </c>
      <c r="BN17" s="170">
        <v>2022</v>
      </c>
      <c r="BO17" s="170">
        <v>2022</v>
      </c>
      <c r="BP17" s="170">
        <v>2022</v>
      </c>
      <c r="BQ17" s="170">
        <v>2020</v>
      </c>
      <c r="BR17" s="170">
        <v>2021</v>
      </c>
      <c r="BS17" s="170">
        <v>2017</v>
      </c>
      <c r="BT17" s="170">
        <v>2017</v>
      </c>
      <c r="BU17" s="170">
        <v>2017</v>
      </c>
      <c r="BV17" s="170">
        <v>2020</v>
      </c>
      <c r="BW17" s="170">
        <v>2023</v>
      </c>
      <c r="BX17" s="170">
        <v>2020</v>
      </c>
      <c r="BY17" s="170">
        <v>2022</v>
      </c>
    </row>
    <row r="18" spans="1:77" ht="14.25">
      <c r="A18" s="39" t="s">
        <v>166</v>
      </c>
      <c r="B18" s="82" t="s">
        <v>204</v>
      </c>
      <c r="C18" s="170">
        <v>2015</v>
      </c>
      <c r="D18" s="170">
        <v>2015</v>
      </c>
      <c r="E18" s="170">
        <v>2015</v>
      </c>
      <c r="F18" s="170">
        <v>2022</v>
      </c>
      <c r="G18" s="170">
        <v>2022</v>
      </c>
      <c r="H18" s="170">
        <v>2021</v>
      </c>
      <c r="I18" s="170">
        <v>2022</v>
      </c>
      <c r="J18" s="170">
        <v>2021</v>
      </c>
      <c r="K18" s="170">
        <v>2020</v>
      </c>
      <c r="L18" s="170">
        <v>2020</v>
      </c>
      <c r="M18" s="170">
        <v>2020</v>
      </c>
      <c r="N18" s="170">
        <v>2023</v>
      </c>
      <c r="O18" s="170">
        <v>2023</v>
      </c>
      <c r="P18" s="170">
        <v>2023</v>
      </c>
      <c r="Q18" s="170">
        <v>2014</v>
      </c>
      <c r="R18" s="170">
        <v>2019</v>
      </c>
      <c r="S18" s="170">
        <v>2023</v>
      </c>
      <c r="T18" s="170">
        <v>2015</v>
      </c>
      <c r="U18" s="170">
        <v>2018</v>
      </c>
      <c r="V18" s="170">
        <v>2020</v>
      </c>
      <c r="W18" s="170">
        <v>2011</v>
      </c>
      <c r="X18" s="170">
        <v>2022</v>
      </c>
      <c r="Y18" s="170">
        <v>2022</v>
      </c>
      <c r="Z18" s="170">
        <v>2022</v>
      </c>
      <c r="AA18" s="170">
        <v>2022</v>
      </c>
      <c r="AB18" s="170">
        <v>2017</v>
      </c>
      <c r="AC18" s="170">
        <v>2012</v>
      </c>
      <c r="AD18" s="170">
        <v>2022</v>
      </c>
      <c r="AE18" s="170">
        <v>2012</v>
      </c>
      <c r="AF18" s="170">
        <v>2014</v>
      </c>
      <c r="AG18" s="170">
        <v>2022</v>
      </c>
      <c r="AH18" s="170">
        <v>2023</v>
      </c>
      <c r="AI18" s="170">
        <v>2021</v>
      </c>
      <c r="AJ18" s="170">
        <v>2022</v>
      </c>
      <c r="AK18" s="170">
        <v>2022</v>
      </c>
      <c r="AL18" s="170">
        <v>2022</v>
      </c>
      <c r="AM18" s="170">
        <v>2022</v>
      </c>
      <c r="AN18" s="170">
        <v>2023</v>
      </c>
      <c r="AO18" s="170">
        <v>2023</v>
      </c>
      <c r="AP18" s="170">
        <v>2022</v>
      </c>
      <c r="AQ18" s="170">
        <v>2022</v>
      </c>
      <c r="AR18" s="170">
        <v>2022</v>
      </c>
      <c r="AS18" s="170">
        <v>2020</v>
      </c>
      <c r="AT18" s="170">
        <v>2022</v>
      </c>
      <c r="AU18" s="170">
        <v>2021</v>
      </c>
      <c r="AV18" s="170">
        <v>2015</v>
      </c>
      <c r="AW18" s="170">
        <v>2022</v>
      </c>
      <c r="AX18" s="170">
        <v>2022</v>
      </c>
      <c r="AY18" s="170">
        <v>2022</v>
      </c>
      <c r="AZ18" s="170">
        <v>2021</v>
      </c>
      <c r="BA18" s="170">
        <v>2022</v>
      </c>
      <c r="BB18" s="170">
        <v>2023</v>
      </c>
      <c r="BC18" s="170">
        <v>2022</v>
      </c>
      <c r="BD18" s="170">
        <v>2021</v>
      </c>
      <c r="BE18" s="170">
        <v>2021</v>
      </c>
      <c r="BF18" s="170" t="s">
        <v>161</v>
      </c>
      <c r="BG18" s="170">
        <v>2022</v>
      </c>
      <c r="BH18" s="170">
        <v>2022</v>
      </c>
      <c r="BI18" s="170" t="s">
        <v>161</v>
      </c>
      <c r="BJ18" s="170">
        <v>2022</v>
      </c>
      <c r="BK18" s="170">
        <v>2023</v>
      </c>
      <c r="BL18" s="170">
        <v>2018</v>
      </c>
      <c r="BM18" s="170">
        <v>2023</v>
      </c>
      <c r="BN18" s="170">
        <v>2022</v>
      </c>
      <c r="BO18" s="170">
        <v>2022</v>
      </c>
      <c r="BP18" s="170">
        <v>2022</v>
      </c>
      <c r="BQ18" s="170">
        <v>2020</v>
      </c>
      <c r="BR18" s="170">
        <v>2021</v>
      </c>
      <c r="BS18" s="170">
        <v>2017</v>
      </c>
      <c r="BT18" s="170">
        <v>2017</v>
      </c>
      <c r="BU18" s="170">
        <v>2017</v>
      </c>
      <c r="BV18" s="170">
        <v>2020</v>
      </c>
      <c r="BW18" s="170">
        <v>2023</v>
      </c>
      <c r="BX18" s="170">
        <v>2020</v>
      </c>
      <c r="BY18" s="170">
        <v>2022</v>
      </c>
    </row>
    <row r="19" spans="1:77" ht="14.25">
      <c r="A19" s="39" t="s">
        <v>167</v>
      </c>
      <c r="B19" s="82" t="s">
        <v>205</v>
      </c>
      <c r="C19" s="170">
        <v>2015</v>
      </c>
      <c r="D19" s="170">
        <v>2015</v>
      </c>
      <c r="E19" s="170">
        <v>2015</v>
      </c>
      <c r="F19" s="170">
        <v>2022</v>
      </c>
      <c r="G19" s="170">
        <v>2022</v>
      </c>
      <c r="H19" s="170">
        <v>2021</v>
      </c>
      <c r="I19" s="170">
        <v>2022</v>
      </c>
      <c r="J19" s="170">
        <v>2021</v>
      </c>
      <c r="K19" s="170">
        <v>2020</v>
      </c>
      <c r="L19" s="170">
        <v>2020</v>
      </c>
      <c r="M19" s="170">
        <v>2020</v>
      </c>
      <c r="N19" s="170">
        <v>2023</v>
      </c>
      <c r="O19" s="170">
        <v>2023</v>
      </c>
      <c r="P19" s="170">
        <v>2023</v>
      </c>
      <c r="Q19" s="170">
        <v>2014</v>
      </c>
      <c r="R19" s="170">
        <v>2019</v>
      </c>
      <c r="S19" s="170">
        <v>2023</v>
      </c>
      <c r="T19" s="170">
        <v>2015</v>
      </c>
      <c r="U19" s="170">
        <v>2018</v>
      </c>
      <c r="V19" s="170">
        <v>2020</v>
      </c>
      <c r="W19" s="170">
        <v>2011</v>
      </c>
      <c r="X19" s="170">
        <v>2022</v>
      </c>
      <c r="Y19" s="170">
        <v>2022</v>
      </c>
      <c r="Z19" s="170">
        <v>2022</v>
      </c>
      <c r="AA19" s="170">
        <v>2022</v>
      </c>
      <c r="AB19" s="170">
        <v>2017</v>
      </c>
      <c r="AC19" s="170">
        <v>2012</v>
      </c>
      <c r="AD19" s="170">
        <v>2022</v>
      </c>
      <c r="AE19" s="170">
        <v>2012</v>
      </c>
      <c r="AF19" s="170">
        <v>2014</v>
      </c>
      <c r="AG19" s="170">
        <v>2022</v>
      </c>
      <c r="AH19" s="170">
        <v>2023</v>
      </c>
      <c r="AI19" s="170">
        <v>2021</v>
      </c>
      <c r="AJ19" s="170">
        <v>2022</v>
      </c>
      <c r="AK19" s="170">
        <v>2022</v>
      </c>
      <c r="AL19" s="170">
        <v>2022</v>
      </c>
      <c r="AM19" s="170">
        <v>2022</v>
      </c>
      <c r="AN19" s="170">
        <v>2023</v>
      </c>
      <c r="AO19" s="170">
        <v>2023</v>
      </c>
      <c r="AP19" s="170">
        <v>2022</v>
      </c>
      <c r="AQ19" s="170">
        <v>2022</v>
      </c>
      <c r="AR19" s="170">
        <v>2022</v>
      </c>
      <c r="AS19" s="170">
        <v>2020</v>
      </c>
      <c r="AT19" s="170">
        <v>2022</v>
      </c>
      <c r="AU19" s="170">
        <v>2021</v>
      </c>
      <c r="AV19" s="170">
        <v>2015</v>
      </c>
      <c r="AW19" s="170">
        <v>2022</v>
      </c>
      <c r="AX19" s="170">
        <v>2022</v>
      </c>
      <c r="AY19" s="170">
        <v>2022</v>
      </c>
      <c r="AZ19" s="170">
        <v>2021</v>
      </c>
      <c r="BA19" s="170">
        <v>2022</v>
      </c>
      <c r="BB19" s="170">
        <v>2023</v>
      </c>
      <c r="BC19" s="170">
        <v>2022</v>
      </c>
      <c r="BD19" s="170">
        <v>2021</v>
      </c>
      <c r="BE19" s="170">
        <v>2021</v>
      </c>
      <c r="BF19" s="170" t="s">
        <v>161</v>
      </c>
      <c r="BG19" s="170">
        <v>2022</v>
      </c>
      <c r="BH19" s="170">
        <v>2022</v>
      </c>
      <c r="BI19" s="170" t="s">
        <v>161</v>
      </c>
      <c r="BJ19" s="170">
        <v>2022</v>
      </c>
      <c r="BK19" s="170">
        <v>2023</v>
      </c>
      <c r="BL19" s="170">
        <v>2018</v>
      </c>
      <c r="BM19" s="170">
        <v>2023</v>
      </c>
      <c r="BN19" s="170">
        <v>2022</v>
      </c>
      <c r="BO19" s="170">
        <v>2022</v>
      </c>
      <c r="BP19" s="170">
        <v>2022</v>
      </c>
      <c r="BQ19" s="170">
        <v>2020</v>
      </c>
      <c r="BR19" s="170">
        <v>2021</v>
      </c>
      <c r="BS19" s="170">
        <v>2017</v>
      </c>
      <c r="BT19" s="170">
        <v>2017</v>
      </c>
      <c r="BU19" s="170">
        <v>2017</v>
      </c>
      <c r="BV19" s="170">
        <v>2020</v>
      </c>
      <c r="BW19" s="170">
        <v>2023</v>
      </c>
      <c r="BX19" s="170">
        <v>2020</v>
      </c>
      <c r="BY19" s="170">
        <v>2022</v>
      </c>
    </row>
    <row r="20" spans="1:77" ht="14.25">
      <c r="A20" s="39" t="s">
        <v>168</v>
      </c>
      <c r="B20" s="82" t="s">
        <v>206</v>
      </c>
      <c r="C20" s="170">
        <v>2015</v>
      </c>
      <c r="D20" s="170">
        <v>2015</v>
      </c>
      <c r="E20" s="170">
        <v>2015</v>
      </c>
      <c r="F20" s="170">
        <v>2022</v>
      </c>
      <c r="G20" s="170">
        <v>2022</v>
      </c>
      <c r="H20" s="170">
        <v>2021</v>
      </c>
      <c r="I20" s="170">
        <v>2022</v>
      </c>
      <c r="J20" s="170">
        <v>2021</v>
      </c>
      <c r="K20" s="170">
        <v>2020</v>
      </c>
      <c r="L20" s="170">
        <v>2020</v>
      </c>
      <c r="M20" s="170">
        <v>2020</v>
      </c>
      <c r="N20" s="170">
        <v>2023</v>
      </c>
      <c r="O20" s="170">
        <v>2023</v>
      </c>
      <c r="P20" s="170">
        <v>2023</v>
      </c>
      <c r="Q20" s="170">
        <v>2014</v>
      </c>
      <c r="R20" s="170">
        <v>2019</v>
      </c>
      <c r="S20" s="170">
        <v>2023</v>
      </c>
      <c r="T20" s="170">
        <v>2015</v>
      </c>
      <c r="U20" s="170">
        <v>2018</v>
      </c>
      <c r="V20" s="170">
        <v>2020</v>
      </c>
      <c r="W20" s="170">
        <v>2011</v>
      </c>
      <c r="X20" s="170">
        <v>2022</v>
      </c>
      <c r="Y20" s="170">
        <v>2022</v>
      </c>
      <c r="Z20" s="170">
        <v>2022</v>
      </c>
      <c r="AA20" s="170">
        <v>2022</v>
      </c>
      <c r="AB20" s="170">
        <v>2017</v>
      </c>
      <c r="AC20" s="170">
        <v>2012</v>
      </c>
      <c r="AD20" s="170">
        <v>2022</v>
      </c>
      <c r="AE20" s="170">
        <v>2012</v>
      </c>
      <c r="AF20" s="170">
        <v>2014</v>
      </c>
      <c r="AG20" s="170">
        <v>2022</v>
      </c>
      <c r="AH20" s="170">
        <v>2023</v>
      </c>
      <c r="AI20" s="170">
        <v>2021</v>
      </c>
      <c r="AJ20" s="170">
        <v>2022</v>
      </c>
      <c r="AK20" s="170">
        <v>2022</v>
      </c>
      <c r="AL20" s="170">
        <v>2022</v>
      </c>
      <c r="AM20" s="170">
        <v>2022</v>
      </c>
      <c r="AN20" s="170">
        <v>2023</v>
      </c>
      <c r="AO20" s="170">
        <v>2023</v>
      </c>
      <c r="AP20" s="170">
        <v>2022</v>
      </c>
      <c r="AQ20" s="170">
        <v>2022</v>
      </c>
      <c r="AR20" s="170">
        <v>2022</v>
      </c>
      <c r="AS20" s="170">
        <v>2020</v>
      </c>
      <c r="AT20" s="170">
        <v>2022</v>
      </c>
      <c r="AU20" s="170">
        <v>2021</v>
      </c>
      <c r="AV20" s="170">
        <v>2015</v>
      </c>
      <c r="AW20" s="170">
        <v>2022</v>
      </c>
      <c r="AX20" s="170">
        <v>2022</v>
      </c>
      <c r="AY20" s="170">
        <v>2022</v>
      </c>
      <c r="AZ20" s="170">
        <v>2021</v>
      </c>
      <c r="BA20" s="170">
        <v>2022</v>
      </c>
      <c r="BB20" s="170">
        <v>2023</v>
      </c>
      <c r="BC20" s="170">
        <v>2022</v>
      </c>
      <c r="BD20" s="170">
        <v>2021</v>
      </c>
      <c r="BE20" s="170">
        <v>2021</v>
      </c>
      <c r="BF20" s="170" t="s">
        <v>161</v>
      </c>
      <c r="BG20" s="170">
        <v>2022</v>
      </c>
      <c r="BH20" s="170">
        <v>2022</v>
      </c>
      <c r="BI20" s="170" t="s">
        <v>161</v>
      </c>
      <c r="BJ20" s="170">
        <v>2022</v>
      </c>
      <c r="BK20" s="170">
        <v>2023</v>
      </c>
      <c r="BL20" s="170">
        <v>2018</v>
      </c>
      <c r="BM20" s="170">
        <v>2023</v>
      </c>
      <c r="BN20" s="170">
        <v>2022</v>
      </c>
      <c r="BO20" s="170">
        <v>2022</v>
      </c>
      <c r="BP20" s="170">
        <v>2022</v>
      </c>
      <c r="BQ20" s="170">
        <v>2020</v>
      </c>
      <c r="BR20" s="170">
        <v>2021</v>
      </c>
      <c r="BS20" s="170">
        <v>2017</v>
      </c>
      <c r="BT20" s="170">
        <v>2017</v>
      </c>
      <c r="BU20" s="170">
        <v>2017</v>
      </c>
      <c r="BV20" s="170">
        <v>2020</v>
      </c>
      <c r="BW20" s="170">
        <v>2023</v>
      </c>
      <c r="BX20" s="170">
        <v>2020</v>
      </c>
      <c r="BY20" s="170">
        <v>2022</v>
      </c>
    </row>
    <row r="21" spans="1:77" ht="15.75" customHeight="1">
      <c r="A21" s="39" t="s">
        <v>197</v>
      </c>
      <c r="B21" s="82" t="s">
        <v>235</v>
      </c>
      <c r="C21" s="170">
        <v>2015</v>
      </c>
      <c r="D21" s="170">
        <v>2015</v>
      </c>
      <c r="E21" s="170">
        <v>2015</v>
      </c>
      <c r="F21" s="170">
        <v>2022</v>
      </c>
      <c r="G21" s="170">
        <v>2022</v>
      </c>
      <c r="H21" s="170">
        <v>2021</v>
      </c>
      <c r="I21" s="170">
        <v>2022</v>
      </c>
      <c r="J21" s="170">
        <v>2021</v>
      </c>
      <c r="K21" s="170">
        <v>2020</v>
      </c>
      <c r="L21" s="170">
        <v>2020</v>
      </c>
      <c r="M21" s="170">
        <v>2020</v>
      </c>
      <c r="N21" s="170">
        <v>2023</v>
      </c>
      <c r="O21" s="170">
        <v>2023</v>
      </c>
      <c r="P21" s="170">
        <v>2023</v>
      </c>
      <c r="Q21" s="170">
        <v>2014</v>
      </c>
      <c r="R21" s="170">
        <v>2019</v>
      </c>
      <c r="S21" s="170">
        <v>2023</v>
      </c>
      <c r="T21" s="170">
        <v>2015</v>
      </c>
      <c r="U21" s="170">
        <v>2018</v>
      </c>
      <c r="V21" s="170">
        <v>2020</v>
      </c>
      <c r="W21" s="170">
        <v>2011</v>
      </c>
      <c r="X21" s="170">
        <v>2022</v>
      </c>
      <c r="Y21" s="170">
        <v>2022</v>
      </c>
      <c r="Z21" s="170">
        <v>2022</v>
      </c>
      <c r="AA21" s="170">
        <v>2022</v>
      </c>
      <c r="AB21" s="170">
        <v>2017</v>
      </c>
      <c r="AC21" s="170">
        <v>2012</v>
      </c>
      <c r="AD21" s="170">
        <v>2022</v>
      </c>
      <c r="AE21" s="170">
        <v>2012</v>
      </c>
      <c r="AF21" s="170">
        <v>2014</v>
      </c>
      <c r="AG21" s="170">
        <v>2022</v>
      </c>
      <c r="AH21" s="170">
        <v>2023</v>
      </c>
      <c r="AI21" s="170">
        <v>2021</v>
      </c>
      <c r="AJ21" s="170">
        <v>2022</v>
      </c>
      <c r="AK21" s="170">
        <v>2022</v>
      </c>
      <c r="AL21" s="170">
        <v>2022</v>
      </c>
      <c r="AM21" s="170">
        <v>2022</v>
      </c>
      <c r="AN21" s="170">
        <v>2023</v>
      </c>
      <c r="AO21" s="170">
        <v>2023</v>
      </c>
      <c r="AP21" s="170">
        <v>2022</v>
      </c>
      <c r="AQ21" s="170">
        <v>2022</v>
      </c>
      <c r="AR21" s="170">
        <v>2022</v>
      </c>
      <c r="AS21" s="170">
        <v>2020</v>
      </c>
      <c r="AT21" s="170">
        <v>2022</v>
      </c>
      <c r="AU21" s="170">
        <v>2021</v>
      </c>
      <c r="AV21" s="170">
        <v>2015</v>
      </c>
      <c r="AW21" s="170">
        <v>2022</v>
      </c>
      <c r="AX21" s="170">
        <v>2022</v>
      </c>
      <c r="AY21" s="170">
        <v>2022</v>
      </c>
      <c r="AZ21" s="170">
        <v>2021</v>
      </c>
      <c r="BA21" s="170">
        <v>2022</v>
      </c>
      <c r="BB21" s="170">
        <v>2023</v>
      </c>
      <c r="BC21" s="170">
        <v>2022</v>
      </c>
      <c r="BD21" s="170">
        <v>2021</v>
      </c>
      <c r="BE21" s="170">
        <v>2021</v>
      </c>
      <c r="BF21" s="170" t="s">
        <v>161</v>
      </c>
      <c r="BG21" s="170">
        <v>2022</v>
      </c>
      <c r="BH21" s="170">
        <v>2022</v>
      </c>
      <c r="BI21" s="170" t="s">
        <v>161</v>
      </c>
      <c r="BJ21" s="170">
        <v>2022</v>
      </c>
      <c r="BK21" s="170">
        <v>2023</v>
      </c>
      <c r="BL21" s="170">
        <v>2018</v>
      </c>
      <c r="BM21" s="170">
        <v>2023</v>
      </c>
      <c r="BN21" s="170">
        <v>2022</v>
      </c>
      <c r="BO21" s="170">
        <v>2022</v>
      </c>
      <c r="BP21" s="170">
        <v>2022</v>
      </c>
      <c r="BQ21" s="170">
        <v>2020</v>
      </c>
      <c r="BR21" s="170">
        <v>2021</v>
      </c>
      <c r="BS21" s="170">
        <v>2017</v>
      </c>
      <c r="BT21" s="170">
        <v>2017</v>
      </c>
      <c r="BU21" s="170">
        <v>2017</v>
      </c>
      <c r="BV21" s="170">
        <v>2020</v>
      </c>
      <c r="BW21" s="170">
        <v>2023</v>
      </c>
      <c r="BX21" s="170">
        <v>2020</v>
      </c>
      <c r="BY21" s="170">
        <v>2022</v>
      </c>
    </row>
    <row r="22" spans="1:77" ht="15.75" customHeight="1">
      <c r="A22" s="39" t="s">
        <v>169</v>
      </c>
      <c r="B22" s="82" t="s">
        <v>207</v>
      </c>
      <c r="C22" s="170">
        <v>2015</v>
      </c>
      <c r="D22" s="170">
        <v>2015</v>
      </c>
      <c r="E22" s="170">
        <v>2015</v>
      </c>
      <c r="F22" s="170">
        <v>2022</v>
      </c>
      <c r="G22" s="170">
        <v>2022</v>
      </c>
      <c r="H22" s="170">
        <v>2021</v>
      </c>
      <c r="I22" s="170">
        <v>2022</v>
      </c>
      <c r="J22" s="170">
        <v>2021</v>
      </c>
      <c r="K22" s="170">
        <v>2020</v>
      </c>
      <c r="L22" s="170">
        <v>2020</v>
      </c>
      <c r="M22" s="170">
        <v>2020</v>
      </c>
      <c r="N22" s="170">
        <v>2023</v>
      </c>
      <c r="O22" s="170">
        <v>2023</v>
      </c>
      <c r="P22" s="170">
        <v>2023</v>
      </c>
      <c r="Q22" s="170">
        <v>2014</v>
      </c>
      <c r="R22" s="170">
        <v>2019</v>
      </c>
      <c r="S22" s="170">
        <v>2023</v>
      </c>
      <c r="T22" s="170">
        <v>2015</v>
      </c>
      <c r="U22" s="170">
        <v>2018</v>
      </c>
      <c r="V22" s="170">
        <v>2020</v>
      </c>
      <c r="W22" s="170">
        <v>2011</v>
      </c>
      <c r="X22" s="170">
        <v>2022</v>
      </c>
      <c r="Y22" s="170">
        <v>2022</v>
      </c>
      <c r="Z22" s="170">
        <v>2022</v>
      </c>
      <c r="AA22" s="170">
        <v>2022</v>
      </c>
      <c r="AB22" s="170">
        <v>2017</v>
      </c>
      <c r="AC22" s="170">
        <v>2012</v>
      </c>
      <c r="AD22" s="170">
        <v>2022</v>
      </c>
      <c r="AE22" s="170">
        <v>2012</v>
      </c>
      <c r="AF22" s="170">
        <v>2014</v>
      </c>
      <c r="AG22" s="170">
        <v>2022</v>
      </c>
      <c r="AH22" s="170">
        <v>2023</v>
      </c>
      <c r="AI22" s="170">
        <v>2021</v>
      </c>
      <c r="AJ22" s="170">
        <v>2022</v>
      </c>
      <c r="AK22" s="170">
        <v>2022</v>
      </c>
      <c r="AL22" s="170">
        <v>2022</v>
      </c>
      <c r="AM22" s="170">
        <v>2022</v>
      </c>
      <c r="AN22" s="170">
        <v>2023</v>
      </c>
      <c r="AO22" s="170">
        <v>2023</v>
      </c>
      <c r="AP22" s="170">
        <v>2022</v>
      </c>
      <c r="AQ22" s="170">
        <v>2022</v>
      </c>
      <c r="AR22" s="170">
        <v>2022</v>
      </c>
      <c r="AS22" s="170">
        <v>2020</v>
      </c>
      <c r="AT22" s="170">
        <v>2022</v>
      </c>
      <c r="AU22" s="170">
        <v>2021</v>
      </c>
      <c r="AV22" s="170">
        <v>2015</v>
      </c>
      <c r="AW22" s="170">
        <v>2022</v>
      </c>
      <c r="AX22" s="170">
        <v>2022</v>
      </c>
      <c r="AY22" s="170">
        <v>2022</v>
      </c>
      <c r="AZ22" s="170">
        <v>2021</v>
      </c>
      <c r="BA22" s="170">
        <v>2022</v>
      </c>
      <c r="BB22" s="170">
        <v>2023</v>
      </c>
      <c r="BC22" s="170">
        <v>2022</v>
      </c>
      <c r="BD22" s="170">
        <v>2021</v>
      </c>
      <c r="BE22" s="170">
        <v>2021</v>
      </c>
      <c r="BF22" s="170" t="s">
        <v>161</v>
      </c>
      <c r="BG22" s="170">
        <v>2022</v>
      </c>
      <c r="BH22" s="170">
        <v>2022</v>
      </c>
      <c r="BI22" s="170" t="s">
        <v>161</v>
      </c>
      <c r="BJ22" s="170">
        <v>2022</v>
      </c>
      <c r="BK22" s="170">
        <v>2023</v>
      </c>
      <c r="BL22" s="170">
        <v>2018</v>
      </c>
      <c r="BM22" s="170">
        <v>2023</v>
      </c>
      <c r="BN22" s="170">
        <v>2022</v>
      </c>
      <c r="BO22" s="170">
        <v>2022</v>
      </c>
      <c r="BP22" s="170">
        <v>2022</v>
      </c>
      <c r="BQ22" s="170">
        <v>2020</v>
      </c>
      <c r="BR22" s="170">
        <v>2021</v>
      </c>
      <c r="BS22" s="170">
        <v>2017</v>
      </c>
      <c r="BT22" s="170">
        <v>2017</v>
      </c>
      <c r="BU22" s="170">
        <v>2017</v>
      </c>
      <c r="BV22" s="170">
        <v>2020</v>
      </c>
      <c r="BW22" s="170">
        <v>2023</v>
      </c>
      <c r="BX22" s="170">
        <v>2020</v>
      </c>
      <c r="BY22" s="170">
        <v>2022</v>
      </c>
    </row>
    <row r="23" spans="1:77" ht="15.75" customHeight="1">
      <c r="A23" s="39" t="s">
        <v>179</v>
      </c>
      <c r="B23" s="82" t="s">
        <v>217</v>
      </c>
      <c r="C23" s="170">
        <v>2015</v>
      </c>
      <c r="D23" s="170">
        <v>2015</v>
      </c>
      <c r="E23" s="170">
        <v>2015</v>
      </c>
      <c r="F23" s="170">
        <v>2022</v>
      </c>
      <c r="G23" s="170">
        <v>2022</v>
      </c>
      <c r="H23" s="170">
        <v>2021</v>
      </c>
      <c r="I23" s="170">
        <v>2022</v>
      </c>
      <c r="J23" s="170">
        <v>2021</v>
      </c>
      <c r="K23" s="170">
        <v>2020</v>
      </c>
      <c r="L23" s="170">
        <v>2020</v>
      </c>
      <c r="M23" s="170">
        <v>2020</v>
      </c>
      <c r="N23" s="170">
        <v>2023</v>
      </c>
      <c r="O23" s="170">
        <v>2023</v>
      </c>
      <c r="P23" s="170">
        <v>2023</v>
      </c>
      <c r="Q23" s="170">
        <v>2014</v>
      </c>
      <c r="R23" s="170">
        <v>2019</v>
      </c>
      <c r="S23" s="170">
        <v>2023</v>
      </c>
      <c r="T23" s="170">
        <v>2015</v>
      </c>
      <c r="U23" s="170">
        <v>2018</v>
      </c>
      <c r="V23" s="170">
        <v>2020</v>
      </c>
      <c r="W23" s="170">
        <v>2011</v>
      </c>
      <c r="X23" s="170">
        <v>2022</v>
      </c>
      <c r="Y23" s="170">
        <v>2022</v>
      </c>
      <c r="Z23" s="170">
        <v>2022</v>
      </c>
      <c r="AA23" s="170">
        <v>2022</v>
      </c>
      <c r="AB23" s="170">
        <v>2017</v>
      </c>
      <c r="AC23" s="170">
        <v>2012</v>
      </c>
      <c r="AD23" s="170">
        <v>2022</v>
      </c>
      <c r="AE23" s="170">
        <v>2012</v>
      </c>
      <c r="AF23" s="170">
        <v>2014</v>
      </c>
      <c r="AG23" s="170">
        <v>2022</v>
      </c>
      <c r="AH23" s="170">
        <v>2023</v>
      </c>
      <c r="AI23" s="170">
        <v>2021</v>
      </c>
      <c r="AJ23" s="170">
        <v>2022</v>
      </c>
      <c r="AK23" s="170">
        <v>2022</v>
      </c>
      <c r="AL23" s="170">
        <v>2022</v>
      </c>
      <c r="AM23" s="170">
        <v>2022</v>
      </c>
      <c r="AN23" s="170">
        <v>2023</v>
      </c>
      <c r="AO23" s="170">
        <v>2023</v>
      </c>
      <c r="AP23" s="170">
        <v>2022</v>
      </c>
      <c r="AQ23" s="170">
        <v>2022</v>
      </c>
      <c r="AR23" s="170">
        <v>2022</v>
      </c>
      <c r="AS23" s="170">
        <v>2020</v>
      </c>
      <c r="AT23" s="170">
        <v>2022</v>
      </c>
      <c r="AU23" s="170">
        <v>2021</v>
      </c>
      <c r="AV23" s="170">
        <v>2015</v>
      </c>
      <c r="AW23" s="170">
        <v>2022</v>
      </c>
      <c r="AX23" s="170">
        <v>2022</v>
      </c>
      <c r="AY23" s="170">
        <v>2022</v>
      </c>
      <c r="AZ23" s="170">
        <v>2021</v>
      </c>
      <c r="BA23" s="170">
        <v>2022</v>
      </c>
      <c r="BB23" s="170">
        <v>2023</v>
      </c>
      <c r="BC23" s="170">
        <v>2022</v>
      </c>
      <c r="BD23" s="170">
        <v>2021</v>
      </c>
      <c r="BE23" s="170">
        <v>2021</v>
      </c>
      <c r="BF23" s="170" t="s">
        <v>161</v>
      </c>
      <c r="BG23" s="170">
        <v>2022</v>
      </c>
      <c r="BH23" s="170">
        <v>2022</v>
      </c>
      <c r="BI23" s="170" t="s">
        <v>161</v>
      </c>
      <c r="BJ23" s="170">
        <v>2022</v>
      </c>
      <c r="BK23" s="170">
        <v>2023</v>
      </c>
      <c r="BL23" s="170">
        <v>2018</v>
      </c>
      <c r="BM23" s="170">
        <v>2023</v>
      </c>
      <c r="BN23" s="170">
        <v>2022</v>
      </c>
      <c r="BO23" s="170">
        <v>2022</v>
      </c>
      <c r="BP23" s="170">
        <v>2022</v>
      </c>
      <c r="BQ23" s="170">
        <v>2020</v>
      </c>
      <c r="BR23" s="170">
        <v>2021</v>
      </c>
      <c r="BS23" s="170">
        <v>2017</v>
      </c>
      <c r="BT23" s="170">
        <v>2017</v>
      </c>
      <c r="BU23" s="170">
        <v>2017</v>
      </c>
      <c r="BV23" s="170">
        <v>2020</v>
      </c>
      <c r="BW23" s="170">
        <v>2023</v>
      </c>
      <c r="BX23" s="170">
        <v>2020</v>
      </c>
      <c r="BY23" s="170">
        <v>2022</v>
      </c>
    </row>
    <row r="24" spans="1:77" ht="15.75" customHeight="1">
      <c r="A24" s="39" t="s">
        <v>180</v>
      </c>
      <c r="B24" s="82" t="s">
        <v>218</v>
      </c>
      <c r="C24" s="170">
        <v>2015</v>
      </c>
      <c r="D24" s="170">
        <v>2015</v>
      </c>
      <c r="E24" s="170">
        <v>2015</v>
      </c>
      <c r="F24" s="170">
        <v>2022</v>
      </c>
      <c r="G24" s="170">
        <v>2022</v>
      </c>
      <c r="H24" s="170">
        <v>2021</v>
      </c>
      <c r="I24" s="170">
        <v>2022</v>
      </c>
      <c r="J24" s="170">
        <v>2021</v>
      </c>
      <c r="K24" s="170">
        <v>2020</v>
      </c>
      <c r="L24" s="170">
        <v>2020</v>
      </c>
      <c r="M24" s="170">
        <v>2020</v>
      </c>
      <c r="N24" s="170">
        <v>2023</v>
      </c>
      <c r="O24" s="170">
        <v>2023</v>
      </c>
      <c r="P24" s="170">
        <v>2023</v>
      </c>
      <c r="Q24" s="170">
        <v>2014</v>
      </c>
      <c r="R24" s="170">
        <v>2019</v>
      </c>
      <c r="S24" s="170">
        <v>2023</v>
      </c>
      <c r="T24" s="170">
        <v>2015</v>
      </c>
      <c r="U24" s="170">
        <v>2018</v>
      </c>
      <c r="V24" s="170">
        <v>2020</v>
      </c>
      <c r="W24" s="170">
        <v>2011</v>
      </c>
      <c r="X24" s="170">
        <v>2022</v>
      </c>
      <c r="Y24" s="170">
        <v>2022</v>
      </c>
      <c r="Z24" s="170">
        <v>2022</v>
      </c>
      <c r="AA24" s="170">
        <v>2022</v>
      </c>
      <c r="AB24" s="170">
        <v>2017</v>
      </c>
      <c r="AC24" s="170">
        <v>2012</v>
      </c>
      <c r="AD24" s="170">
        <v>2022</v>
      </c>
      <c r="AE24" s="170">
        <v>2012</v>
      </c>
      <c r="AF24" s="170">
        <v>2014</v>
      </c>
      <c r="AG24" s="170">
        <v>2022</v>
      </c>
      <c r="AH24" s="170">
        <v>2023</v>
      </c>
      <c r="AI24" s="170">
        <v>2021</v>
      </c>
      <c r="AJ24" s="170">
        <v>2022</v>
      </c>
      <c r="AK24" s="170">
        <v>2022</v>
      </c>
      <c r="AL24" s="170">
        <v>2022</v>
      </c>
      <c r="AM24" s="170">
        <v>2022</v>
      </c>
      <c r="AN24" s="170">
        <v>2023</v>
      </c>
      <c r="AO24" s="170">
        <v>2023</v>
      </c>
      <c r="AP24" s="170">
        <v>2022</v>
      </c>
      <c r="AQ24" s="170">
        <v>2022</v>
      </c>
      <c r="AR24" s="170">
        <v>2022</v>
      </c>
      <c r="AS24" s="170">
        <v>2020</v>
      </c>
      <c r="AT24" s="170">
        <v>2022</v>
      </c>
      <c r="AU24" s="170">
        <v>2021</v>
      </c>
      <c r="AV24" s="170">
        <v>2015</v>
      </c>
      <c r="AW24" s="170">
        <v>2022</v>
      </c>
      <c r="AX24" s="170">
        <v>2022</v>
      </c>
      <c r="AY24" s="170">
        <v>2022</v>
      </c>
      <c r="AZ24" s="170">
        <v>2021</v>
      </c>
      <c r="BA24" s="170">
        <v>2022</v>
      </c>
      <c r="BB24" s="170">
        <v>2023</v>
      </c>
      <c r="BC24" s="170">
        <v>2022</v>
      </c>
      <c r="BD24" s="170">
        <v>2021</v>
      </c>
      <c r="BE24" s="170">
        <v>2021</v>
      </c>
      <c r="BF24" s="170" t="s">
        <v>161</v>
      </c>
      <c r="BG24" s="170">
        <v>2022</v>
      </c>
      <c r="BH24" s="170">
        <v>2022</v>
      </c>
      <c r="BI24" s="170" t="s">
        <v>161</v>
      </c>
      <c r="BJ24" s="170">
        <v>2022</v>
      </c>
      <c r="BK24" s="170">
        <v>2023</v>
      </c>
      <c r="BL24" s="170">
        <v>2018</v>
      </c>
      <c r="BM24" s="170">
        <v>2023</v>
      </c>
      <c r="BN24" s="170">
        <v>2022</v>
      </c>
      <c r="BO24" s="170">
        <v>2022</v>
      </c>
      <c r="BP24" s="170">
        <v>2022</v>
      </c>
      <c r="BQ24" s="170">
        <v>2020</v>
      </c>
      <c r="BR24" s="170">
        <v>2021</v>
      </c>
      <c r="BS24" s="170">
        <v>2017</v>
      </c>
      <c r="BT24" s="170">
        <v>2017</v>
      </c>
      <c r="BU24" s="170">
        <v>2017</v>
      </c>
      <c r="BV24" s="170">
        <v>2020</v>
      </c>
      <c r="BW24" s="170">
        <v>2023</v>
      </c>
      <c r="BX24" s="170">
        <v>2020</v>
      </c>
      <c r="BY24" s="170">
        <v>2022</v>
      </c>
    </row>
    <row r="25" spans="1:77" ht="15.75" customHeight="1">
      <c r="A25" s="39" t="s">
        <v>198</v>
      </c>
      <c r="B25" s="82" t="s">
        <v>236</v>
      </c>
      <c r="C25" s="170">
        <v>2015</v>
      </c>
      <c r="D25" s="170">
        <v>2015</v>
      </c>
      <c r="E25" s="170">
        <v>2015</v>
      </c>
      <c r="F25" s="170">
        <v>2022</v>
      </c>
      <c r="G25" s="170">
        <v>2022</v>
      </c>
      <c r="H25" s="170">
        <v>2021</v>
      </c>
      <c r="I25" s="170" t="s">
        <v>161</v>
      </c>
      <c r="J25" s="170">
        <v>2021</v>
      </c>
      <c r="K25" s="170">
        <v>2020</v>
      </c>
      <c r="L25" s="170" t="s">
        <v>161</v>
      </c>
      <c r="M25" s="170" t="s">
        <v>161</v>
      </c>
      <c r="N25" s="170" t="s">
        <v>161</v>
      </c>
      <c r="O25" s="170" t="s">
        <v>161</v>
      </c>
      <c r="P25" s="170" t="s">
        <v>161</v>
      </c>
      <c r="Q25" s="170" t="s">
        <v>161</v>
      </c>
      <c r="R25" s="170">
        <v>2019</v>
      </c>
      <c r="S25" s="170" t="s">
        <v>161</v>
      </c>
      <c r="T25" s="170" t="s">
        <v>161</v>
      </c>
      <c r="U25" s="170">
        <v>2018</v>
      </c>
      <c r="V25" s="170">
        <v>2020</v>
      </c>
      <c r="W25" s="170">
        <v>2011</v>
      </c>
      <c r="X25" s="170" t="s">
        <v>161</v>
      </c>
      <c r="Y25" s="170" t="s">
        <v>161</v>
      </c>
      <c r="Z25" s="170" t="s">
        <v>161</v>
      </c>
      <c r="AA25" s="170" t="s">
        <v>161</v>
      </c>
      <c r="AB25" s="170" t="s">
        <v>161</v>
      </c>
      <c r="AC25" s="170" t="s">
        <v>161</v>
      </c>
      <c r="AD25" s="170" t="s">
        <v>161</v>
      </c>
      <c r="AE25" s="170" t="s">
        <v>161</v>
      </c>
      <c r="AF25" s="170" t="s">
        <v>161</v>
      </c>
      <c r="AG25" s="170">
        <v>2022</v>
      </c>
      <c r="AH25" s="170">
        <v>2023</v>
      </c>
      <c r="AI25" s="170">
        <v>2021</v>
      </c>
      <c r="AJ25" s="170">
        <v>2022</v>
      </c>
      <c r="AK25" s="170" t="s">
        <v>161</v>
      </c>
      <c r="AL25" s="170" t="s">
        <v>161</v>
      </c>
      <c r="AM25" s="170" t="s">
        <v>161</v>
      </c>
      <c r="AN25" s="170">
        <v>2023</v>
      </c>
      <c r="AO25" s="170">
        <v>2023</v>
      </c>
      <c r="AP25" s="170">
        <v>2022</v>
      </c>
      <c r="AQ25" s="170">
        <v>2022</v>
      </c>
      <c r="AR25" s="170">
        <v>2022</v>
      </c>
      <c r="AS25" s="170">
        <v>2020</v>
      </c>
      <c r="AT25" s="170">
        <v>2022</v>
      </c>
      <c r="AU25" s="170">
        <v>2021</v>
      </c>
      <c r="AV25" s="170" t="s">
        <v>161</v>
      </c>
      <c r="AW25" s="170" t="s">
        <v>161</v>
      </c>
      <c r="AX25" s="170" t="s">
        <v>161</v>
      </c>
      <c r="AY25" s="170" t="s">
        <v>161</v>
      </c>
      <c r="AZ25" s="170" t="s">
        <v>161</v>
      </c>
      <c r="BA25" s="170" t="s">
        <v>161</v>
      </c>
      <c r="BB25" s="170" t="s">
        <v>161</v>
      </c>
      <c r="BC25" s="170" t="s">
        <v>161</v>
      </c>
      <c r="BD25" s="170" t="s">
        <v>161</v>
      </c>
      <c r="BE25" s="170">
        <v>2021</v>
      </c>
      <c r="BF25" s="170" t="s">
        <v>161</v>
      </c>
      <c r="BG25" s="170">
        <v>2022</v>
      </c>
      <c r="BH25" s="170">
        <v>2022</v>
      </c>
      <c r="BI25" s="170" t="s">
        <v>161</v>
      </c>
      <c r="BJ25" s="170">
        <v>2022</v>
      </c>
      <c r="BK25" s="170">
        <v>2023</v>
      </c>
      <c r="BL25" s="170" t="s">
        <v>161</v>
      </c>
      <c r="BM25" s="170">
        <v>2023</v>
      </c>
      <c r="BN25" s="170" t="s">
        <v>161</v>
      </c>
      <c r="BO25" s="170">
        <v>2022</v>
      </c>
      <c r="BP25" s="170">
        <v>2022</v>
      </c>
      <c r="BQ25" s="170">
        <v>2020</v>
      </c>
      <c r="BR25" s="170">
        <v>2021</v>
      </c>
      <c r="BS25" s="170" t="s">
        <v>161</v>
      </c>
      <c r="BT25" s="170" t="s">
        <v>161</v>
      </c>
      <c r="BU25" s="170" t="s">
        <v>161</v>
      </c>
      <c r="BV25" s="170">
        <v>2020</v>
      </c>
      <c r="BW25" s="170" t="s">
        <v>161</v>
      </c>
      <c r="BX25" s="170" t="s">
        <v>161</v>
      </c>
      <c r="BY25" s="170">
        <v>2022</v>
      </c>
    </row>
    <row r="26" spans="1:77" ht="15.75" customHeight="1">
      <c r="A26" s="39" t="s">
        <v>194</v>
      </c>
      <c r="B26" s="82" t="s">
        <v>232</v>
      </c>
      <c r="C26" s="170">
        <v>2015</v>
      </c>
      <c r="D26" s="170">
        <v>2015</v>
      </c>
      <c r="E26" s="170">
        <v>2015</v>
      </c>
      <c r="F26" s="170">
        <v>2022</v>
      </c>
      <c r="G26" s="170">
        <v>2022</v>
      </c>
      <c r="H26" s="170">
        <v>2021</v>
      </c>
      <c r="I26" s="170">
        <v>2022</v>
      </c>
      <c r="J26" s="170">
        <v>2021</v>
      </c>
      <c r="K26" s="170">
        <v>2020</v>
      </c>
      <c r="L26" s="170">
        <v>2020</v>
      </c>
      <c r="M26" s="170">
        <v>2020</v>
      </c>
      <c r="N26" s="170">
        <v>2023</v>
      </c>
      <c r="O26" s="170">
        <v>2023</v>
      </c>
      <c r="P26" s="170">
        <v>2023</v>
      </c>
      <c r="Q26" s="170">
        <v>2014</v>
      </c>
      <c r="R26" s="170">
        <v>2019</v>
      </c>
      <c r="S26" s="170">
        <v>2023</v>
      </c>
      <c r="T26" s="170">
        <v>2015</v>
      </c>
      <c r="U26" s="170">
        <v>2018</v>
      </c>
      <c r="V26" s="170">
        <v>2020</v>
      </c>
      <c r="W26" s="170">
        <v>2011</v>
      </c>
      <c r="X26" s="170">
        <v>2022</v>
      </c>
      <c r="Y26" s="170">
        <v>2022</v>
      </c>
      <c r="Z26" s="170">
        <v>2022</v>
      </c>
      <c r="AA26" s="170">
        <v>2022</v>
      </c>
      <c r="AB26" s="170">
        <v>2017</v>
      </c>
      <c r="AC26" s="170">
        <v>2012</v>
      </c>
      <c r="AD26" s="170">
        <v>2022</v>
      </c>
      <c r="AE26" s="170">
        <v>2012</v>
      </c>
      <c r="AF26" s="170">
        <v>2014</v>
      </c>
      <c r="AG26" s="170">
        <v>2022</v>
      </c>
      <c r="AH26" s="170">
        <v>2023</v>
      </c>
      <c r="AI26" s="170">
        <v>2021</v>
      </c>
      <c r="AJ26" s="170">
        <v>2022</v>
      </c>
      <c r="AK26" s="170">
        <v>2022</v>
      </c>
      <c r="AL26" s="170">
        <v>2022</v>
      </c>
      <c r="AM26" s="170">
        <v>2022</v>
      </c>
      <c r="AN26" s="170">
        <v>2023</v>
      </c>
      <c r="AO26" s="170">
        <v>2023</v>
      </c>
      <c r="AP26" s="170">
        <v>2022</v>
      </c>
      <c r="AQ26" s="170">
        <v>2022</v>
      </c>
      <c r="AR26" s="170">
        <v>2022</v>
      </c>
      <c r="AS26" s="170">
        <v>2020</v>
      </c>
      <c r="AT26" s="170">
        <v>2022</v>
      </c>
      <c r="AU26" s="170">
        <v>2021</v>
      </c>
      <c r="AV26" s="170">
        <v>2015</v>
      </c>
      <c r="AW26" s="170">
        <v>2022</v>
      </c>
      <c r="AX26" s="170">
        <v>2022</v>
      </c>
      <c r="AY26" s="170">
        <v>2022</v>
      </c>
      <c r="AZ26" s="170">
        <v>2021</v>
      </c>
      <c r="BA26" s="170">
        <v>2022</v>
      </c>
      <c r="BB26" s="170">
        <v>2023</v>
      </c>
      <c r="BC26" s="170">
        <v>2022</v>
      </c>
      <c r="BD26" s="170">
        <v>2021</v>
      </c>
      <c r="BE26" s="170">
        <v>2021</v>
      </c>
      <c r="BF26" s="170" t="s">
        <v>161</v>
      </c>
      <c r="BG26" s="170">
        <v>2022</v>
      </c>
      <c r="BH26" s="170">
        <v>2022</v>
      </c>
      <c r="BI26" s="170" t="s">
        <v>161</v>
      </c>
      <c r="BJ26" s="170">
        <v>2022</v>
      </c>
      <c r="BK26" s="170">
        <v>2023</v>
      </c>
      <c r="BL26" s="170">
        <v>2018</v>
      </c>
      <c r="BM26" s="170">
        <v>2023</v>
      </c>
      <c r="BN26" s="170">
        <v>2022</v>
      </c>
      <c r="BO26" s="170">
        <v>2022</v>
      </c>
      <c r="BP26" s="170">
        <v>2022</v>
      </c>
      <c r="BQ26" s="170">
        <v>2020</v>
      </c>
      <c r="BR26" s="170">
        <v>2021</v>
      </c>
      <c r="BS26" s="170">
        <v>2017</v>
      </c>
      <c r="BT26" s="170">
        <v>2017</v>
      </c>
      <c r="BU26" s="170">
        <v>2017</v>
      </c>
      <c r="BV26" s="170">
        <v>2020</v>
      </c>
      <c r="BW26" s="170">
        <v>2023</v>
      </c>
      <c r="BX26" s="170">
        <v>2020</v>
      </c>
      <c r="BY26" s="170">
        <v>2022</v>
      </c>
    </row>
    <row r="27" spans="1:77" ht="15.75" customHeight="1">
      <c r="A27" s="39" t="s">
        <v>181</v>
      </c>
      <c r="B27" s="82" t="s">
        <v>219</v>
      </c>
      <c r="C27" s="170">
        <v>2015</v>
      </c>
      <c r="D27" s="170">
        <v>2015</v>
      </c>
      <c r="E27" s="170">
        <v>2015</v>
      </c>
      <c r="F27" s="170">
        <v>2022</v>
      </c>
      <c r="G27" s="170">
        <v>2022</v>
      </c>
      <c r="H27" s="170">
        <v>2021</v>
      </c>
      <c r="I27" s="170">
        <v>2022</v>
      </c>
      <c r="J27" s="170">
        <v>2021</v>
      </c>
      <c r="K27" s="170">
        <v>2020</v>
      </c>
      <c r="L27" s="170">
        <v>2020</v>
      </c>
      <c r="M27" s="170">
        <v>2020</v>
      </c>
      <c r="N27" s="170">
        <v>2023</v>
      </c>
      <c r="O27" s="170">
        <v>2023</v>
      </c>
      <c r="P27" s="170">
        <v>2023</v>
      </c>
      <c r="Q27" s="170">
        <v>2014</v>
      </c>
      <c r="R27" s="170">
        <v>2019</v>
      </c>
      <c r="S27" s="170">
        <v>2023</v>
      </c>
      <c r="T27" s="170">
        <v>2015</v>
      </c>
      <c r="U27" s="170">
        <v>2018</v>
      </c>
      <c r="V27" s="170">
        <v>2020</v>
      </c>
      <c r="W27" s="170">
        <v>2011</v>
      </c>
      <c r="X27" s="170">
        <v>2022</v>
      </c>
      <c r="Y27" s="170">
        <v>2022</v>
      </c>
      <c r="Z27" s="170">
        <v>2022</v>
      </c>
      <c r="AA27" s="170">
        <v>2022</v>
      </c>
      <c r="AB27" s="170">
        <v>2017</v>
      </c>
      <c r="AC27" s="170">
        <v>2012</v>
      </c>
      <c r="AD27" s="170">
        <v>2022</v>
      </c>
      <c r="AE27" s="170">
        <v>2012</v>
      </c>
      <c r="AF27" s="170">
        <v>2014</v>
      </c>
      <c r="AG27" s="170">
        <v>2022</v>
      </c>
      <c r="AH27" s="170">
        <v>2023</v>
      </c>
      <c r="AI27" s="170">
        <v>2021</v>
      </c>
      <c r="AJ27" s="170">
        <v>2022</v>
      </c>
      <c r="AK27" s="170">
        <v>2022</v>
      </c>
      <c r="AL27" s="170">
        <v>2022</v>
      </c>
      <c r="AM27" s="170">
        <v>2022</v>
      </c>
      <c r="AN27" s="170">
        <v>2023</v>
      </c>
      <c r="AO27" s="170">
        <v>2023</v>
      </c>
      <c r="AP27" s="170">
        <v>2022</v>
      </c>
      <c r="AQ27" s="170">
        <v>2022</v>
      </c>
      <c r="AR27" s="170">
        <v>2022</v>
      </c>
      <c r="AS27" s="170">
        <v>2020</v>
      </c>
      <c r="AT27" s="170">
        <v>2022</v>
      </c>
      <c r="AU27" s="170">
        <v>2021</v>
      </c>
      <c r="AV27" s="170">
        <v>2015</v>
      </c>
      <c r="AW27" s="170">
        <v>2022</v>
      </c>
      <c r="AX27" s="170">
        <v>2022</v>
      </c>
      <c r="AY27" s="170">
        <v>2022</v>
      </c>
      <c r="AZ27" s="170">
        <v>2021</v>
      </c>
      <c r="BA27" s="170">
        <v>2022</v>
      </c>
      <c r="BB27" s="170">
        <v>2023</v>
      </c>
      <c r="BC27" s="170">
        <v>2022</v>
      </c>
      <c r="BD27" s="170">
        <v>2021</v>
      </c>
      <c r="BE27" s="170">
        <v>2021</v>
      </c>
      <c r="BF27" s="170" t="s">
        <v>161</v>
      </c>
      <c r="BG27" s="170">
        <v>2022</v>
      </c>
      <c r="BH27" s="170">
        <v>2022</v>
      </c>
      <c r="BI27" s="170" t="s">
        <v>161</v>
      </c>
      <c r="BJ27" s="170">
        <v>2022</v>
      </c>
      <c r="BK27" s="170">
        <v>2023</v>
      </c>
      <c r="BL27" s="170">
        <v>2018</v>
      </c>
      <c r="BM27" s="170">
        <v>2023</v>
      </c>
      <c r="BN27" s="170">
        <v>2022</v>
      </c>
      <c r="BO27" s="170">
        <v>2022</v>
      </c>
      <c r="BP27" s="170">
        <v>2022</v>
      </c>
      <c r="BQ27" s="170">
        <v>2020</v>
      </c>
      <c r="BR27" s="170">
        <v>2021</v>
      </c>
      <c r="BS27" s="170">
        <v>2017</v>
      </c>
      <c r="BT27" s="170">
        <v>2017</v>
      </c>
      <c r="BU27" s="170">
        <v>2017</v>
      </c>
      <c r="BV27" s="170">
        <v>2020</v>
      </c>
      <c r="BW27" s="170">
        <v>2023</v>
      </c>
      <c r="BX27" s="170">
        <v>2020</v>
      </c>
      <c r="BY27" s="170">
        <v>2022</v>
      </c>
    </row>
    <row r="28" spans="1:77" ht="15.75" customHeight="1">
      <c r="A28" s="39" t="s">
        <v>170</v>
      </c>
      <c r="B28" s="82" t="s">
        <v>208</v>
      </c>
      <c r="C28" s="170">
        <v>2015</v>
      </c>
      <c r="D28" s="170">
        <v>2015</v>
      </c>
      <c r="E28" s="170">
        <v>2015</v>
      </c>
      <c r="F28" s="170">
        <v>2022</v>
      </c>
      <c r="G28" s="170">
        <v>2022</v>
      </c>
      <c r="H28" s="170">
        <v>2021</v>
      </c>
      <c r="I28" s="170">
        <v>2022</v>
      </c>
      <c r="J28" s="170">
        <v>2021</v>
      </c>
      <c r="K28" s="170">
        <v>2020</v>
      </c>
      <c r="L28" s="170">
        <v>2020</v>
      </c>
      <c r="M28" s="170">
        <v>2020</v>
      </c>
      <c r="N28" s="170">
        <v>2023</v>
      </c>
      <c r="O28" s="170">
        <v>2023</v>
      </c>
      <c r="P28" s="170">
        <v>2023</v>
      </c>
      <c r="Q28" s="170">
        <v>2014</v>
      </c>
      <c r="R28" s="170">
        <v>2019</v>
      </c>
      <c r="S28" s="170">
        <v>2023</v>
      </c>
      <c r="T28" s="170">
        <v>2015</v>
      </c>
      <c r="U28" s="170">
        <v>2018</v>
      </c>
      <c r="V28" s="170">
        <v>2020</v>
      </c>
      <c r="W28" s="170">
        <v>2011</v>
      </c>
      <c r="X28" s="170">
        <v>2022</v>
      </c>
      <c r="Y28" s="170">
        <v>2022</v>
      </c>
      <c r="Z28" s="170">
        <v>2022</v>
      </c>
      <c r="AA28" s="170">
        <v>2022</v>
      </c>
      <c r="AB28" s="170">
        <v>2017</v>
      </c>
      <c r="AC28" s="170">
        <v>2012</v>
      </c>
      <c r="AD28" s="170">
        <v>2022</v>
      </c>
      <c r="AE28" s="170">
        <v>2012</v>
      </c>
      <c r="AF28" s="170">
        <v>2014</v>
      </c>
      <c r="AG28" s="170">
        <v>2022</v>
      </c>
      <c r="AH28" s="170">
        <v>2023</v>
      </c>
      <c r="AI28" s="170">
        <v>2021</v>
      </c>
      <c r="AJ28" s="170">
        <v>2022</v>
      </c>
      <c r="AK28" s="170">
        <v>2022</v>
      </c>
      <c r="AL28" s="170">
        <v>2022</v>
      </c>
      <c r="AM28" s="170">
        <v>2022</v>
      </c>
      <c r="AN28" s="170">
        <v>2023</v>
      </c>
      <c r="AO28" s="170">
        <v>2023</v>
      </c>
      <c r="AP28" s="170">
        <v>2022</v>
      </c>
      <c r="AQ28" s="170">
        <v>2022</v>
      </c>
      <c r="AR28" s="170">
        <v>2022</v>
      </c>
      <c r="AS28" s="170">
        <v>2020</v>
      </c>
      <c r="AT28" s="170">
        <v>2022</v>
      </c>
      <c r="AU28" s="170">
        <v>2021</v>
      </c>
      <c r="AV28" s="170">
        <v>2015</v>
      </c>
      <c r="AW28" s="170">
        <v>2022</v>
      </c>
      <c r="AX28" s="170">
        <v>2022</v>
      </c>
      <c r="AY28" s="170">
        <v>2022</v>
      </c>
      <c r="AZ28" s="170">
        <v>2021</v>
      </c>
      <c r="BA28" s="170">
        <v>2022</v>
      </c>
      <c r="BB28" s="170">
        <v>2023</v>
      </c>
      <c r="BC28" s="170">
        <v>2022</v>
      </c>
      <c r="BD28" s="170">
        <v>2021</v>
      </c>
      <c r="BE28" s="170">
        <v>2021</v>
      </c>
      <c r="BF28" s="170" t="s">
        <v>161</v>
      </c>
      <c r="BG28" s="170">
        <v>2022</v>
      </c>
      <c r="BH28" s="170">
        <v>2022</v>
      </c>
      <c r="BI28" s="170" t="s">
        <v>161</v>
      </c>
      <c r="BJ28" s="170">
        <v>2022</v>
      </c>
      <c r="BK28" s="170">
        <v>2023</v>
      </c>
      <c r="BL28" s="170">
        <v>2018</v>
      </c>
      <c r="BM28" s="170">
        <v>2023</v>
      </c>
      <c r="BN28" s="170">
        <v>2022</v>
      </c>
      <c r="BO28" s="170">
        <v>2022</v>
      </c>
      <c r="BP28" s="170">
        <v>2022</v>
      </c>
      <c r="BQ28" s="170">
        <v>2020</v>
      </c>
      <c r="BR28" s="170">
        <v>2021</v>
      </c>
      <c r="BS28" s="170">
        <v>2017</v>
      </c>
      <c r="BT28" s="170">
        <v>2017</v>
      </c>
      <c r="BU28" s="170">
        <v>2017</v>
      </c>
      <c r="BV28" s="170">
        <v>2020</v>
      </c>
      <c r="BW28" s="170">
        <v>2023</v>
      </c>
      <c r="BX28" s="170">
        <v>2020</v>
      </c>
      <c r="BY28" s="170">
        <v>2022</v>
      </c>
    </row>
    <row r="29" spans="1:77" ht="15.75" customHeight="1">
      <c r="A29" s="39" t="s">
        <v>182</v>
      </c>
      <c r="B29" s="82" t="s">
        <v>220</v>
      </c>
      <c r="C29" s="170">
        <v>2015</v>
      </c>
      <c r="D29" s="170">
        <v>2015</v>
      </c>
      <c r="E29" s="170">
        <v>2015</v>
      </c>
      <c r="F29" s="170">
        <v>2022</v>
      </c>
      <c r="G29" s="170">
        <v>2022</v>
      </c>
      <c r="H29" s="170">
        <v>2021</v>
      </c>
      <c r="I29" s="170">
        <v>2022</v>
      </c>
      <c r="J29" s="170">
        <v>2021</v>
      </c>
      <c r="K29" s="170">
        <v>2020</v>
      </c>
      <c r="L29" s="170">
        <v>2020</v>
      </c>
      <c r="M29" s="170">
        <v>2020</v>
      </c>
      <c r="N29" s="170">
        <v>2023</v>
      </c>
      <c r="O29" s="170">
        <v>2023</v>
      </c>
      <c r="P29" s="170">
        <v>2023</v>
      </c>
      <c r="Q29" s="170">
        <v>2014</v>
      </c>
      <c r="R29" s="170">
        <v>2019</v>
      </c>
      <c r="S29" s="170">
        <v>2023</v>
      </c>
      <c r="T29" s="170">
        <v>2015</v>
      </c>
      <c r="U29" s="170">
        <v>2018</v>
      </c>
      <c r="V29" s="170">
        <v>2020</v>
      </c>
      <c r="W29" s="170">
        <v>2011</v>
      </c>
      <c r="X29" s="170">
        <v>2022</v>
      </c>
      <c r="Y29" s="170">
        <v>2022</v>
      </c>
      <c r="Z29" s="170">
        <v>2022</v>
      </c>
      <c r="AA29" s="170">
        <v>2022</v>
      </c>
      <c r="AB29" s="170">
        <v>2017</v>
      </c>
      <c r="AC29" s="170">
        <v>2012</v>
      </c>
      <c r="AD29" s="170">
        <v>2022</v>
      </c>
      <c r="AE29" s="170">
        <v>2012</v>
      </c>
      <c r="AF29" s="170">
        <v>2014</v>
      </c>
      <c r="AG29" s="170">
        <v>2022</v>
      </c>
      <c r="AH29" s="170">
        <v>2023</v>
      </c>
      <c r="AI29" s="170">
        <v>2021</v>
      </c>
      <c r="AJ29" s="170">
        <v>2022</v>
      </c>
      <c r="AK29" s="170">
        <v>2022</v>
      </c>
      <c r="AL29" s="170">
        <v>2022</v>
      </c>
      <c r="AM29" s="170">
        <v>2022</v>
      </c>
      <c r="AN29" s="170">
        <v>2023</v>
      </c>
      <c r="AO29" s="170">
        <v>2023</v>
      </c>
      <c r="AP29" s="170">
        <v>2022</v>
      </c>
      <c r="AQ29" s="170">
        <v>2022</v>
      </c>
      <c r="AR29" s="170">
        <v>2022</v>
      </c>
      <c r="AS29" s="170">
        <v>2020</v>
      </c>
      <c r="AT29" s="170">
        <v>2022</v>
      </c>
      <c r="AU29" s="170">
        <v>2021</v>
      </c>
      <c r="AV29" s="170">
        <v>2015</v>
      </c>
      <c r="AW29" s="170">
        <v>2022</v>
      </c>
      <c r="AX29" s="170">
        <v>2022</v>
      </c>
      <c r="AY29" s="170">
        <v>2022</v>
      </c>
      <c r="AZ29" s="170">
        <v>2021</v>
      </c>
      <c r="BA29" s="170">
        <v>2022</v>
      </c>
      <c r="BB29" s="170">
        <v>2023</v>
      </c>
      <c r="BC29" s="170">
        <v>2022</v>
      </c>
      <c r="BD29" s="170">
        <v>2021</v>
      </c>
      <c r="BE29" s="170">
        <v>2021</v>
      </c>
      <c r="BF29" s="170" t="s">
        <v>161</v>
      </c>
      <c r="BG29" s="170">
        <v>2022</v>
      </c>
      <c r="BH29" s="170">
        <v>2022</v>
      </c>
      <c r="BI29" s="170" t="s">
        <v>161</v>
      </c>
      <c r="BJ29" s="170">
        <v>2022</v>
      </c>
      <c r="BK29" s="170">
        <v>2023</v>
      </c>
      <c r="BL29" s="170">
        <v>2018</v>
      </c>
      <c r="BM29" s="170">
        <v>2023</v>
      </c>
      <c r="BN29" s="170">
        <v>2022</v>
      </c>
      <c r="BO29" s="170">
        <v>2022</v>
      </c>
      <c r="BP29" s="170">
        <v>2022</v>
      </c>
      <c r="BQ29" s="170">
        <v>2020</v>
      </c>
      <c r="BR29" s="170">
        <v>2021</v>
      </c>
      <c r="BS29" s="170">
        <v>2017</v>
      </c>
      <c r="BT29" s="170">
        <v>2017</v>
      </c>
      <c r="BU29" s="170">
        <v>2017</v>
      </c>
      <c r="BV29" s="170">
        <v>2020</v>
      </c>
      <c r="BW29" s="170">
        <v>2023</v>
      </c>
      <c r="BX29" s="170">
        <v>2020</v>
      </c>
      <c r="BY29" s="170">
        <v>2022</v>
      </c>
    </row>
    <row r="30" spans="1:77" ht="15.75" customHeight="1">
      <c r="A30" s="39" t="s">
        <v>183</v>
      </c>
      <c r="B30" s="82" t="s">
        <v>221</v>
      </c>
      <c r="C30" s="170">
        <v>2015</v>
      </c>
      <c r="D30" s="170">
        <v>2015</v>
      </c>
      <c r="E30" s="170">
        <v>2015</v>
      </c>
      <c r="F30" s="170">
        <v>2022</v>
      </c>
      <c r="G30" s="170">
        <v>2022</v>
      </c>
      <c r="H30" s="170">
        <v>2021</v>
      </c>
      <c r="I30" s="170">
        <v>2022</v>
      </c>
      <c r="J30" s="170">
        <v>2021</v>
      </c>
      <c r="K30" s="170">
        <v>2020</v>
      </c>
      <c r="L30" s="170">
        <v>2020</v>
      </c>
      <c r="M30" s="170">
        <v>2020</v>
      </c>
      <c r="N30" s="170">
        <v>2023</v>
      </c>
      <c r="O30" s="170">
        <v>2023</v>
      </c>
      <c r="P30" s="170">
        <v>2023</v>
      </c>
      <c r="Q30" s="170">
        <v>2014</v>
      </c>
      <c r="R30" s="170">
        <v>2019</v>
      </c>
      <c r="S30" s="170">
        <v>2023</v>
      </c>
      <c r="T30" s="170">
        <v>2015</v>
      </c>
      <c r="U30" s="170">
        <v>2018</v>
      </c>
      <c r="V30" s="170">
        <v>2020</v>
      </c>
      <c r="W30" s="170">
        <v>2011</v>
      </c>
      <c r="X30" s="170">
        <v>2022</v>
      </c>
      <c r="Y30" s="170">
        <v>2022</v>
      </c>
      <c r="Z30" s="170">
        <v>2022</v>
      </c>
      <c r="AA30" s="170">
        <v>2022</v>
      </c>
      <c r="AB30" s="170">
        <v>2017</v>
      </c>
      <c r="AC30" s="170">
        <v>2012</v>
      </c>
      <c r="AD30" s="170">
        <v>2022</v>
      </c>
      <c r="AE30" s="170">
        <v>2012</v>
      </c>
      <c r="AF30" s="170">
        <v>2014</v>
      </c>
      <c r="AG30" s="170">
        <v>2022</v>
      </c>
      <c r="AH30" s="170">
        <v>2023</v>
      </c>
      <c r="AI30" s="170">
        <v>2021</v>
      </c>
      <c r="AJ30" s="170">
        <v>2022</v>
      </c>
      <c r="AK30" s="170">
        <v>2022</v>
      </c>
      <c r="AL30" s="170">
        <v>2022</v>
      </c>
      <c r="AM30" s="170">
        <v>2022</v>
      </c>
      <c r="AN30" s="170">
        <v>2023</v>
      </c>
      <c r="AO30" s="170">
        <v>2023</v>
      </c>
      <c r="AP30" s="170">
        <v>2022</v>
      </c>
      <c r="AQ30" s="170">
        <v>2022</v>
      </c>
      <c r="AR30" s="170">
        <v>2022</v>
      </c>
      <c r="AS30" s="170">
        <v>2020</v>
      </c>
      <c r="AT30" s="170">
        <v>2022</v>
      </c>
      <c r="AU30" s="170">
        <v>2021</v>
      </c>
      <c r="AV30" s="170">
        <v>2015</v>
      </c>
      <c r="AW30" s="170">
        <v>2022</v>
      </c>
      <c r="AX30" s="170">
        <v>2022</v>
      </c>
      <c r="AY30" s="170">
        <v>2022</v>
      </c>
      <c r="AZ30" s="170">
        <v>2021</v>
      </c>
      <c r="BA30" s="170">
        <v>2022</v>
      </c>
      <c r="BB30" s="170">
        <v>2023</v>
      </c>
      <c r="BC30" s="170">
        <v>2022</v>
      </c>
      <c r="BD30" s="170">
        <v>2021</v>
      </c>
      <c r="BE30" s="170">
        <v>2021</v>
      </c>
      <c r="BF30" s="170" t="s">
        <v>161</v>
      </c>
      <c r="BG30" s="170">
        <v>2022</v>
      </c>
      <c r="BH30" s="170">
        <v>2022</v>
      </c>
      <c r="BI30" s="170" t="s">
        <v>161</v>
      </c>
      <c r="BJ30" s="170">
        <v>2022</v>
      </c>
      <c r="BK30" s="170">
        <v>2023</v>
      </c>
      <c r="BL30" s="170">
        <v>2018</v>
      </c>
      <c r="BM30" s="170">
        <v>2023</v>
      </c>
      <c r="BN30" s="170">
        <v>2022</v>
      </c>
      <c r="BO30" s="170">
        <v>2022</v>
      </c>
      <c r="BP30" s="170">
        <v>2022</v>
      </c>
      <c r="BQ30" s="170">
        <v>2020</v>
      </c>
      <c r="BR30" s="170">
        <v>2021</v>
      </c>
      <c r="BS30" s="170">
        <v>2017</v>
      </c>
      <c r="BT30" s="170">
        <v>2017</v>
      </c>
      <c r="BU30" s="170">
        <v>2017</v>
      </c>
      <c r="BV30" s="170">
        <v>2020</v>
      </c>
      <c r="BW30" s="170">
        <v>2023</v>
      </c>
      <c r="BX30" s="170">
        <v>2020</v>
      </c>
      <c r="BY30" s="170">
        <v>2022</v>
      </c>
    </row>
    <row r="31" spans="1:77" ht="15.75" customHeight="1">
      <c r="A31" s="39" t="s">
        <v>171</v>
      </c>
      <c r="B31" s="82" t="s">
        <v>209</v>
      </c>
      <c r="C31" s="170">
        <v>2015</v>
      </c>
      <c r="D31" s="170">
        <v>2015</v>
      </c>
      <c r="E31" s="170">
        <v>2015</v>
      </c>
      <c r="F31" s="170">
        <v>2022</v>
      </c>
      <c r="G31" s="170">
        <v>2022</v>
      </c>
      <c r="H31" s="170">
        <v>2021</v>
      </c>
      <c r="I31" s="170">
        <v>2022</v>
      </c>
      <c r="J31" s="170">
        <v>2021</v>
      </c>
      <c r="K31" s="170">
        <v>2020</v>
      </c>
      <c r="L31" s="170">
        <v>2020</v>
      </c>
      <c r="M31" s="170">
        <v>2020</v>
      </c>
      <c r="N31" s="170">
        <v>2023</v>
      </c>
      <c r="O31" s="170">
        <v>2023</v>
      </c>
      <c r="P31" s="170">
        <v>2023</v>
      </c>
      <c r="Q31" s="170">
        <v>2014</v>
      </c>
      <c r="R31" s="170">
        <v>2019</v>
      </c>
      <c r="S31" s="170">
        <v>2023</v>
      </c>
      <c r="T31" s="170">
        <v>2015</v>
      </c>
      <c r="U31" s="170">
        <v>2018</v>
      </c>
      <c r="V31" s="170">
        <v>2020</v>
      </c>
      <c r="W31" s="170">
        <v>2011</v>
      </c>
      <c r="X31" s="170">
        <v>2022</v>
      </c>
      <c r="Y31" s="170">
        <v>2022</v>
      </c>
      <c r="Z31" s="170">
        <v>2022</v>
      </c>
      <c r="AA31" s="170">
        <v>2022</v>
      </c>
      <c r="AB31" s="170">
        <v>2017</v>
      </c>
      <c r="AC31" s="170">
        <v>2012</v>
      </c>
      <c r="AD31" s="170">
        <v>2022</v>
      </c>
      <c r="AE31" s="170">
        <v>2012</v>
      </c>
      <c r="AF31" s="170">
        <v>2014</v>
      </c>
      <c r="AG31" s="170">
        <v>2022</v>
      </c>
      <c r="AH31" s="170">
        <v>2023</v>
      </c>
      <c r="AI31" s="170">
        <v>2021</v>
      </c>
      <c r="AJ31" s="170">
        <v>2022</v>
      </c>
      <c r="AK31" s="170">
        <v>2022</v>
      </c>
      <c r="AL31" s="170">
        <v>2022</v>
      </c>
      <c r="AM31" s="170">
        <v>2022</v>
      </c>
      <c r="AN31" s="170">
        <v>2023</v>
      </c>
      <c r="AO31" s="170">
        <v>2023</v>
      </c>
      <c r="AP31" s="170">
        <v>2022</v>
      </c>
      <c r="AQ31" s="170">
        <v>2022</v>
      </c>
      <c r="AR31" s="170">
        <v>2022</v>
      </c>
      <c r="AS31" s="170">
        <v>2020</v>
      </c>
      <c r="AT31" s="170">
        <v>2022</v>
      </c>
      <c r="AU31" s="170">
        <v>2021</v>
      </c>
      <c r="AV31" s="170">
        <v>2015</v>
      </c>
      <c r="AW31" s="170">
        <v>2022</v>
      </c>
      <c r="AX31" s="170">
        <v>2022</v>
      </c>
      <c r="AY31" s="170">
        <v>2022</v>
      </c>
      <c r="AZ31" s="170">
        <v>2021</v>
      </c>
      <c r="BA31" s="170">
        <v>2022</v>
      </c>
      <c r="BB31" s="170">
        <v>2023</v>
      </c>
      <c r="BC31" s="170">
        <v>2022</v>
      </c>
      <c r="BD31" s="170">
        <v>2021</v>
      </c>
      <c r="BE31" s="170">
        <v>2021</v>
      </c>
      <c r="BF31" s="170" t="s">
        <v>161</v>
      </c>
      <c r="BG31" s="170">
        <v>2022</v>
      </c>
      <c r="BH31" s="170">
        <v>2022</v>
      </c>
      <c r="BI31" s="170" t="s">
        <v>161</v>
      </c>
      <c r="BJ31" s="170">
        <v>2022</v>
      </c>
      <c r="BK31" s="170">
        <v>2023</v>
      </c>
      <c r="BL31" s="170">
        <v>2018</v>
      </c>
      <c r="BM31" s="170">
        <v>2023</v>
      </c>
      <c r="BN31" s="170">
        <v>2022</v>
      </c>
      <c r="BO31" s="170">
        <v>2022</v>
      </c>
      <c r="BP31" s="170">
        <v>2022</v>
      </c>
      <c r="BQ31" s="170">
        <v>2020</v>
      </c>
      <c r="BR31" s="170">
        <v>2021</v>
      </c>
      <c r="BS31" s="170">
        <v>2017</v>
      </c>
      <c r="BT31" s="170">
        <v>2017</v>
      </c>
      <c r="BU31" s="170">
        <v>2017</v>
      </c>
      <c r="BV31" s="170">
        <v>2020</v>
      </c>
      <c r="BW31" s="170">
        <v>2023</v>
      </c>
      <c r="BX31" s="170">
        <v>2020</v>
      </c>
      <c r="BY31" s="170">
        <v>2022</v>
      </c>
    </row>
    <row r="32" spans="1:77" ht="15.75" customHeight="1">
      <c r="A32" s="39" t="s">
        <v>172</v>
      </c>
      <c r="B32" s="82" t="s">
        <v>210</v>
      </c>
      <c r="C32" s="170">
        <v>2015</v>
      </c>
      <c r="D32" s="170">
        <v>2015</v>
      </c>
      <c r="E32" s="170">
        <v>2015</v>
      </c>
      <c r="F32" s="170">
        <v>2022</v>
      </c>
      <c r="G32" s="170">
        <v>2022</v>
      </c>
      <c r="H32" s="170">
        <v>2021</v>
      </c>
      <c r="I32" s="170">
        <v>2022</v>
      </c>
      <c r="J32" s="170">
        <v>2021</v>
      </c>
      <c r="K32" s="170">
        <v>2020</v>
      </c>
      <c r="L32" s="170">
        <v>2020</v>
      </c>
      <c r="M32" s="170">
        <v>2020</v>
      </c>
      <c r="N32" s="170">
        <v>2023</v>
      </c>
      <c r="O32" s="170">
        <v>2023</v>
      </c>
      <c r="P32" s="170">
        <v>2023</v>
      </c>
      <c r="Q32" s="170">
        <v>2014</v>
      </c>
      <c r="R32" s="170">
        <v>2019</v>
      </c>
      <c r="S32" s="170">
        <v>2023</v>
      </c>
      <c r="T32" s="170">
        <v>2015</v>
      </c>
      <c r="U32" s="170">
        <v>2018</v>
      </c>
      <c r="V32" s="170">
        <v>2020</v>
      </c>
      <c r="W32" s="170">
        <v>2011</v>
      </c>
      <c r="X32" s="170">
        <v>2022</v>
      </c>
      <c r="Y32" s="170">
        <v>2022</v>
      </c>
      <c r="Z32" s="170">
        <v>2022</v>
      </c>
      <c r="AA32" s="170">
        <v>2022</v>
      </c>
      <c r="AB32" s="170">
        <v>2017</v>
      </c>
      <c r="AC32" s="170">
        <v>2012</v>
      </c>
      <c r="AD32" s="170">
        <v>2022</v>
      </c>
      <c r="AE32" s="170">
        <v>2012</v>
      </c>
      <c r="AF32" s="170">
        <v>2014</v>
      </c>
      <c r="AG32" s="170">
        <v>2022</v>
      </c>
      <c r="AH32" s="170">
        <v>2023</v>
      </c>
      <c r="AI32" s="170">
        <v>2021</v>
      </c>
      <c r="AJ32" s="170">
        <v>2022</v>
      </c>
      <c r="AK32" s="170">
        <v>2022</v>
      </c>
      <c r="AL32" s="170">
        <v>2022</v>
      </c>
      <c r="AM32" s="170">
        <v>2022</v>
      </c>
      <c r="AN32" s="170">
        <v>2023</v>
      </c>
      <c r="AO32" s="170">
        <v>2023</v>
      </c>
      <c r="AP32" s="170">
        <v>2022</v>
      </c>
      <c r="AQ32" s="170">
        <v>2022</v>
      </c>
      <c r="AR32" s="170">
        <v>2022</v>
      </c>
      <c r="AS32" s="170">
        <v>2020</v>
      </c>
      <c r="AT32" s="170">
        <v>2022</v>
      </c>
      <c r="AU32" s="170">
        <v>2021</v>
      </c>
      <c r="AV32" s="170">
        <v>2015</v>
      </c>
      <c r="AW32" s="170">
        <v>2022</v>
      </c>
      <c r="AX32" s="170">
        <v>2022</v>
      </c>
      <c r="AY32" s="170">
        <v>2022</v>
      </c>
      <c r="AZ32" s="170">
        <v>2021</v>
      </c>
      <c r="BA32" s="170">
        <v>2022</v>
      </c>
      <c r="BB32" s="170">
        <v>2023</v>
      </c>
      <c r="BC32" s="170">
        <v>2022</v>
      </c>
      <c r="BD32" s="170">
        <v>2021</v>
      </c>
      <c r="BE32" s="170">
        <v>2021</v>
      </c>
      <c r="BF32" s="170" t="s">
        <v>161</v>
      </c>
      <c r="BG32" s="170">
        <v>2022</v>
      </c>
      <c r="BH32" s="170">
        <v>2022</v>
      </c>
      <c r="BI32" s="170" t="s">
        <v>161</v>
      </c>
      <c r="BJ32" s="170">
        <v>2022</v>
      </c>
      <c r="BK32" s="170">
        <v>2023</v>
      </c>
      <c r="BL32" s="170">
        <v>2018</v>
      </c>
      <c r="BM32" s="170">
        <v>2023</v>
      </c>
      <c r="BN32" s="170">
        <v>2022</v>
      </c>
      <c r="BO32" s="170">
        <v>2022</v>
      </c>
      <c r="BP32" s="170">
        <v>2022</v>
      </c>
      <c r="BQ32" s="170">
        <v>2020</v>
      </c>
      <c r="BR32" s="170">
        <v>2021</v>
      </c>
      <c r="BS32" s="170">
        <v>2017</v>
      </c>
      <c r="BT32" s="170">
        <v>2017</v>
      </c>
      <c r="BU32" s="170">
        <v>2017</v>
      </c>
      <c r="BV32" s="170">
        <v>2020</v>
      </c>
      <c r="BW32" s="170">
        <v>2023</v>
      </c>
      <c r="BX32" s="170">
        <v>2020</v>
      </c>
      <c r="BY32" s="170">
        <v>2022</v>
      </c>
    </row>
    <row r="33" spans="1:77" ht="15.75" customHeight="1">
      <c r="A33" s="39" t="s">
        <v>184</v>
      </c>
      <c r="B33" s="82" t="s">
        <v>222</v>
      </c>
      <c r="C33" s="170">
        <v>2015</v>
      </c>
      <c r="D33" s="170">
        <v>2015</v>
      </c>
      <c r="E33" s="170">
        <v>2015</v>
      </c>
      <c r="F33" s="170">
        <v>2022</v>
      </c>
      <c r="G33" s="170">
        <v>2022</v>
      </c>
      <c r="H33" s="170">
        <v>2021</v>
      </c>
      <c r="I33" s="170">
        <v>2022</v>
      </c>
      <c r="J33" s="170">
        <v>2021</v>
      </c>
      <c r="K33" s="170">
        <v>2020</v>
      </c>
      <c r="L33" s="170">
        <v>2020</v>
      </c>
      <c r="M33" s="170">
        <v>2020</v>
      </c>
      <c r="N33" s="170">
        <v>2023</v>
      </c>
      <c r="O33" s="170">
        <v>2023</v>
      </c>
      <c r="P33" s="170">
        <v>2023</v>
      </c>
      <c r="Q33" s="170">
        <v>2014</v>
      </c>
      <c r="R33" s="170">
        <v>2019</v>
      </c>
      <c r="S33" s="170">
        <v>2023</v>
      </c>
      <c r="T33" s="170">
        <v>2015</v>
      </c>
      <c r="U33" s="170">
        <v>2018</v>
      </c>
      <c r="V33" s="170">
        <v>2020</v>
      </c>
      <c r="W33" s="170">
        <v>2011</v>
      </c>
      <c r="X33" s="170">
        <v>2022</v>
      </c>
      <c r="Y33" s="170">
        <v>2022</v>
      </c>
      <c r="Z33" s="170">
        <v>2022</v>
      </c>
      <c r="AA33" s="170">
        <v>2022</v>
      </c>
      <c r="AB33" s="170">
        <v>2017</v>
      </c>
      <c r="AC33" s="170">
        <v>2012</v>
      </c>
      <c r="AD33" s="170">
        <v>2022</v>
      </c>
      <c r="AE33" s="170">
        <v>2012</v>
      </c>
      <c r="AF33" s="170">
        <v>2014</v>
      </c>
      <c r="AG33" s="170">
        <v>2022</v>
      </c>
      <c r="AH33" s="170">
        <v>2023</v>
      </c>
      <c r="AI33" s="170">
        <v>2021</v>
      </c>
      <c r="AJ33" s="170">
        <v>2022</v>
      </c>
      <c r="AK33" s="170">
        <v>2022</v>
      </c>
      <c r="AL33" s="170">
        <v>2022</v>
      </c>
      <c r="AM33" s="170">
        <v>2022</v>
      </c>
      <c r="AN33" s="170">
        <v>2023</v>
      </c>
      <c r="AO33" s="170">
        <v>2023</v>
      </c>
      <c r="AP33" s="170">
        <v>2022</v>
      </c>
      <c r="AQ33" s="170">
        <v>2022</v>
      </c>
      <c r="AR33" s="170">
        <v>2022</v>
      </c>
      <c r="AS33" s="170">
        <v>2020</v>
      </c>
      <c r="AT33" s="170">
        <v>2022</v>
      </c>
      <c r="AU33" s="170">
        <v>2021</v>
      </c>
      <c r="AV33" s="170">
        <v>2015</v>
      </c>
      <c r="AW33" s="170">
        <v>2022</v>
      </c>
      <c r="AX33" s="170">
        <v>2022</v>
      </c>
      <c r="AY33" s="170">
        <v>2022</v>
      </c>
      <c r="AZ33" s="170">
        <v>2021</v>
      </c>
      <c r="BA33" s="170">
        <v>2022</v>
      </c>
      <c r="BB33" s="170">
        <v>2023</v>
      </c>
      <c r="BC33" s="170">
        <v>2022</v>
      </c>
      <c r="BD33" s="170">
        <v>2021</v>
      </c>
      <c r="BE33" s="170">
        <v>2021</v>
      </c>
      <c r="BF33" s="170" t="s">
        <v>161</v>
      </c>
      <c r="BG33" s="170">
        <v>2022</v>
      </c>
      <c r="BH33" s="170">
        <v>2022</v>
      </c>
      <c r="BI33" s="170" t="s">
        <v>161</v>
      </c>
      <c r="BJ33" s="170">
        <v>2022</v>
      </c>
      <c r="BK33" s="170">
        <v>2023</v>
      </c>
      <c r="BL33" s="170">
        <v>2018</v>
      </c>
      <c r="BM33" s="170">
        <v>2023</v>
      </c>
      <c r="BN33" s="170">
        <v>2022</v>
      </c>
      <c r="BO33" s="170">
        <v>2022</v>
      </c>
      <c r="BP33" s="170">
        <v>2022</v>
      </c>
      <c r="BQ33" s="170">
        <v>2020</v>
      </c>
      <c r="BR33" s="170">
        <v>2021</v>
      </c>
      <c r="BS33" s="170">
        <v>2017</v>
      </c>
      <c r="BT33" s="170">
        <v>2017</v>
      </c>
      <c r="BU33" s="170">
        <v>2017</v>
      </c>
      <c r="BV33" s="170">
        <v>2020</v>
      </c>
      <c r="BW33" s="170">
        <v>2023</v>
      </c>
      <c r="BX33" s="170">
        <v>2020</v>
      </c>
      <c r="BY33" s="170">
        <v>2022</v>
      </c>
    </row>
    <row r="34" spans="1:77" ht="15.75" customHeight="1">
      <c r="A34" s="39" t="s">
        <v>173</v>
      </c>
      <c r="B34" s="82" t="s">
        <v>211</v>
      </c>
      <c r="C34" s="170">
        <v>2015</v>
      </c>
      <c r="D34" s="170">
        <v>2015</v>
      </c>
      <c r="E34" s="170">
        <v>2015</v>
      </c>
      <c r="F34" s="170">
        <v>2022</v>
      </c>
      <c r="G34" s="170">
        <v>2022</v>
      </c>
      <c r="H34" s="170">
        <v>2021</v>
      </c>
      <c r="I34" s="170">
        <v>2022</v>
      </c>
      <c r="J34" s="170">
        <v>2021</v>
      </c>
      <c r="K34" s="170">
        <v>2020</v>
      </c>
      <c r="L34" s="170">
        <v>2020</v>
      </c>
      <c r="M34" s="170">
        <v>2020</v>
      </c>
      <c r="N34" s="170">
        <v>2023</v>
      </c>
      <c r="O34" s="170">
        <v>2023</v>
      </c>
      <c r="P34" s="170">
        <v>2023</v>
      </c>
      <c r="Q34" s="170">
        <v>2014</v>
      </c>
      <c r="R34" s="170">
        <v>2019</v>
      </c>
      <c r="S34" s="170">
        <v>2023</v>
      </c>
      <c r="T34" s="170">
        <v>2015</v>
      </c>
      <c r="U34" s="170">
        <v>2018</v>
      </c>
      <c r="V34" s="170">
        <v>2020</v>
      </c>
      <c r="W34" s="170">
        <v>2011</v>
      </c>
      <c r="X34" s="170">
        <v>2022</v>
      </c>
      <c r="Y34" s="170">
        <v>2022</v>
      </c>
      <c r="Z34" s="170">
        <v>2022</v>
      </c>
      <c r="AA34" s="170">
        <v>2022</v>
      </c>
      <c r="AB34" s="170">
        <v>2017</v>
      </c>
      <c r="AC34" s="170">
        <v>2012</v>
      </c>
      <c r="AD34" s="170">
        <v>2022</v>
      </c>
      <c r="AE34" s="170">
        <v>2012</v>
      </c>
      <c r="AF34" s="170">
        <v>2014</v>
      </c>
      <c r="AG34" s="170">
        <v>2022</v>
      </c>
      <c r="AH34" s="170">
        <v>2023</v>
      </c>
      <c r="AI34" s="170">
        <v>2021</v>
      </c>
      <c r="AJ34" s="170">
        <v>2022</v>
      </c>
      <c r="AK34" s="170">
        <v>2022</v>
      </c>
      <c r="AL34" s="170">
        <v>2022</v>
      </c>
      <c r="AM34" s="170">
        <v>2022</v>
      </c>
      <c r="AN34" s="170">
        <v>2023</v>
      </c>
      <c r="AO34" s="170">
        <v>2023</v>
      </c>
      <c r="AP34" s="170">
        <v>2022</v>
      </c>
      <c r="AQ34" s="170">
        <v>2022</v>
      </c>
      <c r="AR34" s="170">
        <v>2022</v>
      </c>
      <c r="AS34" s="170">
        <v>2020</v>
      </c>
      <c r="AT34" s="170">
        <v>2022</v>
      </c>
      <c r="AU34" s="170">
        <v>2021</v>
      </c>
      <c r="AV34" s="170">
        <v>2015</v>
      </c>
      <c r="AW34" s="170">
        <v>2022</v>
      </c>
      <c r="AX34" s="170">
        <v>2022</v>
      </c>
      <c r="AY34" s="170">
        <v>2022</v>
      </c>
      <c r="AZ34" s="170">
        <v>2021</v>
      </c>
      <c r="BA34" s="170">
        <v>2022</v>
      </c>
      <c r="BB34" s="170">
        <v>2023</v>
      </c>
      <c r="BC34" s="170">
        <v>2022</v>
      </c>
      <c r="BD34" s="170">
        <v>2021</v>
      </c>
      <c r="BE34" s="170">
        <v>2021</v>
      </c>
      <c r="BF34" s="170" t="s">
        <v>161</v>
      </c>
      <c r="BG34" s="170">
        <v>2022</v>
      </c>
      <c r="BH34" s="170">
        <v>2022</v>
      </c>
      <c r="BI34" s="170" t="s">
        <v>161</v>
      </c>
      <c r="BJ34" s="170">
        <v>2022</v>
      </c>
      <c r="BK34" s="170">
        <v>2023</v>
      </c>
      <c r="BL34" s="170">
        <v>2018</v>
      </c>
      <c r="BM34" s="170">
        <v>2023</v>
      </c>
      <c r="BN34" s="170">
        <v>2022</v>
      </c>
      <c r="BO34" s="170">
        <v>2022</v>
      </c>
      <c r="BP34" s="170">
        <v>2022</v>
      </c>
      <c r="BQ34" s="170">
        <v>2020</v>
      </c>
      <c r="BR34" s="170">
        <v>2021</v>
      </c>
      <c r="BS34" s="170">
        <v>2017</v>
      </c>
      <c r="BT34" s="170">
        <v>2017</v>
      </c>
      <c r="BU34" s="170">
        <v>2017</v>
      </c>
      <c r="BV34" s="170">
        <v>2020</v>
      </c>
      <c r="BW34" s="170">
        <v>2023</v>
      </c>
      <c r="BX34" s="170">
        <v>2020</v>
      </c>
      <c r="BY34" s="170">
        <v>2022</v>
      </c>
    </row>
    <row r="35" spans="1:77" ht="15.75" customHeight="1">
      <c r="A35" s="39" t="s">
        <v>195</v>
      </c>
      <c r="B35" s="82" t="s">
        <v>233</v>
      </c>
      <c r="C35" s="170">
        <v>2015</v>
      </c>
      <c r="D35" s="170">
        <v>2015</v>
      </c>
      <c r="E35" s="170">
        <v>2015</v>
      </c>
      <c r="F35" s="170">
        <v>2022</v>
      </c>
      <c r="G35" s="170">
        <v>2022</v>
      </c>
      <c r="H35" s="170">
        <v>2021</v>
      </c>
      <c r="I35" s="170">
        <v>2022</v>
      </c>
      <c r="J35" s="170">
        <v>2021</v>
      </c>
      <c r="K35" s="170">
        <v>2020</v>
      </c>
      <c r="L35" s="170">
        <v>2020</v>
      </c>
      <c r="M35" s="170">
        <v>2020</v>
      </c>
      <c r="N35" s="170">
        <v>2023</v>
      </c>
      <c r="O35" s="170">
        <v>2023</v>
      </c>
      <c r="P35" s="170">
        <v>2023</v>
      </c>
      <c r="Q35" s="170">
        <v>2014</v>
      </c>
      <c r="R35" s="170">
        <v>2019</v>
      </c>
      <c r="S35" s="170">
        <v>2023</v>
      </c>
      <c r="T35" s="170">
        <v>2015</v>
      </c>
      <c r="U35" s="170">
        <v>2018</v>
      </c>
      <c r="V35" s="170">
        <v>2020</v>
      </c>
      <c r="W35" s="170">
        <v>2011</v>
      </c>
      <c r="X35" s="170">
        <v>2022</v>
      </c>
      <c r="Y35" s="170">
        <v>2022</v>
      </c>
      <c r="Z35" s="170">
        <v>2022</v>
      </c>
      <c r="AA35" s="170">
        <v>2022</v>
      </c>
      <c r="AB35" s="170">
        <v>2017</v>
      </c>
      <c r="AC35" s="170">
        <v>2012</v>
      </c>
      <c r="AD35" s="170">
        <v>2022</v>
      </c>
      <c r="AE35" s="170">
        <v>2012</v>
      </c>
      <c r="AF35" s="170">
        <v>2014</v>
      </c>
      <c r="AG35" s="170">
        <v>2022</v>
      </c>
      <c r="AH35" s="170">
        <v>2023</v>
      </c>
      <c r="AI35" s="170">
        <v>2021</v>
      </c>
      <c r="AJ35" s="170">
        <v>2022</v>
      </c>
      <c r="AK35" s="170">
        <v>2022</v>
      </c>
      <c r="AL35" s="170">
        <v>2022</v>
      </c>
      <c r="AM35" s="170">
        <v>2022</v>
      </c>
      <c r="AN35" s="170">
        <v>2023</v>
      </c>
      <c r="AO35" s="170">
        <v>2023</v>
      </c>
      <c r="AP35" s="170">
        <v>2022</v>
      </c>
      <c r="AQ35" s="170">
        <v>2022</v>
      </c>
      <c r="AR35" s="170">
        <v>2022</v>
      </c>
      <c r="AS35" s="170">
        <v>2020</v>
      </c>
      <c r="AT35" s="170">
        <v>2022</v>
      </c>
      <c r="AU35" s="170">
        <v>2021</v>
      </c>
      <c r="AV35" s="170">
        <v>2015</v>
      </c>
      <c r="AW35" s="170">
        <v>2022</v>
      </c>
      <c r="AX35" s="170">
        <v>2022</v>
      </c>
      <c r="AY35" s="170">
        <v>2022</v>
      </c>
      <c r="AZ35" s="170">
        <v>2021</v>
      </c>
      <c r="BA35" s="170">
        <v>2022</v>
      </c>
      <c r="BB35" s="170">
        <v>2023</v>
      </c>
      <c r="BC35" s="170">
        <v>2022</v>
      </c>
      <c r="BD35" s="170">
        <v>2021</v>
      </c>
      <c r="BE35" s="170">
        <v>2021</v>
      </c>
      <c r="BF35" s="170" t="s">
        <v>161</v>
      </c>
      <c r="BG35" s="170">
        <v>2022</v>
      </c>
      <c r="BH35" s="170">
        <v>2022</v>
      </c>
      <c r="BI35" s="170" t="s">
        <v>161</v>
      </c>
      <c r="BJ35" s="170">
        <v>2022</v>
      </c>
      <c r="BK35" s="170">
        <v>2023</v>
      </c>
      <c r="BL35" s="170">
        <v>2018</v>
      </c>
      <c r="BM35" s="170">
        <v>2023</v>
      </c>
      <c r="BN35" s="170">
        <v>2022</v>
      </c>
      <c r="BO35" s="170">
        <v>2022</v>
      </c>
      <c r="BP35" s="170">
        <v>2022</v>
      </c>
      <c r="BQ35" s="170">
        <v>2020</v>
      </c>
      <c r="BR35" s="170">
        <v>2021</v>
      </c>
      <c r="BS35" s="170">
        <v>2017</v>
      </c>
      <c r="BT35" s="170">
        <v>2017</v>
      </c>
      <c r="BU35" s="170">
        <v>2017</v>
      </c>
      <c r="BV35" s="170">
        <v>2020</v>
      </c>
      <c r="BW35" s="170">
        <v>2023</v>
      </c>
      <c r="BX35" s="170">
        <v>2020</v>
      </c>
      <c r="BY35" s="170">
        <v>2022</v>
      </c>
    </row>
    <row r="36" spans="1:77" ht="15.75" customHeight="1">
      <c r="A36" s="39" t="s">
        <v>185</v>
      </c>
      <c r="B36" s="82" t="s">
        <v>223</v>
      </c>
      <c r="C36" s="170">
        <v>2015</v>
      </c>
      <c r="D36" s="170">
        <v>2015</v>
      </c>
      <c r="E36" s="170">
        <v>2015</v>
      </c>
      <c r="F36" s="170">
        <v>2022</v>
      </c>
      <c r="G36" s="170">
        <v>2022</v>
      </c>
      <c r="H36" s="170">
        <v>2021</v>
      </c>
      <c r="I36" s="170">
        <v>2022</v>
      </c>
      <c r="J36" s="170">
        <v>2021</v>
      </c>
      <c r="K36" s="170">
        <v>2020</v>
      </c>
      <c r="L36" s="170">
        <v>2020</v>
      </c>
      <c r="M36" s="170">
        <v>2020</v>
      </c>
      <c r="N36" s="170">
        <v>2023</v>
      </c>
      <c r="O36" s="170">
        <v>2023</v>
      </c>
      <c r="P36" s="170">
        <v>2023</v>
      </c>
      <c r="Q36" s="170">
        <v>2014</v>
      </c>
      <c r="R36" s="170">
        <v>2019</v>
      </c>
      <c r="S36" s="170">
        <v>2023</v>
      </c>
      <c r="T36" s="170">
        <v>2015</v>
      </c>
      <c r="U36" s="170">
        <v>2018</v>
      </c>
      <c r="V36" s="170">
        <v>2020</v>
      </c>
      <c r="W36" s="170">
        <v>2011</v>
      </c>
      <c r="X36" s="170">
        <v>2022</v>
      </c>
      <c r="Y36" s="170">
        <v>2022</v>
      </c>
      <c r="Z36" s="170">
        <v>2022</v>
      </c>
      <c r="AA36" s="170">
        <v>2022</v>
      </c>
      <c r="AB36" s="170">
        <v>2017</v>
      </c>
      <c r="AC36" s="170">
        <v>2012</v>
      </c>
      <c r="AD36" s="170">
        <v>2022</v>
      </c>
      <c r="AE36" s="170">
        <v>2012</v>
      </c>
      <c r="AF36" s="170">
        <v>2014</v>
      </c>
      <c r="AG36" s="170">
        <v>2022</v>
      </c>
      <c r="AH36" s="170">
        <v>2023</v>
      </c>
      <c r="AI36" s="170">
        <v>2021</v>
      </c>
      <c r="AJ36" s="170">
        <v>2022</v>
      </c>
      <c r="AK36" s="170">
        <v>2022</v>
      </c>
      <c r="AL36" s="170">
        <v>2022</v>
      </c>
      <c r="AM36" s="170">
        <v>2022</v>
      </c>
      <c r="AN36" s="170">
        <v>2023</v>
      </c>
      <c r="AO36" s="170">
        <v>2023</v>
      </c>
      <c r="AP36" s="170">
        <v>2022</v>
      </c>
      <c r="AQ36" s="170">
        <v>2022</v>
      </c>
      <c r="AR36" s="170">
        <v>2022</v>
      </c>
      <c r="AS36" s="170">
        <v>2020</v>
      </c>
      <c r="AT36" s="170">
        <v>2022</v>
      </c>
      <c r="AU36" s="170">
        <v>2021</v>
      </c>
      <c r="AV36" s="170">
        <v>2015</v>
      </c>
      <c r="AW36" s="170">
        <v>2022</v>
      </c>
      <c r="AX36" s="170">
        <v>2022</v>
      </c>
      <c r="AY36" s="170">
        <v>2022</v>
      </c>
      <c r="AZ36" s="170">
        <v>2021</v>
      </c>
      <c r="BA36" s="170">
        <v>2022</v>
      </c>
      <c r="BB36" s="170">
        <v>2023</v>
      </c>
      <c r="BC36" s="170">
        <v>2022</v>
      </c>
      <c r="BD36" s="170">
        <v>2021</v>
      </c>
      <c r="BE36" s="170">
        <v>2021</v>
      </c>
      <c r="BF36" s="170" t="s">
        <v>161</v>
      </c>
      <c r="BG36" s="170">
        <v>2022</v>
      </c>
      <c r="BH36" s="170">
        <v>2022</v>
      </c>
      <c r="BI36" s="170" t="s">
        <v>161</v>
      </c>
      <c r="BJ36" s="170">
        <v>2022</v>
      </c>
      <c r="BK36" s="170">
        <v>2023</v>
      </c>
      <c r="BL36" s="170">
        <v>2018</v>
      </c>
      <c r="BM36" s="170">
        <v>2023</v>
      </c>
      <c r="BN36" s="170">
        <v>2022</v>
      </c>
      <c r="BO36" s="170">
        <v>2022</v>
      </c>
      <c r="BP36" s="170">
        <v>2022</v>
      </c>
      <c r="BQ36" s="170">
        <v>2020</v>
      </c>
      <c r="BR36" s="170">
        <v>2021</v>
      </c>
      <c r="BS36" s="170">
        <v>2017</v>
      </c>
      <c r="BT36" s="170">
        <v>2017</v>
      </c>
      <c r="BU36" s="170">
        <v>2017</v>
      </c>
      <c r="BV36" s="170">
        <v>2020</v>
      </c>
      <c r="BW36" s="170">
        <v>2023</v>
      </c>
      <c r="BX36" s="170">
        <v>2020</v>
      </c>
      <c r="BY36" s="170">
        <v>2022</v>
      </c>
    </row>
    <row r="37" spans="1:77" ht="15.75" customHeight="1">
      <c r="A37" s="39" t="s">
        <v>196</v>
      </c>
      <c r="B37" s="82" t="s">
        <v>234</v>
      </c>
      <c r="C37" s="170">
        <v>2015</v>
      </c>
      <c r="D37" s="170">
        <v>2015</v>
      </c>
      <c r="E37" s="170">
        <v>2015</v>
      </c>
      <c r="F37" s="170">
        <v>2022</v>
      </c>
      <c r="G37" s="170">
        <v>2022</v>
      </c>
      <c r="H37" s="170">
        <v>2021</v>
      </c>
      <c r="I37" s="170">
        <v>2022</v>
      </c>
      <c r="J37" s="170">
        <v>2021</v>
      </c>
      <c r="K37" s="170">
        <v>2020</v>
      </c>
      <c r="L37" s="170">
        <v>2020</v>
      </c>
      <c r="M37" s="170">
        <v>2020</v>
      </c>
      <c r="N37" s="170">
        <v>2023</v>
      </c>
      <c r="O37" s="170">
        <v>2023</v>
      </c>
      <c r="P37" s="170">
        <v>2023</v>
      </c>
      <c r="Q37" s="170">
        <v>2014</v>
      </c>
      <c r="R37" s="170">
        <v>2019</v>
      </c>
      <c r="S37" s="170">
        <v>2023</v>
      </c>
      <c r="T37" s="170">
        <v>2015</v>
      </c>
      <c r="U37" s="170">
        <v>2018</v>
      </c>
      <c r="V37" s="170">
        <v>2020</v>
      </c>
      <c r="W37" s="170">
        <v>2011</v>
      </c>
      <c r="X37" s="170">
        <v>2022</v>
      </c>
      <c r="Y37" s="170">
        <v>2022</v>
      </c>
      <c r="Z37" s="170">
        <v>2022</v>
      </c>
      <c r="AA37" s="170">
        <v>2022</v>
      </c>
      <c r="AB37" s="170">
        <v>2017</v>
      </c>
      <c r="AC37" s="170">
        <v>2012</v>
      </c>
      <c r="AD37" s="170">
        <v>2022</v>
      </c>
      <c r="AE37" s="170">
        <v>2012</v>
      </c>
      <c r="AF37" s="170">
        <v>2014</v>
      </c>
      <c r="AG37" s="170">
        <v>2022</v>
      </c>
      <c r="AH37" s="170">
        <v>2023</v>
      </c>
      <c r="AI37" s="170">
        <v>2021</v>
      </c>
      <c r="AJ37" s="170">
        <v>2022</v>
      </c>
      <c r="AK37" s="170">
        <v>2022</v>
      </c>
      <c r="AL37" s="170">
        <v>2022</v>
      </c>
      <c r="AM37" s="170">
        <v>2022</v>
      </c>
      <c r="AN37" s="170">
        <v>2023</v>
      </c>
      <c r="AO37" s="170">
        <v>2023</v>
      </c>
      <c r="AP37" s="170">
        <v>2022</v>
      </c>
      <c r="AQ37" s="170">
        <v>2022</v>
      </c>
      <c r="AR37" s="170">
        <v>2022</v>
      </c>
      <c r="AS37" s="170">
        <v>2020</v>
      </c>
      <c r="AT37" s="170">
        <v>2022</v>
      </c>
      <c r="AU37" s="170">
        <v>2021</v>
      </c>
      <c r="AV37" s="170">
        <v>2015</v>
      </c>
      <c r="AW37" s="170">
        <v>2022</v>
      </c>
      <c r="AX37" s="170">
        <v>2022</v>
      </c>
      <c r="AY37" s="170">
        <v>2022</v>
      </c>
      <c r="AZ37" s="170">
        <v>2021</v>
      </c>
      <c r="BA37" s="170">
        <v>2022</v>
      </c>
      <c r="BB37" s="170">
        <v>2023</v>
      </c>
      <c r="BC37" s="170">
        <v>2022</v>
      </c>
      <c r="BD37" s="170">
        <v>2021</v>
      </c>
      <c r="BE37" s="170">
        <v>2021</v>
      </c>
      <c r="BF37" s="170" t="s">
        <v>161</v>
      </c>
      <c r="BG37" s="170">
        <v>2022</v>
      </c>
      <c r="BH37" s="170">
        <v>2022</v>
      </c>
      <c r="BI37" s="170" t="s">
        <v>161</v>
      </c>
      <c r="BJ37" s="170">
        <v>2022</v>
      </c>
      <c r="BK37" s="170">
        <v>2023</v>
      </c>
      <c r="BL37" s="170">
        <v>2018</v>
      </c>
      <c r="BM37" s="170">
        <v>2023</v>
      </c>
      <c r="BN37" s="170">
        <v>2022</v>
      </c>
      <c r="BO37" s="170">
        <v>2022</v>
      </c>
      <c r="BP37" s="170">
        <v>2022</v>
      </c>
      <c r="BQ37" s="170">
        <v>2020</v>
      </c>
      <c r="BR37" s="170">
        <v>2021</v>
      </c>
      <c r="BS37" s="170">
        <v>2017</v>
      </c>
      <c r="BT37" s="170">
        <v>2017</v>
      </c>
      <c r="BU37" s="170">
        <v>2017</v>
      </c>
      <c r="BV37" s="170">
        <v>2020</v>
      </c>
      <c r="BW37" s="170">
        <v>2023</v>
      </c>
      <c r="BX37" s="170">
        <v>2020</v>
      </c>
      <c r="BY37" s="170">
        <v>2022</v>
      </c>
    </row>
    <row r="38" spans="1:77" ht="15.75" customHeight="1">
      <c r="A38" s="39" t="s">
        <v>187</v>
      </c>
      <c r="B38" s="82" t="s">
        <v>225</v>
      </c>
      <c r="C38" s="170">
        <v>2015</v>
      </c>
      <c r="D38" s="170">
        <v>2015</v>
      </c>
      <c r="E38" s="170">
        <v>2015</v>
      </c>
      <c r="F38" s="170">
        <v>2022</v>
      </c>
      <c r="G38" s="170">
        <v>2022</v>
      </c>
      <c r="H38" s="170">
        <v>2021</v>
      </c>
      <c r="I38" s="170">
        <v>2022</v>
      </c>
      <c r="J38" s="170">
        <v>2021</v>
      </c>
      <c r="K38" s="170">
        <v>2020</v>
      </c>
      <c r="L38" s="170">
        <v>2020</v>
      </c>
      <c r="M38" s="170">
        <v>2020</v>
      </c>
      <c r="N38" s="170">
        <v>2023</v>
      </c>
      <c r="O38" s="170">
        <v>2023</v>
      </c>
      <c r="P38" s="170">
        <v>2023</v>
      </c>
      <c r="Q38" s="170">
        <v>2014</v>
      </c>
      <c r="R38" s="170">
        <v>2019</v>
      </c>
      <c r="S38" s="170">
        <v>2023</v>
      </c>
      <c r="T38" s="170">
        <v>2015</v>
      </c>
      <c r="U38" s="170">
        <v>2018</v>
      </c>
      <c r="V38" s="170">
        <v>2020</v>
      </c>
      <c r="W38" s="170">
        <v>2011</v>
      </c>
      <c r="X38" s="170">
        <v>2022</v>
      </c>
      <c r="Y38" s="170">
        <v>2022</v>
      </c>
      <c r="Z38" s="170">
        <v>2022</v>
      </c>
      <c r="AA38" s="170">
        <v>2022</v>
      </c>
      <c r="AB38" s="170">
        <v>2017</v>
      </c>
      <c r="AC38" s="170">
        <v>2012</v>
      </c>
      <c r="AD38" s="170">
        <v>2022</v>
      </c>
      <c r="AE38" s="170">
        <v>2012</v>
      </c>
      <c r="AF38" s="170">
        <v>2014</v>
      </c>
      <c r="AG38" s="170">
        <v>2022</v>
      </c>
      <c r="AH38" s="170">
        <v>2023</v>
      </c>
      <c r="AI38" s="170">
        <v>2021</v>
      </c>
      <c r="AJ38" s="170">
        <v>2022</v>
      </c>
      <c r="AK38" s="170">
        <v>2022</v>
      </c>
      <c r="AL38" s="170">
        <v>2022</v>
      </c>
      <c r="AM38" s="170">
        <v>2022</v>
      </c>
      <c r="AN38" s="170">
        <v>2023</v>
      </c>
      <c r="AO38" s="170">
        <v>2023</v>
      </c>
      <c r="AP38" s="170">
        <v>2022</v>
      </c>
      <c r="AQ38" s="170">
        <v>2022</v>
      </c>
      <c r="AR38" s="170">
        <v>2022</v>
      </c>
      <c r="AS38" s="170">
        <v>2020</v>
      </c>
      <c r="AT38" s="170">
        <v>2022</v>
      </c>
      <c r="AU38" s="170">
        <v>2021</v>
      </c>
      <c r="AV38" s="170">
        <v>2015</v>
      </c>
      <c r="AW38" s="170">
        <v>2022</v>
      </c>
      <c r="AX38" s="170">
        <v>2022</v>
      </c>
      <c r="AY38" s="170">
        <v>2022</v>
      </c>
      <c r="AZ38" s="170">
        <v>2021</v>
      </c>
      <c r="BA38" s="170">
        <v>2022</v>
      </c>
      <c r="BB38" s="170">
        <v>2023</v>
      </c>
      <c r="BC38" s="170">
        <v>2022</v>
      </c>
      <c r="BD38" s="170">
        <v>2021</v>
      </c>
      <c r="BE38" s="170">
        <v>2021</v>
      </c>
      <c r="BF38" s="170" t="s">
        <v>161</v>
      </c>
      <c r="BG38" s="170">
        <v>2022</v>
      </c>
      <c r="BH38" s="170">
        <v>2022</v>
      </c>
      <c r="BI38" s="170" t="s">
        <v>161</v>
      </c>
      <c r="BJ38" s="170">
        <v>2022</v>
      </c>
      <c r="BK38" s="170">
        <v>2023</v>
      </c>
      <c r="BL38" s="170">
        <v>2018</v>
      </c>
      <c r="BM38" s="170">
        <v>2023</v>
      </c>
      <c r="BN38" s="170">
        <v>2022</v>
      </c>
      <c r="BO38" s="170">
        <v>2022</v>
      </c>
      <c r="BP38" s="170">
        <v>2022</v>
      </c>
      <c r="BQ38" s="170">
        <v>2020</v>
      </c>
      <c r="BR38" s="170">
        <v>2021</v>
      </c>
      <c r="BS38" s="170">
        <v>2017</v>
      </c>
      <c r="BT38" s="170">
        <v>2017</v>
      </c>
      <c r="BU38" s="170">
        <v>2017</v>
      </c>
      <c r="BV38" s="170">
        <v>2020</v>
      </c>
      <c r="BW38" s="170">
        <v>2023</v>
      </c>
      <c r="BX38" s="170">
        <v>2020</v>
      </c>
      <c r="BY38" s="170">
        <v>2022</v>
      </c>
    </row>
    <row r="39" spans="1:77" ht="15.75" customHeight="1">
      <c r="A39" s="39" t="s">
        <v>186</v>
      </c>
      <c r="B39" s="82" t="s">
        <v>224</v>
      </c>
      <c r="C39" s="170">
        <v>2015</v>
      </c>
      <c r="D39" s="170">
        <v>2015</v>
      </c>
      <c r="E39" s="170">
        <v>2015</v>
      </c>
      <c r="F39" s="170">
        <v>2022</v>
      </c>
      <c r="G39" s="170">
        <v>2022</v>
      </c>
      <c r="H39" s="170">
        <v>2021</v>
      </c>
      <c r="I39" s="170" t="s">
        <v>161</v>
      </c>
      <c r="J39" s="170">
        <v>2021</v>
      </c>
      <c r="K39" s="170">
        <v>2020</v>
      </c>
      <c r="L39" s="170" t="s">
        <v>161</v>
      </c>
      <c r="M39" s="170" t="s">
        <v>161</v>
      </c>
      <c r="N39" s="170" t="s">
        <v>161</v>
      </c>
      <c r="O39" s="170" t="s">
        <v>161</v>
      </c>
      <c r="P39" s="170" t="s">
        <v>161</v>
      </c>
      <c r="Q39" s="170" t="s">
        <v>161</v>
      </c>
      <c r="R39" s="170">
        <v>2019</v>
      </c>
      <c r="S39" s="170" t="s">
        <v>161</v>
      </c>
      <c r="T39" s="170">
        <v>2015</v>
      </c>
      <c r="U39" s="170">
        <v>2018</v>
      </c>
      <c r="V39" s="170">
        <v>2020</v>
      </c>
      <c r="W39" s="170">
        <v>2011</v>
      </c>
      <c r="X39" s="170" t="s">
        <v>161</v>
      </c>
      <c r="Y39" s="170" t="s">
        <v>161</v>
      </c>
      <c r="Z39" s="170" t="s">
        <v>161</v>
      </c>
      <c r="AA39" s="170" t="s">
        <v>161</v>
      </c>
      <c r="AB39" s="170">
        <v>2017</v>
      </c>
      <c r="AC39" s="170" t="s">
        <v>161</v>
      </c>
      <c r="AD39" s="170">
        <v>2022</v>
      </c>
      <c r="AE39" s="170" t="s">
        <v>161</v>
      </c>
      <c r="AF39" s="170" t="s">
        <v>161</v>
      </c>
      <c r="AG39" s="170">
        <v>2022</v>
      </c>
      <c r="AH39" s="170">
        <v>2023</v>
      </c>
      <c r="AI39" s="170">
        <v>2021</v>
      </c>
      <c r="AJ39" s="170">
        <v>2022</v>
      </c>
      <c r="AK39" s="170">
        <v>2022</v>
      </c>
      <c r="AL39" s="170" t="s">
        <v>161</v>
      </c>
      <c r="AM39" s="170" t="s">
        <v>161</v>
      </c>
      <c r="AN39" s="170">
        <v>2023</v>
      </c>
      <c r="AO39" s="170">
        <v>2023</v>
      </c>
      <c r="AP39" s="170">
        <v>2022</v>
      </c>
      <c r="AQ39" s="170" t="s">
        <v>161</v>
      </c>
      <c r="AR39" s="170" t="s">
        <v>161</v>
      </c>
      <c r="AS39" s="170">
        <v>2020</v>
      </c>
      <c r="AT39" s="170">
        <v>2022</v>
      </c>
      <c r="AU39" s="170">
        <v>2021</v>
      </c>
      <c r="AV39" s="170">
        <v>2015</v>
      </c>
      <c r="AW39" s="170" t="s">
        <v>161</v>
      </c>
      <c r="AX39" s="170" t="s">
        <v>161</v>
      </c>
      <c r="AY39" s="170" t="s">
        <v>161</v>
      </c>
      <c r="AZ39" s="170">
        <v>2021</v>
      </c>
      <c r="BA39" s="170" t="s">
        <v>161</v>
      </c>
      <c r="BB39" s="170" t="s">
        <v>161</v>
      </c>
      <c r="BC39" s="170" t="s">
        <v>161</v>
      </c>
      <c r="BD39" s="170">
        <v>2021</v>
      </c>
      <c r="BE39" s="170">
        <v>2021</v>
      </c>
      <c r="BF39" s="170" t="s">
        <v>161</v>
      </c>
      <c r="BG39" s="170">
        <v>2022</v>
      </c>
      <c r="BH39" s="170">
        <v>2022</v>
      </c>
      <c r="BI39" s="170" t="s">
        <v>161</v>
      </c>
      <c r="BJ39" s="170">
        <v>2022</v>
      </c>
      <c r="BK39" s="170">
        <v>2023</v>
      </c>
      <c r="BL39" s="170" t="s">
        <v>161</v>
      </c>
      <c r="BM39" s="170">
        <v>2023</v>
      </c>
      <c r="BN39" s="170" t="s">
        <v>161</v>
      </c>
      <c r="BO39" s="170">
        <v>2022</v>
      </c>
      <c r="BP39" s="170">
        <v>2022</v>
      </c>
      <c r="BQ39" s="170">
        <v>2020</v>
      </c>
      <c r="BR39" s="170">
        <v>2021</v>
      </c>
      <c r="BS39" s="170" t="s">
        <v>161</v>
      </c>
      <c r="BT39" s="170" t="s">
        <v>161</v>
      </c>
      <c r="BU39" s="170" t="s">
        <v>161</v>
      </c>
      <c r="BV39" s="170">
        <v>2020</v>
      </c>
      <c r="BW39" s="170" t="s">
        <v>161</v>
      </c>
      <c r="BX39" s="170" t="s">
        <v>161</v>
      </c>
      <c r="BY39" s="170">
        <v>2022</v>
      </c>
    </row>
    <row r="40" spans="1:77" ht="15.75" customHeight="1">
      <c r="A40" s="39" t="s">
        <v>188</v>
      </c>
      <c r="B40" s="82" t="s">
        <v>226</v>
      </c>
      <c r="C40" s="170">
        <v>2015</v>
      </c>
      <c r="D40" s="170">
        <v>2015</v>
      </c>
      <c r="E40" s="170">
        <v>2015</v>
      </c>
      <c r="F40" s="170">
        <v>2022</v>
      </c>
      <c r="G40" s="170">
        <v>2022</v>
      </c>
      <c r="H40" s="170">
        <v>2021</v>
      </c>
      <c r="I40" s="170">
        <v>2022</v>
      </c>
      <c r="J40" s="170">
        <v>2021</v>
      </c>
      <c r="K40" s="170">
        <v>2020</v>
      </c>
      <c r="L40" s="170">
        <v>2020</v>
      </c>
      <c r="M40" s="170">
        <v>2020</v>
      </c>
      <c r="N40" s="170">
        <v>2023</v>
      </c>
      <c r="O40" s="170">
        <v>2023</v>
      </c>
      <c r="P40" s="170">
        <v>2023</v>
      </c>
      <c r="Q40" s="170">
        <v>2014</v>
      </c>
      <c r="R40" s="170">
        <v>2019</v>
      </c>
      <c r="S40" s="170">
        <v>2023</v>
      </c>
      <c r="T40" s="170">
        <v>2015</v>
      </c>
      <c r="U40" s="170">
        <v>2018</v>
      </c>
      <c r="V40" s="170">
        <v>2020</v>
      </c>
      <c r="W40" s="170">
        <v>2011</v>
      </c>
      <c r="X40" s="170">
        <v>2022</v>
      </c>
      <c r="Y40" s="170">
        <v>2022</v>
      </c>
      <c r="Z40" s="170">
        <v>2022</v>
      </c>
      <c r="AA40" s="170">
        <v>2022</v>
      </c>
      <c r="AB40" s="170">
        <v>2017</v>
      </c>
      <c r="AC40" s="170">
        <v>2012</v>
      </c>
      <c r="AD40" s="170">
        <v>2022</v>
      </c>
      <c r="AE40" s="170">
        <v>2012</v>
      </c>
      <c r="AF40" s="170">
        <v>2014</v>
      </c>
      <c r="AG40" s="170">
        <v>2022</v>
      </c>
      <c r="AH40" s="170">
        <v>2023</v>
      </c>
      <c r="AI40" s="170">
        <v>2021</v>
      </c>
      <c r="AJ40" s="170">
        <v>2022</v>
      </c>
      <c r="AK40" s="170">
        <v>2022</v>
      </c>
      <c r="AL40" s="170">
        <v>2022</v>
      </c>
      <c r="AM40" s="170">
        <v>2022</v>
      </c>
      <c r="AN40" s="170">
        <v>2023</v>
      </c>
      <c r="AO40" s="170">
        <v>2023</v>
      </c>
      <c r="AP40" s="170">
        <v>2022</v>
      </c>
      <c r="AQ40" s="170">
        <v>2022</v>
      </c>
      <c r="AR40" s="170">
        <v>2022</v>
      </c>
      <c r="AS40" s="170">
        <v>2020</v>
      </c>
      <c r="AT40" s="170">
        <v>2022</v>
      </c>
      <c r="AU40" s="170">
        <v>2021</v>
      </c>
      <c r="AV40" s="170">
        <v>2015</v>
      </c>
      <c r="AW40" s="170">
        <v>2022</v>
      </c>
      <c r="AX40" s="170">
        <v>2022</v>
      </c>
      <c r="AY40" s="170">
        <v>2022</v>
      </c>
      <c r="AZ40" s="170">
        <v>2021</v>
      </c>
      <c r="BA40" s="170">
        <v>2022</v>
      </c>
      <c r="BB40" s="170">
        <v>2023</v>
      </c>
      <c r="BC40" s="170">
        <v>2022</v>
      </c>
      <c r="BD40" s="170">
        <v>2021</v>
      </c>
      <c r="BE40" s="170">
        <v>2021</v>
      </c>
      <c r="BF40" s="170" t="s">
        <v>161</v>
      </c>
      <c r="BG40" s="170">
        <v>2022</v>
      </c>
      <c r="BH40" s="170">
        <v>2022</v>
      </c>
      <c r="BI40" s="170" t="s">
        <v>161</v>
      </c>
      <c r="BJ40" s="170">
        <v>2022</v>
      </c>
      <c r="BK40" s="170">
        <v>2023</v>
      </c>
      <c r="BL40" s="170">
        <v>2018</v>
      </c>
      <c r="BM40" s="170">
        <v>2023</v>
      </c>
      <c r="BN40" s="170">
        <v>2022</v>
      </c>
      <c r="BO40" s="170">
        <v>2022</v>
      </c>
      <c r="BP40" s="170">
        <v>2022</v>
      </c>
      <c r="BQ40" s="170">
        <v>2020</v>
      </c>
      <c r="BR40" s="170">
        <v>2021</v>
      </c>
      <c r="BS40" s="170">
        <v>2017</v>
      </c>
      <c r="BT40" s="170">
        <v>2017</v>
      </c>
      <c r="BU40" s="170">
        <v>2017</v>
      </c>
      <c r="BV40" s="170">
        <v>2020</v>
      </c>
      <c r="BW40" s="170">
        <v>2023</v>
      </c>
      <c r="BX40" s="170">
        <v>2020</v>
      </c>
      <c r="BY40" s="170">
        <v>2022</v>
      </c>
    </row>
    <row r="41" spans="1:77" ht="15.75" customHeight="1">
      <c r="A41" s="1"/>
      <c r="B41" s="1"/>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row>
    <row r="42" spans="1:77"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70"/>
      <c r="AA42" s="170"/>
      <c r="AB42" s="1"/>
      <c r="AC42" s="1"/>
      <c r="AD42" s="1"/>
      <c r="AE42" s="1"/>
      <c r="AF42" s="1"/>
      <c r="AG42" s="1"/>
      <c r="AH42" s="1"/>
      <c r="AI42" s="1"/>
      <c r="AJ42" s="1"/>
      <c r="AK42" s="1"/>
      <c r="AL42" s="1"/>
      <c r="AM42" s="1"/>
      <c r="AN42" s="1"/>
      <c r="AO42" s="1"/>
      <c r="AP42" s="1"/>
      <c r="AQ42" s="1"/>
      <c r="AR42" s="1"/>
      <c r="AS42" s="1"/>
      <c r="AT42" s="1"/>
      <c r="AU42" s="169"/>
      <c r="AV42" s="169"/>
      <c r="AW42" s="169"/>
      <c r="AX42" s="1"/>
      <c r="AY42" s="1"/>
      <c r="AZ42" s="1"/>
      <c r="BA42" s="1"/>
      <c r="BB42" s="1"/>
      <c r="BC42" s="168"/>
      <c r="BD42" s="168"/>
      <c r="BE42" s="168"/>
      <c r="BF42" s="168"/>
      <c r="BG42" s="168"/>
      <c r="BH42" s="1"/>
      <c r="BI42" s="1"/>
      <c r="BJ42" s="1"/>
      <c r="BK42" s="1"/>
      <c r="BL42" s="1"/>
      <c r="BM42" s="1"/>
      <c r="BN42" s="1"/>
      <c r="BO42" s="1"/>
      <c r="BP42" s="1"/>
      <c r="BQ42" s="1"/>
      <c r="BR42" s="1"/>
      <c r="BS42" s="1"/>
      <c r="BT42" s="1"/>
      <c r="BU42" s="1"/>
      <c r="BV42" s="1"/>
      <c r="BW42" s="1"/>
      <c r="BX42" s="1"/>
      <c r="BY42" s="170"/>
    </row>
    <row r="43" spans="1:77"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69"/>
      <c r="AV43" s="169"/>
      <c r="AW43" s="169"/>
      <c r="AX43" s="1"/>
      <c r="AY43" s="1"/>
      <c r="AZ43" s="1"/>
      <c r="BA43" s="1"/>
      <c r="BB43" s="1"/>
      <c r="BC43" s="168"/>
      <c r="BD43" s="168"/>
      <c r="BE43" s="168"/>
      <c r="BF43" s="168"/>
      <c r="BG43" s="168"/>
      <c r="BH43" s="1"/>
      <c r="BI43" s="1"/>
      <c r="BJ43" s="1"/>
      <c r="BK43" s="1"/>
      <c r="BL43" s="1"/>
      <c r="BM43" s="1"/>
      <c r="BN43" s="1"/>
      <c r="BO43" s="1"/>
      <c r="BP43" s="1"/>
      <c r="BQ43" s="1"/>
      <c r="BR43" s="1"/>
      <c r="BS43" s="1"/>
      <c r="BT43" s="1"/>
      <c r="BU43" s="1"/>
      <c r="BV43" s="1"/>
      <c r="BW43" s="1"/>
      <c r="BX43" s="1"/>
      <c r="BY43" s="1"/>
    </row>
    <row r="44" spans="1:77"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69"/>
      <c r="AV44" s="169"/>
      <c r="AW44" s="169"/>
      <c r="AX44" s="1"/>
      <c r="AY44" s="1"/>
      <c r="AZ44" s="1"/>
      <c r="BA44" s="1"/>
      <c r="BB44" s="1"/>
      <c r="BC44" s="168"/>
      <c r="BD44" s="168"/>
      <c r="BE44" s="168"/>
      <c r="BF44" s="168"/>
      <c r="BG44" s="168"/>
      <c r="BH44" s="1"/>
      <c r="BI44" s="1"/>
      <c r="BJ44" s="1"/>
      <c r="BK44" s="1"/>
      <c r="BL44" s="1"/>
      <c r="BM44" s="1"/>
      <c r="BN44" s="1"/>
      <c r="BO44" s="1"/>
      <c r="BP44" s="1"/>
      <c r="BQ44" s="1"/>
      <c r="BR44" s="1"/>
      <c r="BS44" s="1"/>
      <c r="BT44" s="1"/>
      <c r="BU44" s="1"/>
      <c r="BV44" s="1"/>
      <c r="BW44" s="1"/>
      <c r="BX44" s="1"/>
      <c r="BY44" s="1"/>
    </row>
    <row r="45" spans="1:77"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69"/>
      <c r="AV45" s="169"/>
      <c r="AW45" s="169"/>
      <c r="AX45" s="1"/>
      <c r="AY45" s="1"/>
      <c r="AZ45" s="1"/>
      <c r="BA45" s="1"/>
      <c r="BB45" s="1"/>
      <c r="BC45" s="168"/>
      <c r="BD45" s="168"/>
      <c r="BE45" s="168"/>
      <c r="BF45" s="168"/>
      <c r="BG45" s="168"/>
      <c r="BH45" s="1"/>
      <c r="BI45" s="1"/>
      <c r="BJ45" s="1"/>
      <c r="BK45" s="1"/>
      <c r="BL45" s="1"/>
      <c r="BM45" s="1"/>
      <c r="BN45" s="1"/>
      <c r="BO45" s="1"/>
      <c r="BP45" s="1"/>
      <c r="BQ45" s="1"/>
      <c r="BR45" s="1"/>
      <c r="BS45" s="1"/>
      <c r="BT45" s="1"/>
      <c r="BU45" s="1"/>
      <c r="BV45" s="1"/>
      <c r="BW45" s="1"/>
      <c r="BX45" s="1"/>
      <c r="BY45" s="1"/>
    </row>
    <row r="46" spans="1:77"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69"/>
      <c r="AV46" s="169"/>
      <c r="AW46" s="169"/>
      <c r="AX46" s="1"/>
      <c r="AY46" s="1"/>
      <c r="AZ46" s="1"/>
      <c r="BA46" s="1"/>
      <c r="BB46" s="1"/>
      <c r="BC46" s="168"/>
      <c r="BD46" s="168"/>
      <c r="BE46" s="168"/>
      <c r="BF46" s="168"/>
      <c r="BG46" s="168"/>
      <c r="BH46" s="1"/>
      <c r="BI46" s="1"/>
      <c r="BJ46" s="1"/>
      <c r="BK46" s="1"/>
      <c r="BL46" s="1"/>
      <c r="BM46" s="1"/>
      <c r="BN46" s="1"/>
      <c r="BO46" s="1"/>
      <c r="BP46" s="1"/>
      <c r="BQ46" s="1"/>
      <c r="BR46" s="1"/>
      <c r="BS46" s="1"/>
      <c r="BT46" s="1"/>
      <c r="BU46" s="1"/>
      <c r="BV46" s="1"/>
      <c r="BW46" s="1"/>
      <c r="BX46" s="1"/>
      <c r="BY46" s="1"/>
    </row>
    <row r="47" spans="1:7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69"/>
      <c r="AV47" s="169"/>
      <c r="AW47" s="169"/>
      <c r="AX47" s="1"/>
      <c r="AY47" s="1"/>
      <c r="AZ47" s="1"/>
      <c r="BA47" s="1"/>
      <c r="BB47" s="1"/>
      <c r="BC47" s="168"/>
      <c r="BD47" s="168"/>
      <c r="BE47" s="168"/>
      <c r="BF47" s="168"/>
      <c r="BG47" s="168"/>
      <c r="BH47" s="1"/>
      <c r="BI47" s="1"/>
      <c r="BJ47" s="1"/>
      <c r="BK47" s="1"/>
      <c r="BL47" s="1"/>
      <c r="BM47" s="1"/>
      <c r="BN47" s="1"/>
      <c r="BO47" s="1"/>
      <c r="BP47" s="1"/>
      <c r="BQ47" s="1"/>
      <c r="BR47" s="1"/>
      <c r="BS47" s="1"/>
      <c r="BT47" s="1"/>
      <c r="BU47" s="1"/>
      <c r="BV47" s="1"/>
      <c r="BW47" s="1"/>
      <c r="BX47" s="1"/>
      <c r="BY47" s="1"/>
    </row>
    <row r="48" spans="1:77"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69"/>
      <c r="AV48" s="169"/>
      <c r="AW48" s="169"/>
      <c r="AX48" s="1"/>
      <c r="AY48" s="1"/>
      <c r="AZ48" s="1"/>
      <c r="BA48" s="1"/>
      <c r="BB48" s="1"/>
      <c r="BC48" s="168"/>
      <c r="BD48" s="168"/>
      <c r="BE48" s="168"/>
      <c r="BF48" s="168"/>
      <c r="BG48" s="168"/>
      <c r="BH48" s="1"/>
      <c r="BI48" s="1"/>
      <c r="BJ48" s="1"/>
      <c r="BK48" s="1"/>
      <c r="BL48" s="1"/>
      <c r="BM48" s="1"/>
      <c r="BN48" s="1"/>
      <c r="BO48" s="1"/>
      <c r="BP48" s="1"/>
      <c r="BQ48" s="1"/>
      <c r="BR48" s="1"/>
      <c r="BS48" s="1"/>
      <c r="BT48" s="1"/>
      <c r="BU48" s="1"/>
      <c r="BV48" s="1"/>
      <c r="BW48" s="1"/>
      <c r="BX48" s="1"/>
      <c r="BY48" s="1"/>
    </row>
    <row r="49" spans="1:77"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69"/>
      <c r="AV49" s="169"/>
      <c r="AW49" s="169"/>
      <c r="AX49" s="1"/>
      <c r="AY49" s="1"/>
      <c r="AZ49" s="1"/>
      <c r="BA49" s="1"/>
      <c r="BB49" s="1"/>
      <c r="BC49" s="168"/>
      <c r="BD49" s="168"/>
      <c r="BE49" s="168"/>
      <c r="BF49" s="168"/>
      <c r="BG49" s="168"/>
      <c r="BH49" s="1"/>
      <c r="BI49" s="1"/>
      <c r="BJ49" s="1"/>
      <c r="BK49" s="1"/>
      <c r="BL49" s="1"/>
      <c r="BM49" s="1"/>
      <c r="BN49" s="1"/>
      <c r="BO49" s="1"/>
      <c r="BP49" s="1"/>
      <c r="BQ49" s="1"/>
      <c r="BR49" s="1"/>
      <c r="BS49" s="1"/>
      <c r="BT49" s="1"/>
      <c r="BU49" s="1"/>
      <c r="BV49" s="1"/>
      <c r="BW49" s="1"/>
      <c r="BX49" s="1"/>
      <c r="BY49" s="1"/>
    </row>
    <row r="50" spans="1:77"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69"/>
      <c r="AV50" s="169"/>
      <c r="AW50" s="169"/>
      <c r="AX50" s="1"/>
      <c r="AY50" s="1"/>
      <c r="AZ50" s="1"/>
      <c r="BA50" s="1"/>
      <c r="BB50" s="1"/>
      <c r="BC50" s="168"/>
      <c r="BD50" s="168"/>
      <c r="BE50" s="168"/>
      <c r="BF50" s="168"/>
      <c r="BG50" s="168"/>
      <c r="BH50" s="1"/>
      <c r="BI50" s="1"/>
      <c r="BJ50" s="1"/>
      <c r="BK50" s="1"/>
      <c r="BL50" s="1"/>
      <c r="BM50" s="1"/>
      <c r="BN50" s="1"/>
      <c r="BO50" s="1"/>
      <c r="BP50" s="1"/>
      <c r="BQ50" s="1"/>
      <c r="BR50" s="1"/>
      <c r="BS50" s="1"/>
      <c r="BT50" s="1"/>
      <c r="BU50" s="1"/>
      <c r="BV50" s="1"/>
      <c r="BW50" s="1"/>
      <c r="BX50" s="1"/>
      <c r="BY50" s="1"/>
    </row>
    <row r="51" spans="1:77"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69"/>
      <c r="AV51" s="169"/>
      <c r="AW51" s="169"/>
      <c r="AX51" s="1"/>
      <c r="AY51" s="1"/>
      <c r="AZ51" s="1"/>
      <c r="BA51" s="1"/>
      <c r="BB51" s="1"/>
      <c r="BC51" s="168"/>
      <c r="BD51" s="168"/>
      <c r="BE51" s="168"/>
      <c r="BF51" s="168"/>
      <c r="BG51" s="168"/>
      <c r="BH51" s="1"/>
      <c r="BI51" s="1"/>
      <c r="BJ51" s="1"/>
      <c r="BK51" s="1"/>
      <c r="BL51" s="1"/>
      <c r="BM51" s="1"/>
      <c r="BN51" s="1"/>
      <c r="BO51" s="1"/>
      <c r="BP51" s="1"/>
      <c r="BQ51" s="1"/>
      <c r="BR51" s="1"/>
      <c r="BS51" s="1"/>
      <c r="BT51" s="1"/>
      <c r="BU51" s="1"/>
      <c r="BV51" s="1"/>
      <c r="BW51" s="1"/>
      <c r="BX51" s="1"/>
      <c r="BY51" s="1"/>
    </row>
    <row r="52" spans="1:77"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69"/>
      <c r="AV52" s="169"/>
      <c r="AW52" s="169"/>
      <c r="AX52" s="1"/>
      <c r="AY52" s="1"/>
      <c r="AZ52" s="1"/>
      <c r="BA52" s="1"/>
      <c r="BB52" s="1"/>
      <c r="BC52" s="168"/>
      <c r="BD52" s="168"/>
      <c r="BE52" s="168"/>
      <c r="BF52" s="168"/>
      <c r="BG52" s="168"/>
      <c r="BH52" s="1"/>
      <c r="BI52" s="1"/>
      <c r="BJ52" s="1"/>
      <c r="BK52" s="1"/>
      <c r="BL52" s="1"/>
      <c r="BM52" s="1"/>
      <c r="BN52" s="1"/>
      <c r="BO52" s="1"/>
      <c r="BP52" s="1"/>
      <c r="BQ52" s="1"/>
      <c r="BR52" s="1"/>
      <c r="BS52" s="1"/>
      <c r="BT52" s="1"/>
      <c r="BU52" s="1"/>
      <c r="BV52" s="1"/>
      <c r="BW52" s="1"/>
      <c r="BX52" s="1"/>
      <c r="BY52" s="1"/>
    </row>
    <row r="53" spans="1:77"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69"/>
      <c r="AV53" s="169"/>
      <c r="AW53" s="169"/>
      <c r="AX53" s="1"/>
      <c r="AY53" s="1"/>
      <c r="AZ53" s="1"/>
      <c r="BA53" s="1"/>
      <c r="BB53" s="1"/>
      <c r="BC53" s="168"/>
      <c r="BD53" s="168"/>
      <c r="BE53" s="168"/>
      <c r="BF53" s="168"/>
      <c r="BG53" s="168"/>
      <c r="BH53" s="1"/>
      <c r="BI53" s="1"/>
      <c r="BJ53" s="1"/>
      <c r="BK53" s="1"/>
      <c r="BL53" s="1"/>
      <c r="BM53" s="1"/>
      <c r="BN53" s="1"/>
      <c r="BO53" s="1"/>
      <c r="BP53" s="1"/>
      <c r="BQ53" s="1"/>
      <c r="BR53" s="1"/>
      <c r="BS53" s="1"/>
      <c r="BT53" s="1"/>
      <c r="BU53" s="1"/>
      <c r="BV53" s="1"/>
      <c r="BW53" s="1"/>
      <c r="BX53" s="1"/>
      <c r="BY53" s="1"/>
    </row>
    <row r="54" spans="1:77"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69"/>
      <c r="AV54" s="169"/>
      <c r="AW54" s="169"/>
      <c r="AX54" s="1"/>
      <c r="AY54" s="1"/>
      <c r="AZ54" s="1"/>
      <c r="BA54" s="1"/>
      <c r="BB54" s="1"/>
      <c r="BC54" s="168"/>
      <c r="BD54" s="168"/>
      <c r="BE54" s="168"/>
      <c r="BF54" s="168"/>
      <c r="BG54" s="168"/>
      <c r="BH54" s="1"/>
      <c r="BI54" s="1"/>
      <c r="BJ54" s="1"/>
      <c r="BK54" s="1"/>
      <c r="BL54" s="1"/>
      <c r="BM54" s="1"/>
      <c r="BN54" s="1"/>
      <c r="BO54" s="1"/>
      <c r="BP54" s="1"/>
      <c r="BQ54" s="1"/>
      <c r="BR54" s="1"/>
      <c r="BS54" s="1"/>
      <c r="BT54" s="1"/>
      <c r="BU54" s="1"/>
      <c r="BV54" s="1"/>
      <c r="BW54" s="1"/>
      <c r="BX54" s="1"/>
      <c r="BY54" s="1"/>
    </row>
    <row r="55" spans="1:77"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69"/>
      <c r="AV55" s="169"/>
      <c r="AW55" s="169"/>
      <c r="AX55" s="1"/>
      <c r="AY55" s="1"/>
      <c r="AZ55" s="1"/>
      <c r="BA55" s="1"/>
      <c r="BB55" s="1"/>
      <c r="BC55" s="168"/>
      <c r="BD55" s="168"/>
      <c r="BE55" s="168"/>
      <c r="BF55" s="168"/>
      <c r="BG55" s="168"/>
      <c r="BH55" s="1"/>
      <c r="BI55" s="1"/>
      <c r="BJ55" s="1"/>
      <c r="BK55" s="1"/>
      <c r="BL55" s="1"/>
      <c r="BM55" s="1"/>
      <c r="BN55" s="1"/>
      <c r="BO55" s="1"/>
      <c r="BP55" s="1"/>
      <c r="BQ55" s="1"/>
      <c r="BR55" s="1"/>
      <c r="BS55" s="1"/>
      <c r="BT55" s="1"/>
      <c r="BU55" s="1"/>
      <c r="BV55" s="1"/>
      <c r="BW55" s="1"/>
      <c r="BX55" s="1"/>
      <c r="BY55" s="1"/>
    </row>
    <row r="56" spans="1:77"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69"/>
      <c r="AV56" s="169"/>
      <c r="AW56" s="169"/>
      <c r="AX56" s="1"/>
      <c r="AY56" s="1"/>
      <c r="AZ56" s="1"/>
      <c r="BA56" s="1"/>
      <c r="BB56" s="1"/>
      <c r="BC56" s="168"/>
      <c r="BD56" s="168"/>
      <c r="BE56" s="168"/>
      <c r="BF56" s="168"/>
      <c r="BG56" s="168"/>
      <c r="BH56" s="1"/>
      <c r="BI56" s="1"/>
      <c r="BJ56" s="1"/>
      <c r="BK56" s="1"/>
      <c r="BL56" s="1"/>
      <c r="BM56" s="1"/>
      <c r="BN56" s="1"/>
      <c r="BO56" s="1"/>
      <c r="BP56" s="1"/>
      <c r="BQ56" s="1"/>
      <c r="BR56" s="1"/>
      <c r="BS56" s="1"/>
      <c r="BT56" s="1"/>
      <c r="BU56" s="1"/>
      <c r="BV56" s="1"/>
      <c r="BW56" s="1"/>
      <c r="BX56" s="1"/>
      <c r="BY56" s="1"/>
    </row>
    <row r="57" spans="1:7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69"/>
      <c r="AV57" s="169"/>
      <c r="AW57" s="169"/>
      <c r="AX57" s="1"/>
      <c r="AY57" s="1"/>
      <c r="AZ57" s="1"/>
      <c r="BA57" s="1"/>
      <c r="BB57" s="1"/>
      <c r="BC57" s="168"/>
      <c r="BD57" s="168"/>
      <c r="BE57" s="168"/>
      <c r="BF57" s="168"/>
      <c r="BG57" s="168"/>
      <c r="BH57" s="1"/>
      <c r="BI57" s="1"/>
      <c r="BJ57" s="1"/>
      <c r="BK57" s="1"/>
      <c r="BL57" s="1"/>
      <c r="BM57" s="1"/>
      <c r="BN57" s="1"/>
      <c r="BO57" s="1"/>
      <c r="BP57" s="1"/>
      <c r="BQ57" s="1"/>
      <c r="BR57" s="1"/>
      <c r="BS57" s="1"/>
      <c r="BT57" s="1"/>
      <c r="BU57" s="1"/>
      <c r="BV57" s="1"/>
      <c r="BW57" s="1"/>
      <c r="BX57" s="1"/>
      <c r="BY57" s="1"/>
    </row>
    <row r="58" spans="1:77"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69"/>
      <c r="AV58" s="169"/>
      <c r="AW58" s="169"/>
      <c r="AX58" s="1"/>
      <c r="AY58" s="1"/>
      <c r="AZ58" s="1"/>
      <c r="BA58" s="1"/>
      <c r="BB58" s="1"/>
      <c r="BC58" s="168"/>
      <c r="BD58" s="168"/>
      <c r="BE58" s="168"/>
      <c r="BF58" s="168"/>
      <c r="BG58" s="168"/>
      <c r="BH58" s="1"/>
      <c r="BI58" s="1"/>
      <c r="BJ58" s="1"/>
      <c r="BK58" s="1"/>
      <c r="BL58" s="1"/>
      <c r="BM58" s="1"/>
      <c r="BN58" s="1"/>
      <c r="BO58" s="1"/>
      <c r="BP58" s="1"/>
      <c r="BQ58" s="1"/>
      <c r="BR58" s="1"/>
      <c r="BS58" s="1"/>
      <c r="BT58" s="1"/>
      <c r="BU58" s="1"/>
      <c r="BV58" s="1"/>
      <c r="BW58" s="1"/>
      <c r="BX58" s="1"/>
      <c r="BY58" s="1"/>
    </row>
    <row r="59" spans="1:77"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69"/>
      <c r="AV59" s="169"/>
      <c r="AW59" s="169"/>
      <c r="AX59" s="1"/>
      <c r="AY59" s="1"/>
      <c r="AZ59" s="1"/>
      <c r="BA59" s="1"/>
      <c r="BB59" s="1"/>
      <c r="BC59" s="168"/>
      <c r="BD59" s="168"/>
      <c r="BE59" s="168"/>
      <c r="BF59" s="168"/>
      <c r="BG59" s="168"/>
      <c r="BH59" s="1"/>
      <c r="BI59" s="1"/>
      <c r="BJ59" s="1"/>
      <c r="BK59" s="1"/>
      <c r="BL59" s="1"/>
      <c r="BM59" s="1"/>
      <c r="BN59" s="1"/>
      <c r="BO59" s="1"/>
      <c r="BP59" s="1"/>
      <c r="BQ59" s="1"/>
      <c r="BR59" s="1"/>
      <c r="BS59" s="1"/>
      <c r="BT59" s="1"/>
      <c r="BU59" s="1"/>
      <c r="BV59" s="1"/>
      <c r="BW59" s="1"/>
      <c r="BX59" s="1"/>
      <c r="BY59" s="1"/>
    </row>
    <row r="60" spans="1:77"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69"/>
      <c r="AV60" s="169"/>
      <c r="AW60" s="169"/>
      <c r="AX60" s="1"/>
      <c r="AY60" s="1"/>
      <c r="AZ60" s="1"/>
      <c r="BA60" s="1"/>
      <c r="BB60" s="1"/>
      <c r="BC60" s="168"/>
      <c r="BD60" s="168"/>
      <c r="BE60" s="168"/>
      <c r="BF60" s="168"/>
      <c r="BG60" s="168"/>
      <c r="BH60" s="1"/>
      <c r="BI60" s="1"/>
      <c r="BJ60" s="1"/>
      <c r="BK60" s="1"/>
      <c r="BL60" s="1"/>
      <c r="BM60" s="1"/>
      <c r="BN60" s="1"/>
      <c r="BO60" s="1"/>
      <c r="BP60" s="1"/>
      <c r="BQ60" s="1"/>
      <c r="BR60" s="1"/>
      <c r="BS60" s="1"/>
      <c r="BT60" s="1"/>
      <c r="BU60" s="1"/>
      <c r="BV60" s="1"/>
      <c r="BW60" s="1"/>
      <c r="BX60" s="1"/>
      <c r="BY60" s="1"/>
    </row>
    <row r="61" spans="1:77"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69"/>
      <c r="AV61" s="169"/>
      <c r="AW61" s="169"/>
      <c r="AX61" s="1"/>
      <c r="AY61" s="1"/>
      <c r="AZ61" s="1"/>
      <c r="BA61" s="1"/>
      <c r="BB61" s="1"/>
      <c r="BC61" s="168"/>
      <c r="BD61" s="168"/>
      <c r="BE61" s="168"/>
      <c r="BF61" s="168"/>
      <c r="BG61" s="168"/>
      <c r="BH61" s="1"/>
      <c r="BI61" s="1"/>
      <c r="BJ61" s="1"/>
      <c r="BK61" s="1"/>
      <c r="BL61" s="1"/>
      <c r="BM61" s="1"/>
      <c r="BN61" s="1"/>
      <c r="BO61" s="1"/>
      <c r="BP61" s="1"/>
      <c r="BQ61" s="1"/>
      <c r="BR61" s="1"/>
      <c r="BS61" s="1"/>
      <c r="BT61" s="1"/>
      <c r="BU61" s="1"/>
      <c r="BV61" s="1"/>
      <c r="BW61" s="1"/>
      <c r="BX61" s="1"/>
      <c r="BY61" s="1"/>
    </row>
    <row r="62" spans="1:77"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69"/>
      <c r="AV62" s="169"/>
      <c r="AW62" s="169"/>
      <c r="AX62" s="1"/>
      <c r="AY62" s="1"/>
      <c r="AZ62" s="1"/>
      <c r="BA62" s="1"/>
      <c r="BB62" s="1"/>
      <c r="BC62" s="168"/>
      <c r="BD62" s="168"/>
      <c r="BE62" s="168"/>
      <c r="BF62" s="168"/>
      <c r="BG62" s="168"/>
      <c r="BH62" s="1"/>
      <c r="BI62" s="1"/>
      <c r="BJ62" s="1"/>
      <c r="BK62" s="1"/>
      <c r="BL62" s="1"/>
      <c r="BM62" s="1"/>
      <c r="BN62" s="1"/>
      <c r="BO62" s="1"/>
      <c r="BP62" s="1"/>
      <c r="BQ62" s="1"/>
      <c r="BR62" s="1"/>
      <c r="BS62" s="1"/>
      <c r="BT62" s="1"/>
      <c r="BU62" s="1"/>
      <c r="BV62" s="1"/>
      <c r="BW62" s="1"/>
      <c r="BX62" s="1"/>
      <c r="BY62" s="1"/>
    </row>
    <row r="63" spans="1:77"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69"/>
      <c r="AV63" s="169"/>
      <c r="AW63" s="169"/>
      <c r="AX63" s="1"/>
      <c r="AY63" s="1"/>
      <c r="AZ63" s="1"/>
      <c r="BA63" s="1"/>
      <c r="BB63" s="1"/>
      <c r="BC63" s="168"/>
      <c r="BD63" s="168"/>
      <c r="BE63" s="168"/>
      <c r="BF63" s="168"/>
      <c r="BG63" s="168"/>
      <c r="BH63" s="1"/>
      <c r="BI63" s="1"/>
      <c r="BJ63" s="1"/>
      <c r="BK63" s="1"/>
      <c r="BL63" s="1"/>
      <c r="BM63" s="1"/>
      <c r="BN63" s="1"/>
      <c r="BO63" s="1"/>
      <c r="BP63" s="1"/>
      <c r="BQ63" s="1"/>
      <c r="BR63" s="1"/>
      <c r="BS63" s="1"/>
      <c r="BT63" s="1"/>
      <c r="BU63" s="1"/>
      <c r="BV63" s="1"/>
      <c r="BW63" s="1"/>
      <c r="BX63" s="1"/>
      <c r="BY63" s="1"/>
    </row>
    <row r="64" spans="1:77"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69"/>
      <c r="AV64" s="169"/>
      <c r="AW64" s="169"/>
      <c r="AX64" s="1"/>
      <c r="AY64" s="1"/>
      <c r="AZ64" s="1"/>
      <c r="BA64" s="1"/>
      <c r="BB64" s="1"/>
      <c r="BC64" s="168"/>
      <c r="BD64" s="168"/>
      <c r="BE64" s="168"/>
      <c r="BF64" s="168"/>
      <c r="BG64" s="168"/>
      <c r="BH64" s="1"/>
      <c r="BI64" s="1"/>
      <c r="BJ64" s="1"/>
      <c r="BK64" s="1"/>
      <c r="BL64" s="1"/>
      <c r="BM64" s="1"/>
      <c r="BN64" s="1"/>
      <c r="BO64" s="1"/>
      <c r="BP64" s="1"/>
      <c r="BQ64" s="1"/>
      <c r="BR64" s="1"/>
      <c r="BS64" s="1"/>
      <c r="BT64" s="1"/>
      <c r="BU64" s="1"/>
      <c r="BV64" s="1"/>
      <c r="BW64" s="1"/>
      <c r="BX64" s="1"/>
      <c r="BY64" s="1"/>
    </row>
    <row r="65" spans="1:77"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69"/>
      <c r="AV65" s="169"/>
      <c r="AW65" s="169"/>
      <c r="AX65" s="1"/>
      <c r="AY65" s="1"/>
      <c r="AZ65" s="1"/>
      <c r="BA65" s="1"/>
      <c r="BB65" s="1"/>
      <c r="BC65" s="168"/>
      <c r="BD65" s="168"/>
      <c r="BE65" s="168"/>
      <c r="BF65" s="168"/>
      <c r="BG65" s="168"/>
      <c r="BH65" s="1"/>
      <c r="BI65" s="1"/>
      <c r="BJ65" s="1"/>
      <c r="BK65" s="1"/>
      <c r="BL65" s="1"/>
      <c r="BM65" s="1"/>
      <c r="BN65" s="1"/>
      <c r="BO65" s="1"/>
      <c r="BP65" s="1"/>
      <c r="BQ65" s="1"/>
      <c r="BR65" s="1"/>
      <c r="BS65" s="1"/>
      <c r="BT65" s="1"/>
      <c r="BU65" s="1"/>
      <c r="BV65" s="1"/>
      <c r="BW65" s="1"/>
      <c r="BX65" s="1"/>
      <c r="BY65" s="1"/>
    </row>
    <row r="66" spans="1:77"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69"/>
      <c r="AV66" s="169"/>
      <c r="AW66" s="169"/>
      <c r="AX66" s="1"/>
      <c r="AY66" s="1"/>
      <c r="AZ66" s="1"/>
      <c r="BA66" s="1"/>
      <c r="BB66" s="1"/>
      <c r="BC66" s="168"/>
      <c r="BD66" s="168"/>
      <c r="BE66" s="168"/>
      <c r="BF66" s="168"/>
      <c r="BG66" s="168"/>
      <c r="BH66" s="1"/>
      <c r="BI66" s="1"/>
      <c r="BJ66" s="1"/>
      <c r="BK66" s="1"/>
      <c r="BL66" s="1"/>
      <c r="BM66" s="1"/>
      <c r="BN66" s="1"/>
      <c r="BO66" s="1"/>
      <c r="BP66" s="1"/>
      <c r="BQ66" s="1"/>
      <c r="BR66" s="1"/>
      <c r="BS66" s="1"/>
      <c r="BT66" s="1"/>
      <c r="BU66" s="1"/>
      <c r="BV66" s="1"/>
      <c r="BW66" s="1"/>
      <c r="BX66" s="1"/>
      <c r="BY66" s="1"/>
    </row>
    <row r="67" spans="1:7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69"/>
      <c r="AV67" s="169"/>
      <c r="AW67" s="169"/>
      <c r="AX67" s="1"/>
      <c r="AY67" s="1"/>
      <c r="AZ67" s="1"/>
      <c r="BA67" s="1"/>
      <c r="BB67" s="1"/>
      <c r="BC67" s="168"/>
      <c r="BD67" s="168"/>
      <c r="BE67" s="168"/>
      <c r="BF67" s="168"/>
      <c r="BG67" s="168"/>
      <c r="BH67" s="1"/>
      <c r="BI67" s="1"/>
      <c r="BJ67" s="1"/>
      <c r="BK67" s="1"/>
      <c r="BL67" s="1"/>
      <c r="BM67" s="1"/>
      <c r="BN67" s="1"/>
      <c r="BO67" s="1"/>
      <c r="BP67" s="1"/>
      <c r="BQ67" s="1"/>
      <c r="BR67" s="1"/>
      <c r="BS67" s="1"/>
      <c r="BT67" s="1"/>
      <c r="BU67" s="1"/>
      <c r="BV67" s="1"/>
      <c r="BW67" s="1"/>
      <c r="BX67" s="1"/>
      <c r="BY67" s="1"/>
    </row>
    <row r="68" spans="1:77"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69"/>
      <c r="AV68" s="169"/>
      <c r="AW68" s="169"/>
      <c r="AX68" s="1"/>
      <c r="AY68" s="1"/>
      <c r="AZ68" s="1"/>
      <c r="BA68" s="1"/>
      <c r="BB68" s="1"/>
      <c r="BC68" s="168"/>
      <c r="BD68" s="168"/>
      <c r="BE68" s="168"/>
      <c r="BF68" s="168"/>
      <c r="BG68" s="168"/>
      <c r="BH68" s="1"/>
      <c r="BI68" s="1"/>
      <c r="BJ68" s="1"/>
      <c r="BK68" s="1"/>
      <c r="BL68" s="1"/>
      <c r="BM68" s="1"/>
      <c r="BN68" s="1"/>
      <c r="BO68" s="1"/>
      <c r="BP68" s="1"/>
      <c r="BQ68" s="1"/>
      <c r="BR68" s="1"/>
      <c r="BS68" s="1"/>
      <c r="BT68" s="1"/>
      <c r="BU68" s="1"/>
      <c r="BV68" s="1"/>
      <c r="BW68" s="1"/>
      <c r="BX68" s="1"/>
      <c r="BY68" s="1"/>
    </row>
    <row r="69" spans="1:77"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69"/>
      <c r="AV69" s="169"/>
      <c r="AW69" s="169"/>
      <c r="AX69" s="1"/>
      <c r="AY69" s="1"/>
      <c r="AZ69" s="1"/>
      <c r="BA69" s="1"/>
      <c r="BB69" s="1"/>
      <c r="BC69" s="168"/>
      <c r="BD69" s="168"/>
      <c r="BE69" s="168"/>
      <c r="BF69" s="168"/>
      <c r="BG69" s="168"/>
      <c r="BH69" s="1"/>
      <c r="BI69" s="1"/>
      <c r="BJ69" s="1"/>
      <c r="BK69" s="1"/>
      <c r="BL69" s="1"/>
      <c r="BM69" s="1"/>
      <c r="BN69" s="1"/>
      <c r="BO69" s="1"/>
      <c r="BP69" s="1"/>
      <c r="BQ69" s="1"/>
      <c r="BR69" s="1"/>
      <c r="BS69" s="1"/>
      <c r="BT69" s="1"/>
      <c r="BU69" s="1"/>
      <c r="BV69" s="1"/>
      <c r="BW69" s="1"/>
      <c r="BX69" s="1"/>
      <c r="BY69" s="1"/>
    </row>
    <row r="70" spans="1:77"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69"/>
      <c r="AV70" s="169"/>
      <c r="AW70" s="169"/>
      <c r="AX70" s="1"/>
      <c r="AY70" s="1"/>
      <c r="AZ70" s="1"/>
      <c r="BA70" s="1"/>
      <c r="BB70" s="1"/>
      <c r="BC70" s="168"/>
      <c r="BD70" s="168"/>
      <c r="BE70" s="168"/>
      <c r="BF70" s="168"/>
      <c r="BG70" s="168"/>
      <c r="BH70" s="1"/>
      <c r="BI70" s="1"/>
      <c r="BJ70" s="1"/>
      <c r="BK70" s="1"/>
      <c r="BL70" s="1"/>
      <c r="BM70" s="1"/>
      <c r="BN70" s="1"/>
      <c r="BO70" s="1"/>
      <c r="BP70" s="1"/>
      <c r="BQ70" s="1"/>
      <c r="BR70" s="1"/>
      <c r="BS70" s="1"/>
      <c r="BT70" s="1"/>
      <c r="BU70" s="1"/>
      <c r="BV70" s="1"/>
      <c r="BW70" s="1"/>
      <c r="BX70" s="1"/>
      <c r="BY70" s="1"/>
    </row>
    <row r="71" spans="1:77"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69"/>
      <c r="AV71" s="169"/>
      <c r="AW71" s="169"/>
      <c r="AX71" s="1"/>
      <c r="AY71" s="1"/>
      <c r="AZ71" s="1"/>
      <c r="BA71" s="1"/>
      <c r="BB71" s="1"/>
      <c r="BC71" s="168"/>
      <c r="BD71" s="168"/>
      <c r="BE71" s="168"/>
      <c r="BF71" s="168"/>
      <c r="BG71" s="168"/>
      <c r="BH71" s="1"/>
      <c r="BI71" s="1"/>
      <c r="BJ71" s="1"/>
      <c r="BK71" s="1"/>
      <c r="BL71" s="1"/>
      <c r="BM71" s="1"/>
      <c r="BN71" s="1"/>
      <c r="BO71" s="1"/>
      <c r="BP71" s="1"/>
      <c r="BQ71" s="1"/>
      <c r="BR71" s="1"/>
      <c r="BS71" s="1"/>
      <c r="BT71" s="1"/>
      <c r="BU71" s="1"/>
      <c r="BV71" s="1"/>
      <c r="BW71" s="1"/>
      <c r="BX71" s="1"/>
      <c r="BY71" s="1"/>
    </row>
    <row r="72" spans="1:77"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69"/>
      <c r="AV72" s="169"/>
      <c r="AW72" s="169"/>
      <c r="AX72" s="1"/>
      <c r="AY72" s="1"/>
      <c r="AZ72" s="1"/>
      <c r="BA72" s="1"/>
      <c r="BB72" s="1"/>
      <c r="BC72" s="168"/>
      <c r="BD72" s="168"/>
      <c r="BE72" s="168"/>
      <c r="BF72" s="168"/>
      <c r="BG72" s="168"/>
      <c r="BH72" s="1"/>
      <c r="BI72" s="1"/>
      <c r="BJ72" s="1"/>
      <c r="BK72" s="1"/>
      <c r="BL72" s="1"/>
      <c r="BM72" s="1"/>
      <c r="BN72" s="1"/>
      <c r="BO72" s="1"/>
      <c r="BP72" s="1"/>
      <c r="BQ72" s="1"/>
      <c r="BR72" s="1"/>
      <c r="BS72" s="1"/>
      <c r="BT72" s="1"/>
      <c r="BU72" s="1"/>
      <c r="BV72" s="1"/>
      <c r="BW72" s="1"/>
      <c r="BX72" s="1"/>
      <c r="BY72" s="1"/>
    </row>
    <row r="73" spans="1:77"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69"/>
      <c r="AV73" s="169"/>
      <c r="AW73" s="169"/>
      <c r="AX73" s="1"/>
      <c r="AY73" s="1"/>
      <c r="AZ73" s="1"/>
      <c r="BA73" s="1"/>
      <c r="BB73" s="1"/>
      <c r="BC73" s="168"/>
      <c r="BD73" s="168"/>
      <c r="BE73" s="168"/>
      <c r="BF73" s="168"/>
      <c r="BG73" s="168"/>
      <c r="BH73" s="1"/>
      <c r="BI73" s="1"/>
      <c r="BJ73" s="1"/>
      <c r="BK73" s="1"/>
      <c r="BL73" s="1"/>
      <c r="BM73" s="1"/>
      <c r="BN73" s="1"/>
      <c r="BO73" s="1"/>
      <c r="BP73" s="1"/>
      <c r="BQ73" s="1"/>
      <c r="BR73" s="1"/>
      <c r="BS73" s="1"/>
      <c r="BT73" s="1"/>
      <c r="BU73" s="1"/>
      <c r="BV73" s="1"/>
      <c r="BW73" s="1"/>
      <c r="BX73" s="1"/>
      <c r="BY73" s="1"/>
    </row>
    <row r="74" spans="1:7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69"/>
      <c r="AV74" s="169"/>
      <c r="AW74" s="169"/>
      <c r="AX74" s="1"/>
      <c r="AY74" s="1"/>
      <c r="AZ74" s="1"/>
      <c r="BA74" s="1"/>
      <c r="BB74" s="1"/>
      <c r="BC74" s="168"/>
      <c r="BD74" s="168"/>
      <c r="BE74" s="168"/>
      <c r="BF74" s="168"/>
      <c r="BG74" s="168"/>
      <c r="BH74" s="1"/>
      <c r="BI74" s="1"/>
      <c r="BJ74" s="1"/>
      <c r="BK74" s="1"/>
      <c r="BL74" s="1"/>
      <c r="BM74" s="1"/>
      <c r="BN74" s="1"/>
      <c r="BO74" s="1"/>
      <c r="BP74" s="1"/>
      <c r="BQ74" s="1"/>
      <c r="BR74" s="1"/>
      <c r="BS74" s="1"/>
      <c r="BT74" s="1"/>
      <c r="BU74" s="1"/>
      <c r="BV74" s="1"/>
      <c r="BW74" s="1"/>
      <c r="BX74" s="1"/>
      <c r="BY74" s="1"/>
    </row>
    <row r="75" spans="1:7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69"/>
      <c r="AV75" s="169"/>
      <c r="AW75" s="169"/>
      <c r="AX75" s="1"/>
      <c r="AY75" s="1"/>
      <c r="AZ75" s="1"/>
      <c r="BA75" s="1"/>
      <c r="BB75" s="1"/>
      <c r="BC75" s="168"/>
      <c r="BD75" s="168"/>
      <c r="BE75" s="168"/>
      <c r="BF75" s="168"/>
      <c r="BG75" s="168"/>
      <c r="BH75" s="1"/>
      <c r="BI75" s="1"/>
      <c r="BJ75" s="1"/>
      <c r="BK75" s="1"/>
      <c r="BL75" s="1"/>
      <c r="BM75" s="1"/>
      <c r="BN75" s="1"/>
      <c r="BO75" s="1"/>
      <c r="BP75" s="1"/>
      <c r="BQ75" s="1"/>
      <c r="BR75" s="1"/>
      <c r="BS75" s="1"/>
      <c r="BT75" s="1"/>
      <c r="BU75" s="1"/>
      <c r="BV75" s="1"/>
      <c r="BW75" s="1"/>
      <c r="BX75" s="1"/>
      <c r="BY75" s="1"/>
    </row>
    <row r="76" spans="1:7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69"/>
      <c r="AV76" s="169"/>
      <c r="AW76" s="169"/>
      <c r="AX76" s="1"/>
      <c r="AY76" s="1"/>
      <c r="AZ76" s="1"/>
      <c r="BA76" s="1"/>
      <c r="BB76" s="1"/>
      <c r="BC76" s="168"/>
      <c r="BD76" s="168"/>
      <c r="BE76" s="168"/>
      <c r="BF76" s="168"/>
      <c r="BG76" s="168"/>
      <c r="BH76" s="1"/>
      <c r="BI76" s="1"/>
      <c r="BJ76" s="1"/>
      <c r="BK76" s="1"/>
      <c r="BL76" s="1"/>
      <c r="BM76" s="1"/>
      <c r="BN76" s="1"/>
      <c r="BO76" s="1"/>
      <c r="BP76" s="1"/>
      <c r="BQ76" s="1"/>
      <c r="BR76" s="1"/>
      <c r="BS76" s="1"/>
      <c r="BT76" s="1"/>
      <c r="BU76" s="1"/>
      <c r="BV76" s="1"/>
      <c r="BW76" s="1"/>
      <c r="BX76" s="1"/>
      <c r="BY76" s="1"/>
    </row>
    <row r="77" spans="1: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69"/>
      <c r="AV77" s="169"/>
      <c r="AW77" s="169"/>
      <c r="AX77" s="1"/>
      <c r="AY77" s="1"/>
      <c r="AZ77" s="1"/>
      <c r="BA77" s="1"/>
      <c r="BB77" s="1"/>
      <c r="BC77" s="168"/>
      <c r="BD77" s="168"/>
      <c r="BE77" s="168"/>
      <c r="BF77" s="168"/>
      <c r="BG77" s="168"/>
      <c r="BH77" s="1"/>
      <c r="BI77" s="1"/>
      <c r="BJ77" s="1"/>
      <c r="BK77" s="1"/>
      <c r="BL77" s="1"/>
      <c r="BM77" s="1"/>
      <c r="BN77" s="1"/>
      <c r="BO77" s="1"/>
      <c r="BP77" s="1"/>
      <c r="BQ77" s="1"/>
      <c r="BR77" s="1"/>
      <c r="BS77" s="1"/>
      <c r="BT77" s="1"/>
      <c r="BU77" s="1"/>
      <c r="BV77" s="1"/>
      <c r="BW77" s="1"/>
      <c r="BX77" s="1"/>
      <c r="BY77" s="1"/>
    </row>
    <row r="78" spans="1:7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69"/>
      <c r="AV78" s="169"/>
      <c r="AW78" s="169"/>
      <c r="AX78" s="1"/>
      <c r="AY78" s="1"/>
      <c r="AZ78" s="1"/>
      <c r="BA78" s="1"/>
      <c r="BB78" s="1"/>
      <c r="BC78" s="168"/>
      <c r="BD78" s="168"/>
      <c r="BE78" s="168"/>
      <c r="BF78" s="168"/>
      <c r="BG78" s="168"/>
      <c r="BH78" s="1"/>
      <c r="BI78" s="1"/>
      <c r="BJ78" s="1"/>
      <c r="BK78" s="1"/>
      <c r="BL78" s="1"/>
      <c r="BM78" s="1"/>
      <c r="BN78" s="1"/>
      <c r="BO78" s="1"/>
      <c r="BP78" s="1"/>
      <c r="BQ78" s="1"/>
      <c r="BR78" s="1"/>
      <c r="BS78" s="1"/>
      <c r="BT78" s="1"/>
      <c r="BU78" s="1"/>
      <c r="BV78" s="1"/>
      <c r="BW78" s="1"/>
      <c r="BX78" s="1"/>
      <c r="BY78" s="1"/>
    </row>
    <row r="79" spans="1:7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69"/>
      <c r="AV79" s="169"/>
      <c r="AW79" s="169"/>
      <c r="AX79" s="1"/>
      <c r="AY79" s="1"/>
      <c r="AZ79" s="1"/>
      <c r="BA79" s="1"/>
      <c r="BB79" s="1"/>
      <c r="BC79" s="168"/>
      <c r="BD79" s="168"/>
      <c r="BE79" s="168"/>
      <c r="BF79" s="168"/>
      <c r="BG79" s="168"/>
      <c r="BH79" s="1"/>
      <c r="BI79" s="1"/>
      <c r="BJ79" s="1"/>
      <c r="BK79" s="1"/>
      <c r="BL79" s="1"/>
      <c r="BM79" s="1"/>
      <c r="BN79" s="1"/>
      <c r="BO79" s="1"/>
      <c r="BP79" s="1"/>
      <c r="BQ79" s="1"/>
      <c r="BR79" s="1"/>
      <c r="BS79" s="1"/>
      <c r="BT79" s="1"/>
      <c r="BU79" s="1"/>
      <c r="BV79" s="1"/>
      <c r="BW79" s="1"/>
      <c r="BX79" s="1"/>
      <c r="BY79" s="1"/>
    </row>
    <row r="80" spans="1:7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69"/>
      <c r="AV80" s="169"/>
      <c r="AW80" s="169"/>
      <c r="AX80" s="1"/>
      <c r="AY80" s="1"/>
      <c r="AZ80" s="1"/>
      <c r="BA80" s="1"/>
      <c r="BB80" s="1"/>
      <c r="BC80" s="168"/>
      <c r="BD80" s="168"/>
      <c r="BE80" s="168"/>
      <c r="BF80" s="168"/>
      <c r="BG80" s="168"/>
      <c r="BH80" s="1"/>
      <c r="BI80" s="1"/>
      <c r="BJ80" s="1"/>
      <c r="BK80" s="1"/>
      <c r="BL80" s="1"/>
      <c r="BM80" s="1"/>
      <c r="BN80" s="1"/>
      <c r="BO80" s="1"/>
      <c r="BP80" s="1"/>
      <c r="BQ80" s="1"/>
      <c r="BR80" s="1"/>
      <c r="BS80" s="1"/>
      <c r="BT80" s="1"/>
      <c r="BU80" s="1"/>
      <c r="BV80" s="1"/>
      <c r="BW80" s="1"/>
      <c r="BX80" s="1"/>
      <c r="BY80" s="1"/>
    </row>
    <row r="81" spans="1:77"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69"/>
      <c r="AV81" s="169"/>
      <c r="AW81" s="169"/>
      <c r="AX81" s="1"/>
      <c r="AY81" s="1"/>
      <c r="AZ81" s="1"/>
      <c r="BA81" s="1"/>
      <c r="BB81" s="1"/>
      <c r="BC81" s="168"/>
      <c r="BD81" s="168"/>
      <c r="BE81" s="168"/>
      <c r="BF81" s="168"/>
      <c r="BG81" s="168"/>
      <c r="BH81" s="1"/>
      <c r="BI81" s="1"/>
      <c r="BJ81" s="1"/>
      <c r="BK81" s="1"/>
      <c r="BL81" s="1"/>
      <c r="BM81" s="1"/>
      <c r="BN81" s="1"/>
      <c r="BO81" s="1"/>
      <c r="BP81" s="1"/>
      <c r="BQ81" s="1"/>
      <c r="BR81" s="1"/>
      <c r="BS81" s="1"/>
      <c r="BT81" s="1"/>
      <c r="BU81" s="1"/>
      <c r="BV81" s="1"/>
      <c r="BW81" s="1"/>
      <c r="BX81" s="1"/>
      <c r="BY81" s="1"/>
    </row>
    <row r="82" spans="1:7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69"/>
      <c r="AV82" s="169"/>
      <c r="AW82" s="169"/>
      <c r="AX82" s="1"/>
      <c r="AY82" s="1"/>
      <c r="AZ82" s="1"/>
      <c r="BA82" s="1"/>
      <c r="BB82" s="1"/>
      <c r="BC82" s="168"/>
      <c r="BD82" s="168"/>
      <c r="BE82" s="168"/>
      <c r="BF82" s="168"/>
      <c r="BG82" s="168"/>
      <c r="BH82" s="1"/>
      <c r="BI82" s="1"/>
      <c r="BJ82" s="1"/>
      <c r="BK82" s="1"/>
      <c r="BL82" s="1"/>
      <c r="BM82" s="1"/>
      <c r="BN82" s="1"/>
      <c r="BO82" s="1"/>
      <c r="BP82" s="1"/>
      <c r="BQ82" s="1"/>
      <c r="BR82" s="1"/>
      <c r="BS82" s="1"/>
      <c r="BT82" s="1"/>
      <c r="BU82" s="1"/>
      <c r="BV82" s="1"/>
      <c r="BW82" s="1"/>
      <c r="BX82" s="1"/>
      <c r="BY82" s="1"/>
    </row>
    <row r="83" spans="1:7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69"/>
      <c r="AV83" s="169"/>
      <c r="AW83" s="169"/>
      <c r="AX83" s="1"/>
      <c r="AY83" s="1"/>
      <c r="AZ83" s="1"/>
      <c r="BA83" s="1"/>
      <c r="BB83" s="1"/>
      <c r="BC83" s="168"/>
      <c r="BD83" s="168"/>
      <c r="BE83" s="168"/>
      <c r="BF83" s="168"/>
      <c r="BG83" s="168"/>
      <c r="BH83" s="1"/>
      <c r="BI83" s="1"/>
      <c r="BJ83" s="1"/>
      <c r="BK83" s="1"/>
      <c r="BL83" s="1"/>
      <c r="BM83" s="1"/>
      <c r="BN83" s="1"/>
      <c r="BO83" s="1"/>
      <c r="BP83" s="1"/>
      <c r="BQ83" s="1"/>
      <c r="BR83" s="1"/>
      <c r="BS83" s="1"/>
      <c r="BT83" s="1"/>
      <c r="BU83" s="1"/>
      <c r="BV83" s="1"/>
      <c r="BW83" s="1"/>
      <c r="BX83" s="1"/>
      <c r="BY83" s="1"/>
    </row>
    <row r="84" spans="1:7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69"/>
      <c r="AV84" s="169"/>
      <c r="AW84" s="169"/>
      <c r="AX84" s="1"/>
      <c r="AY84" s="1"/>
      <c r="AZ84" s="1"/>
      <c r="BA84" s="1"/>
      <c r="BB84" s="1"/>
      <c r="BC84" s="168"/>
      <c r="BD84" s="168"/>
      <c r="BE84" s="168"/>
      <c r="BF84" s="168"/>
      <c r="BG84" s="168"/>
      <c r="BH84" s="1"/>
      <c r="BI84" s="1"/>
      <c r="BJ84" s="1"/>
      <c r="BK84" s="1"/>
      <c r="BL84" s="1"/>
      <c r="BM84" s="1"/>
      <c r="BN84" s="1"/>
      <c r="BO84" s="1"/>
      <c r="BP84" s="1"/>
      <c r="BQ84" s="1"/>
      <c r="BR84" s="1"/>
      <c r="BS84" s="1"/>
      <c r="BT84" s="1"/>
      <c r="BU84" s="1"/>
      <c r="BV84" s="1"/>
      <c r="BW84" s="1"/>
      <c r="BX84" s="1"/>
      <c r="BY84" s="1"/>
    </row>
    <row r="85" spans="1:7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69"/>
      <c r="AV85" s="169"/>
      <c r="AW85" s="169"/>
      <c r="AX85" s="1"/>
      <c r="AY85" s="1"/>
      <c r="AZ85" s="1"/>
      <c r="BA85" s="1"/>
      <c r="BB85" s="1"/>
      <c r="BC85" s="168"/>
      <c r="BD85" s="168"/>
      <c r="BE85" s="168"/>
      <c r="BF85" s="168"/>
      <c r="BG85" s="168"/>
      <c r="BH85" s="1"/>
      <c r="BI85" s="1"/>
      <c r="BJ85" s="1"/>
      <c r="BK85" s="1"/>
      <c r="BL85" s="1"/>
      <c r="BM85" s="1"/>
      <c r="BN85" s="1"/>
      <c r="BO85" s="1"/>
      <c r="BP85" s="1"/>
      <c r="BQ85" s="1"/>
      <c r="BR85" s="1"/>
      <c r="BS85" s="1"/>
      <c r="BT85" s="1"/>
      <c r="BU85" s="1"/>
      <c r="BV85" s="1"/>
      <c r="BW85" s="1"/>
      <c r="BX85" s="1"/>
      <c r="BY85" s="1"/>
    </row>
    <row r="86" spans="1:7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69"/>
      <c r="AV86" s="169"/>
      <c r="AW86" s="169"/>
      <c r="AX86" s="1"/>
      <c r="AY86" s="1"/>
      <c r="AZ86" s="1"/>
      <c r="BA86" s="1"/>
      <c r="BB86" s="1"/>
      <c r="BC86" s="168"/>
      <c r="BD86" s="168"/>
      <c r="BE86" s="168"/>
      <c r="BF86" s="168"/>
      <c r="BG86" s="168"/>
      <c r="BH86" s="1"/>
      <c r="BI86" s="1"/>
      <c r="BJ86" s="1"/>
      <c r="BK86" s="1"/>
      <c r="BL86" s="1"/>
      <c r="BM86" s="1"/>
      <c r="BN86" s="1"/>
      <c r="BO86" s="1"/>
      <c r="BP86" s="1"/>
      <c r="BQ86" s="1"/>
      <c r="BR86" s="1"/>
      <c r="BS86" s="1"/>
      <c r="BT86" s="1"/>
      <c r="BU86" s="1"/>
      <c r="BV86" s="1"/>
      <c r="BW86" s="1"/>
      <c r="BX86" s="1"/>
      <c r="BY86" s="1"/>
    </row>
    <row r="87" spans="1:7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69"/>
      <c r="AV87" s="169"/>
      <c r="AW87" s="169"/>
      <c r="AX87" s="1"/>
      <c r="AY87" s="1"/>
      <c r="AZ87" s="1"/>
      <c r="BA87" s="1"/>
      <c r="BB87" s="1"/>
      <c r="BC87" s="168"/>
      <c r="BD87" s="168"/>
      <c r="BE87" s="168"/>
      <c r="BF87" s="168"/>
      <c r="BG87" s="168"/>
      <c r="BH87" s="1"/>
      <c r="BI87" s="1"/>
      <c r="BJ87" s="1"/>
      <c r="BK87" s="1"/>
      <c r="BL87" s="1"/>
      <c r="BM87" s="1"/>
      <c r="BN87" s="1"/>
      <c r="BO87" s="1"/>
      <c r="BP87" s="1"/>
      <c r="BQ87" s="1"/>
      <c r="BR87" s="1"/>
      <c r="BS87" s="1"/>
      <c r="BT87" s="1"/>
      <c r="BU87" s="1"/>
      <c r="BV87" s="1"/>
      <c r="BW87" s="1"/>
      <c r="BX87" s="1"/>
      <c r="BY87" s="1"/>
    </row>
    <row r="88" spans="1:7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69"/>
      <c r="AV88" s="169"/>
      <c r="AW88" s="169"/>
      <c r="AX88" s="1"/>
      <c r="AY88" s="1"/>
      <c r="AZ88" s="1"/>
      <c r="BA88" s="1"/>
      <c r="BB88" s="1"/>
      <c r="BC88" s="168"/>
      <c r="BD88" s="168"/>
      <c r="BE88" s="168"/>
      <c r="BF88" s="168"/>
      <c r="BG88" s="168"/>
      <c r="BH88" s="1"/>
      <c r="BI88" s="1"/>
      <c r="BJ88" s="1"/>
      <c r="BK88" s="1"/>
      <c r="BL88" s="1"/>
      <c r="BM88" s="1"/>
      <c r="BN88" s="1"/>
      <c r="BO88" s="1"/>
      <c r="BP88" s="1"/>
      <c r="BQ88" s="1"/>
      <c r="BR88" s="1"/>
      <c r="BS88" s="1"/>
      <c r="BT88" s="1"/>
      <c r="BU88" s="1"/>
      <c r="BV88" s="1"/>
      <c r="BW88" s="1"/>
      <c r="BX88" s="1"/>
      <c r="BY88" s="1"/>
    </row>
    <row r="89" spans="1:7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69"/>
      <c r="AV89" s="169"/>
      <c r="AW89" s="169"/>
      <c r="AX89" s="1"/>
      <c r="AY89" s="1"/>
      <c r="AZ89" s="1"/>
      <c r="BA89" s="1"/>
      <c r="BB89" s="1"/>
      <c r="BC89" s="168"/>
      <c r="BD89" s="168"/>
      <c r="BE89" s="168"/>
      <c r="BF89" s="168"/>
      <c r="BG89" s="168"/>
      <c r="BH89" s="1"/>
      <c r="BI89" s="1"/>
      <c r="BJ89" s="1"/>
      <c r="BK89" s="1"/>
      <c r="BL89" s="1"/>
      <c r="BM89" s="1"/>
      <c r="BN89" s="1"/>
      <c r="BO89" s="1"/>
      <c r="BP89" s="1"/>
      <c r="BQ89" s="1"/>
      <c r="BR89" s="1"/>
      <c r="BS89" s="1"/>
      <c r="BT89" s="1"/>
      <c r="BU89" s="1"/>
      <c r="BV89" s="1"/>
      <c r="BW89" s="1"/>
      <c r="BX89" s="1"/>
      <c r="BY89" s="1"/>
    </row>
    <row r="90" spans="1:7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69"/>
      <c r="AV90" s="169"/>
      <c r="AW90" s="169"/>
      <c r="AX90" s="1"/>
      <c r="AY90" s="1"/>
      <c r="AZ90" s="1"/>
      <c r="BA90" s="1"/>
      <c r="BB90" s="1"/>
      <c r="BC90" s="168"/>
      <c r="BD90" s="168"/>
      <c r="BE90" s="168"/>
      <c r="BF90" s="168"/>
      <c r="BG90" s="168"/>
      <c r="BH90" s="1"/>
      <c r="BI90" s="1"/>
      <c r="BJ90" s="1"/>
      <c r="BK90" s="1"/>
      <c r="BL90" s="1"/>
      <c r="BM90" s="1"/>
      <c r="BN90" s="1"/>
      <c r="BO90" s="1"/>
      <c r="BP90" s="1"/>
      <c r="BQ90" s="1"/>
      <c r="BR90" s="1"/>
      <c r="BS90" s="1"/>
      <c r="BT90" s="1"/>
      <c r="BU90" s="1"/>
      <c r="BV90" s="1"/>
      <c r="BW90" s="1"/>
      <c r="BX90" s="1"/>
      <c r="BY90" s="1"/>
    </row>
    <row r="91" spans="1:7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69"/>
      <c r="AV91" s="169"/>
      <c r="AW91" s="169"/>
      <c r="AX91" s="1"/>
      <c r="AY91" s="1"/>
      <c r="AZ91" s="1"/>
      <c r="BA91" s="1"/>
      <c r="BB91" s="1"/>
      <c r="BC91" s="168"/>
      <c r="BD91" s="168"/>
      <c r="BE91" s="168"/>
      <c r="BF91" s="168"/>
      <c r="BG91" s="168"/>
      <c r="BH91" s="1"/>
      <c r="BI91" s="1"/>
      <c r="BJ91" s="1"/>
      <c r="BK91" s="1"/>
      <c r="BL91" s="1"/>
      <c r="BM91" s="1"/>
      <c r="BN91" s="1"/>
      <c r="BO91" s="1"/>
      <c r="BP91" s="1"/>
      <c r="BQ91" s="1"/>
      <c r="BR91" s="1"/>
      <c r="BS91" s="1"/>
      <c r="BT91" s="1"/>
      <c r="BU91" s="1"/>
      <c r="BV91" s="1"/>
      <c r="BW91" s="1"/>
      <c r="BX91" s="1"/>
      <c r="BY91" s="1"/>
    </row>
    <row r="92" spans="1:7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69"/>
      <c r="AV92" s="169"/>
      <c r="AW92" s="169"/>
      <c r="AX92" s="1"/>
      <c r="AY92" s="1"/>
      <c r="AZ92" s="1"/>
      <c r="BA92" s="1"/>
      <c r="BB92" s="1"/>
      <c r="BC92" s="168"/>
      <c r="BD92" s="168"/>
      <c r="BE92" s="168"/>
      <c r="BF92" s="168"/>
      <c r="BG92" s="168"/>
      <c r="BH92" s="1"/>
      <c r="BI92" s="1"/>
      <c r="BJ92" s="1"/>
      <c r="BK92" s="1"/>
      <c r="BL92" s="1"/>
      <c r="BM92" s="1"/>
      <c r="BN92" s="1"/>
      <c r="BO92" s="1"/>
      <c r="BP92" s="1"/>
      <c r="BQ92" s="1"/>
      <c r="BR92" s="1"/>
      <c r="BS92" s="1"/>
      <c r="BT92" s="1"/>
      <c r="BU92" s="1"/>
      <c r="BV92" s="1"/>
      <c r="BW92" s="1"/>
      <c r="BX92" s="1"/>
      <c r="BY92" s="1"/>
    </row>
    <row r="93" spans="1:7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69"/>
      <c r="AV93" s="169"/>
      <c r="AW93" s="169"/>
      <c r="AX93" s="1"/>
      <c r="AY93" s="1"/>
      <c r="AZ93" s="1"/>
      <c r="BA93" s="1"/>
      <c r="BB93" s="1"/>
      <c r="BC93" s="168"/>
      <c r="BD93" s="168"/>
      <c r="BE93" s="168"/>
      <c r="BF93" s="168"/>
      <c r="BG93" s="168"/>
      <c r="BH93" s="1"/>
      <c r="BI93" s="1"/>
      <c r="BJ93" s="1"/>
      <c r="BK93" s="1"/>
      <c r="BL93" s="1"/>
      <c r="BM93" s="1"/>
      <c r="BN93" s="1"/>
      <c r="BO93" s="1"/>
      <c r="BP93" s="1"/>
      <c r="BQ93" s="1"/>
      <c r="BR93" s="1"/>
      <c r="BS93" s="1"/>
      <c r="BT93" s="1"/>
      <c r="BU93" s="1"/>
      <c r="BV93" s="1"/>
      <c r="BW93" s="1"/>
      <c r="BX93" s="1"/>
      <c r="BY93" s="1"/>
    </row>
    <row r="94" spans="1:7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69"/>
      <c r="AV94" s="169"/>
      <c r="AW94" s="169"/>
      <c r="AX94" s="1"/>
      <c r="AY94" s="1"/>
      <c r="AZ94" s="1"/>
      <c r="BA94" s="1"/>
      <c r="BB94" s="1"/>
      <c r="BC94" s="168"/>
      <c r="BD94" s="168"/>
      <c r="BE94" s="168"/>
      <c r="BF94" s="168"/>
      <c r="BG94" s="168"/>
      <c r="BH94" s="1"/>
      <c r="BI94" s="1"/>
      <c r="BJ94" s="1"/>
      <c r="BK94" s="1"/>
      <c r="BL94" s="1"/>
      <c r="BM94" s="1"/>
      <c r="BN94" s="1"/>
      <c r="BO94" s="1"/>
      <c r="BP94" s="1"/>
      <c r="BQ94" s="1"/>
      <c r="BR94" s="1"/>
      <c r="BS94" s="1"/>
      <c r="BT94" s="1"/>
      <c r="BU94" s="1"/>
      <c r="BV94" s="1"/>
      <c r="BW94" s="1"/>
      <c r="BX94" s="1"/>
      <c r="BY94" s="1"/>
    </row>
    <row r="95" spans="1:7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69"/>
      <c r="AV95" s="169"/>
      <c r="AW95" s="169"/>
      <c r="AX95" s="1"/>
      <c r="AY95" s="1"/>
      <c r="AZ95" s="1"/>
      <c r="BA95" s="1"/>
      <c r="BB95" s="1"/>
      <c r="BC95" s="168"/>
      <c r="BD95" s="168"/>
      <c r="BE95" s="168"/>
      <c r="BF95" s="168"/>
      <c r="BG95" s="168"/>
      <c r="BH95" s="1"/>
      <c r="BI95" s="1"/>
      <c r="BJ95" s="1"/>
      <c r="BK95" s="1"/>
      <c r="BL95" s="1"/>
      <c r="BM95" s="1"/>
      <c r="BN95" s="1"/>
      <c r="BO95" s="1"/>
      <c r="BP95" s="1"/>
      <c r="BQ95" s="1"/>
      <c r="BR95" s="1"/>
      <c r="BS95" s="1"/>
      <c r="BT95" s="1"/>
      <c r="BU95" s="1"/>
      <c r="BV95" s="1"/>
      <c r="BW95" s="1"/>
      <c r="BX95" s="1"/>
      <c r="BY95" s="1"/>
    </row>
    <row r="96" spans="1:7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69"/>
      <c r="AV96" s="169"/>
      <c r="AW96" s="169"/>
      <c r="AX96" s="1"/>
      <c r="AY96" s="1"/>
      <c r="AZ96" s="1"/>
      <c r="BA96" s="1"/>
      <c r="BB96" s="1"/>
      <c r="BC96" s="168"/>
      <c r="BD96" s="168"/>
      <c r="BE96" s="168"/>
      <c r="BF96" s="168"/>
      <c r="BG96" s="168"/>
      <c r="BH96" s="1"/>
      <c r="BI96" s="1"/>
      <c r="BJ96" s="1"/>
      <c r="BK96" s="1"/>
      <c r="BL96" s="1"/>
      <c r="BM96" s="1"/>
      <c r="BN96" s="1"/>
      <c r="BO96" s="1"/>
      <c r="BP96" s="1"/>
      <c r="BQ96" s="1"/>
      <c r="BR96" s="1"/>
      <c r="BS96" s="1"/>
      <c r="BT96" s="1"/>
      <c r="BU96" s="1"/>
      <c r="BV96" s="1"/>
      <c r="BW96" s="1"/>
      <c r="BX96" s="1"/>
      <c r="BY96" s="1"/>
    </row>
    <row r="97" spans="1:7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69"/>
      <c r="AV97" s="169"/>
      <c r="AW97" s="169"/>
      <c r="AX97" s="1"/>
      <c r="AY97" s="1"/>
      <c r="AZ97" s="1"/>
      <c r="BA97" s="1"/>
      <c r="BB97" s="1"/>
      <c r="BC97" s="168"/>
      <c r="BD97" s="168"/>
      <c r="BE97" s="168"/>
      <c r="BF97" s="168"/>
      <c r="BG97" s="168"/>
      <c r="BH97" s="1"/>
      <c r="BI97" s="1"/>
      <c r="BJ97" s="1"/>
      <c r="BK97" s="1"/>
      <c r="BL97" s="1"/>
      <c r="BM97" s="1"/>
      <c r="BN97" s="1"/>
      <c r="BO97" s="1"/>
      <c r="BP97" s="1"/>
      <c r="BQ97" s="1"/>
      <c r="BR97" s="1"/>
      <c r="BS97" s="1"/>
      <c r="BT97" s="1"/>
      <c r="BU97" s="1"/>
      <c r="BV97" s="1"/>
      <c r="BW97" s="1"/>
      <c r="BX97" s="1"/>
      <c r="BY97" s="1"/>
    </row>
    <row r="98" spans="1:7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69"/>
      <c r="AV98" s="169"/>
      <c r="AW98" s="169"/>
      <c r="AX98" s="1"/>
      <c r="AY98" s="1"/>
      <c r="AZ98" s="1"/>
      <c r="BA98" s="1"/>
      <c r="BB98" s="1"/>
      <c r="BC98" s="168"/>
      <c r="BD98" s="168"/>
      <c r="BE98" s="168"/>
      <c r="BF98" s="168"/>
      <c r="BG98" s="168"/>
      <c r="BH98" s="1"/>
      <c r="BI98" s="1"/>
      <c r="BJ98" s="1"/>
      <c r="BK98" s="1"/>
      <c r="BL98" s="1"/>
      <c r="BM98" s="1"/>
      <c r="BN98" s="1"/>
      <c r="BO98" s="1"/>
      <c r="BP98" s="1"/>
      <c r="BQ98" s="1"/>
      <c r="BR98" s="1"/>
      <c r="BS98" s="1"/>
      <c r="BT98" s="1"/>
      <c r="BU98" s="1"/>
      <c r="BV98" s="1"/>
      <c r="BW98" s="1"/>
      <c r="BX98" s="1"/>
      <c r="BY98" s="1"/>
    </row>
    <row r="99" spans="1:7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69"/>
      <c r="AV99" s="169"/>
      <c r="AW99" s="169"/>
      <c r="AX99" s="1"/>
      <c r="AY99" s="1"/>
      <c r="AZ99" s="1"/>
      <c r="BA99" s="1"/>
      <c r="BB99" s="1"/>
      <c r="BC99" s="168"/>
      <c r="BD99" s="168"/>
      <c r="BE99" s="168"/>
      <c r="BF99" s="168"/>
      <c r="BG99" s="168"/>
      <c r="BH99" s="1"/>
      <c r="BI99" s="1"/>
      <c r="BJ99" s="1"/>
      <c r="BK99" s="1"/>
      <c r="BL99" s="1"/>
      <c r="BM99" s="1"/>
      <c r="BN99" s="1"/>
      <c r="BO99" s="1"/>
      <c r="BP99" s="1"/>
      <c r="BQ99" s="1"/>
      <c r="BR99" s="1"/>
      <c r="BS99" s="1"/>
      <c r="BT99" s="1"/>
      <c r="BU99" s="1"/>
      <c r="BV99" s="1"/>
      <c r="BW99" s="1"/>
      <c r="BX99" s="1"/>
      <c r="BY99" s="1"/>
    </row>
    <row r="100" spans="1:7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69"/>
      <c r="AV100" s="169"/>
      <c r="AW100" s="169"/>
      <c r="AX100" s="1"/>
      <c r="AY100" s="1"/>
      <c r="AZ100" s="1"/>
      <c r="BA100" s="1"/>
      <c r="BB100" s="1"/>
      <c r="BC100" s="168"/>
      <c r="BD100" s="168"/>
      <c r="BE100" s="168"/>
      <c r="BF100" s="168"/>
      <c r="BG100" s="168"/>
      <c r="BH100" s="1"/>
      <c r="BI100" s="1"/>
      <c r="BJ100" s="1"/>
      <c r="BK100" s="1"/>
      <c r="BL100" s="1"/>
      <c r="BM100" s="1"/>
      <c r="BN100" s="1"/>
      <c r="BO100" s="1"/>
      <c r="BP100" s="1"/>
      <c r="BQ100" s="1"/>
      <c r="BR100" s="1"/>
      <c r="BS100" s="1"/>
      <c r="BT100" s="1"/>
      <c r="BU100" s="1"/>
      <c r="BV100" s="1"/>
      <c r="BW100" s="1"/>
      <c r="BX100" s="1"/>
      <c r="BY100" s="1"/>
    </row>
    <row r="101" spans="1:7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69"/>
      <c r="AV101" s="169"/>
      <c r="AW101" s="169"/>
      <c r="AX101" s="1"/>
      <c r="AY101" s="1"/>
      <c r="AZ101" s="1"/>
      <c r="BA101" s="1"/>
      <c r="BB101" s="1"/>
      <c r="BC101" s="168"/>
      <c r="BD101" s="168"/>
      <c r="BE101" s="168"/>
      <c r="BF101" s="168"/>
      <c r="BG101" s="168"/>
      <c r="BH101" s="1"/>
      <c r="BI101" s="1"/>
      <c r="BJ101" s="1"/>
      <c r="BK101" s="1"/>
      <c r="BL101" s="1"/>
      <c r="BM101" s="1"/>
      <c r="BN101" s="1"/>
      <c r="BO101" s="1"/>
      <c r="BP101" s="1"/>
      <c r="BQ101" s="1"/>
      <c r="BR101" s="1"/>
      <c r="BS101" s="1"/>
      <c r="BT101" s="1"/>
      <c r="BU101" s="1"/>
      <c r="BV101" s="1"/>
      <c r="BW101" s="1"/>
      <c r="BX101" s="1"/>
      <c r="BY101" s="1"/>
    </row>
    <row r="102" spans="1:7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69"/>
      <c r="AV102" s="169"/>
      <c r="AW102" s="169"/>
      <c r="AX102" s="1"/>
      <c r="AY102" s="1"/>
      <c r="AZ102" s="1"/>
      <c r="BA102" s="1"/>
      <c r="BB102" s="1"/>
      <c r="BC102" s="168"/>
      <c r="BD102" s="168"/>
      <c r="BE102" s="168"/>
      <c r="BF102" s="168"/>
      <c r="BG102" s="168"/>
      <c r="BH102" s="1"/>
      <c r="BI102" s="1"/>
      <c r="BJ102" s="1"/>
      <c r="BK102" s="1"/>
      <c r="BL102" s="1"/>
      <c r="BM102" s="1"/>
      <c r="BN102" s="1"/>
      <c r="BO102" s="1"/>
      <c r="BP102" s="1"/>
      <c r="BQ102" s="1"/>
      <c r="BR102" s="1"/>
      <c r="BS102" s="1"/>
      <c r="BT102" s="1"/>
      <c r="BU102" s="1"/>
      <c r="BV102" s="1"/>
      <c r="BW102" s="1"/>
      <c r="BX102" s="1"/>
      <c r="BY102" s="1"/>
    </row>
    <row r="103" spans="1:7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69"/>
      <c r="AV103" s="169"/>
      <c r="AW103" s="169"/>
      <c r="AX103" s="1"/>
      <c r="AY103" s="1"/>
      <c r="AZ103" s="1"/>
      <c r="BA103" s="1"/>
      <c r="BB103" s="1"/>
      <c r="BC103" s="168"/>
      <c r="BD103" s="168"/>
      <c r="BE103" s="168"/>
      <c r="BF103" s="168"/>
      <c r="BG103" s="168"/>
      <c r="BH103" s="1"/>
      <c r="BI103" s="1"/>
      <c r="BJ103" s="1"/>
      <c r="BK103" s="1"/>
      <c r="BL103" s="1"/>
      <c r="BM103" s="1"/>
      <c r="BN103" s="1"/>
      <c r="BO103" s="1"/>
      <c r="BP103" s="1"/>
      <c r="BQ103" s="1"/>
      <c r="BR103" s="1"/>
      <c r="BS103" s="1"/>
      <c r="BT103" s="1"/>
      <c r="BU103" s="1"/>
      <c r="BV103" s="1"/>
      <c r="BW103" s="1"/>
      <c r="BX103" s="1"/>
      <c r="BY103" s="1"/>
    </row>
    <row r="104" spans="1:7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69"/>
      <c r="AV104" s="169"/>
      <c r="AW104" s="169"/>
      <c r="AX104" s="1"/>
      <c r="AY104" s="1"/>
      <c r="AZ104" s="1"/>
      <c r="BA104" s="1"/>
      <c r="BB104" s="1"/>
      <c r="BC104" s="168"/>
      <c r="BD104" s="168"/>
      <c r="BE104" s="168"/>
      <c r="BF104" s="168"/>
      <c r="BG104" s="168"/>
      <c r="BH104" s="1"/>
      <c r="BI104" s="1"/>
      <c r="BJ104" s="1"/>
      <c r="BK104" s="1"/>
      <c r="BL104" s="1"/>
      <c r="BM104" s="1"/>
      <c r="BN104" s="1"/>
      <c r="BO104" s="1"/>
      <c r="BP104" s="1"/>
      <c r="BQ104" s="1"/>
      <c r="BR104" s="1"/>
      <c r="BS104" s="1"/>
      <c r="BT104" s="1"/>
      <c r="BU104" s="1"/>
      <c r="BV104" s="1"/>
      <c r="BW104" s="1"/>
      <c r="BX104" s="1"/>
      <c r="BY104" s="1"/>
    </row>
    <row r="105" spans="1:7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69"/>
      <c r="AV105" s="169"/>
      <c r="AW105" s="169"/>
      <c r="AX105" s="1"/>
      <c r="AY105" s="1"/>
      <c r="AZ105" s="1"/>
      <c r="BA105" s="1"/>
      <c r="BB105" s="1"/>
      <c r="BC105" s="168"/>
      <c r="BD105" s="168"/>
      <c r="BE105" s="168"/>
      <c r="BF105" s="168"/>
      <c r="BG105" s="168"/>
      <c r="BH105" s="1"/>
      <c r="BI105" s="1"/>
      <c r="BJ105" s="1"/>
      <c r="BK105" s="1"/>
      <c r="BL105" s="1"/>
      <c r="BM105" s="1"/>
      <c r="BN105" s="1"/>
      <c r="BO105" s="1"/>
      <c r="BP105" s="1"/>
      <c r="BQ105" s="1"/>
      <c r="BR105" s="1"/>
      <c r="BS105" s="1"/>
      <c r="BT105" s="1"/>
      <c r="BU105" s="1"/>
      <c r="BV105" s="1"/>
      <c r="BW105" s="1"/>
      <c r="BX105" s="1"/>
      <c r="BY105" s="1"/>
    </row>
    <row r="106" spans="1:7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69"/>
      <c r="AV106" s="169"/>
      <c r="AW106" s="169"/>
      <c r="AX106" s="1"/>
      <c r="AY106" s="1"/>
      <c r="AZ106" s="1"/>
      <c r="BA106" s="1"/>
      <c r="BB106" s="1"/>
      <c r="BC106" s="168"/>
      <c r="BD106" s="168"/>
      <c r="BE106" s="168"/>
      <c r="BF106" s="168"/>
      <c r="BG106" s="168"/>
      <c r="BH106" s="1"/>
      <c r="BI106" s="1"/>
      <c r="BJ106" s="1"/>
      <c r="BK106" s="1"/>
      <c r="BL106" s="1"/>
      <c r="BM106" s="1"/>
      <c r="BN106" s="1"/>
      <c r="BO106" s="1"/>
      <c r="BP106" s="1"/>
      <c r="BQ106" s="1"/>
      <c r="BR106" s="1"/>
      <c r="BS106" s="1"/>
      <c r="BT106" s="1"/>
      <c r="BU106" s="1"/>
      <c r="BV106" s="1"/>
      <c r="BW106" s="1"/>
      <c r="BX106" s="1"/>
      <c r="BY106" s="1"/>
    </row>
    <row r="107" spans="1:7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69"/>
      <c r="AV107" s="169"/>
      <c r="AW107" s="169"/>
      <c r="AX107" s="1"/>
      <c r="AY107" s="1"/>
      <c r="AZ107" s="1"/>
      <c r="BA107" s="1"/>
      <c r="BB107" s="1"/>
      <c r="BC107" s="168"/>
      <c r="BD107" s="168"/>
      <c r="BE107" s="168"/>
      <c r="BF107" s="168"/>
      <c r="BG107" s="168"/>
      <c r="BH107" s="1"/>
      <c r="BI107" s="1"/>
      <c r="BJ107" s="1"/>
      <c r="BK107" s="1"/>
      <c r="BL107" s="1"/>
      <c r="BM107" s="1"/>
      <c r="BN107" s="1"/>
      <c r="BO107" s="1"/>
      <c r="BP107" s="1"/>
      <c r="BQ107" s="1"/>
      <c r="BR107" s="1"/>
      <c r="BS107" s="1"/>
      <c r="BT107" s="1"/>
      <c r="BU107" s="1"/>
      <c r="BV107" s="1"/>
      <c r="BW107" s="1"/>
      <c r="BX107" s="1"/>
      <c r="BY107" s="1"/>
    </row>
    <row r="108" spans="1:7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69"/>
      <c r="AV108" s="169"/>
      <c r="AW108" s="169"/>
      <c r="AX108" s="1"/>
      <c r="AY108" s="1"/>
      <c r="AZ108" s="1"/>
      <c r="BA108" s="1"/>
      <c r="BB108" s="1"/>
      <c r="BC108" s="168"/>
      <c r="BD108" s="168"/>
      <c r="BE108" s="168"/>
      <c r="BF108" s="168"/>
      <c r="BG108" s="168"/>
      <c r="BH108" s="1"/>
      <c r="BI108" s="1"/>
      <c r="BJ108" s="1"/>
      <c r="BK108" s="1"/>
      <c r="BL108" s="1"/>
      <c r="BM108" s="1"/>
      <c r="BN108" s="1"/>
      <c r="BO108" s="1"/>
      <c r="BP108" s="1"/>
      <c r="BQ108" s="1"/>
      <c r="BR108" s="1"/>
      <c r="BS108" s="1"/>
      <c r="BT108" s="1"/>
      <c r="BU108" s="1"/>
      <c r="BV108" s="1"/>
      <c r="BW108" s="1"/>
      <c r="BX108" s="1"/>
      <c r="BY108" s="1"/>
    </row>
    <row r="109" spans="1:7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69"/>
      <c r="AV109" s="169"/>
      <c r="AW109" s="169"/>
      <c r="AX109" s="1"/>
      <c r="AY109" s="1"/>
      <c r="AZ109" s="1"/>
      <c r="BA109" s="1"/>
      <c r="BB109" s="1"/>
      <c r="BC109" s="168"/>
      <c r="BD109" s="168"/>
      <c r="BE109" s="168"/>
      <c r="BF109" s="168"/>
      <c r="BG109" s="168"/>
      <c r="BH109" s="1"/>
      <c r="BI109" s="1"/>
      <c r="BJ109" s="1"/>
      <c r="BK109" s="1"/>
      <c r="BL109" s="1"/>
      <c r="BM109" s="1"/>
      <c r="BN109" s="1"/>
      <c r="BO109" s="1"/>
      <c r="BP109" s="1"/>
      <c r="BQ109" s="1"/>
      <c r="BR109" s="1"/>
      <c r="BS109" s="1"/>
      <c r="BT109" s="1"/>
      <c r="BU109" s="1"/>
      <c r="BV109" s="1"/>
      <c r="BW109" s="1"/>
      <c r="BX109" s="1"/>
      <c r="BY109" s="1"/>
    </row>
    <row r="110" spans="1:7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69"/>
      <c r="AV110" s="169"/>
      <c r="AW110" s="169"/>
      <c r="AX110" s="1"/>
      <c r="AY110" s="1"/>
      <c r="AZ110" s="1"/>
      <c r="BA110" s="1"/>
      <c r="BB110" s="1"/>
      <c r="BC110" s="168"/>
      <c r="BD110" s="168"/>
      <c r="BE110" s="168"/>
      <c r="BF110" s="168"/>
      <c r="BG110" s="168"/>
      <c r="BH110" s="1"/>
      <c r="BI110" s="1"/>
      <c r="BJ110" s="1"/>
      <c r="BK110" s="1"/>
      <c r="BL110" s="1"/>
      <c r="BM110" s="1"/>
      <c r="BN110" s="1"/>
      <c r="BO110" s="1"/>
      <c r="BP110" s="1"/>
      <c r="BQ110" s="1"/>
      <c r="BR110" s="1"/>
      <c r="BS110" s="1"/>
      <c r="BT110" s="1"/>
      <c r="BU110" s="1"/>
      <c r="BV110" s="1"/>
      <c r="BW110" s="1"/>
      <c r="BX110" s="1"/>
      <c r="BY110" s="1"/>
    </row>
    <row r="111" spans="1:7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69"/>
      <c r="AV111" s="169"/>
      <c r="AW111" s="169"/>
      <c r="AX111" s="1"/>
      <c r="AY111" s="1"/>
      <c r="AZ111" s="1"/>
      <c r="BA111" s="1"/>
      <c r="BB111" s="1"/>
      <c r="BC111" s="168"/>
      <c r="BD111" s="168"/>
      <c r="BE111" s="168"/>
      <c r="BF111" s="168"/>
      <c r="BG111" s="168"/>
      <c r="BH111" s="1"/>
      <c r="BI111" s="1"/>
      <c r="BJ111" s="1"/>
      <c r="BK111" s="1"/>
      <c r="BL111" s="1"/>
      <c r="BM111" s="1"/>
      <c r="BN111" s="1"/>
      <c r="BO111" s="1"/>
      <c r="BP111" s="1"/>
      <c r="BQ111" s="1"/>
      <c r="BR111" s="1"/>
      <c r="BS111" s="1"/>
      <c r="BT111" s="1"/>
      <c r="BU111" s="1"/>
      <c r="BV111" s="1"/>
      <c r="BW111" s="1"/>
      <c r="BX111" s="1"/>
      <c r="BY111" s="1"/>
    </row>
    <row r="112" spans="1:7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69"/>
      <c r="AV112" s="169"/>
      <c r="AW112" s="169"/>
      <c r="AX112" s="1"/>
      <c r="AY112" s="1"/>
      <c r="AZ112" s="1"/>
      <c r="BA112" s="1"/>
      <c r="BB112" s="1"/>
      <c r="BC112" s="168"/>
      <c r="BD112" s="168"/>
      <c r="BE112" s="168"/>
      <c r="BF112" s="168"/>
      <c r="BG112" s="168"/>
      <c r="BH112" s="1"/>
      <c r="BI112" s="1"/>
      <c r="BJ112" s="1"/>
      <c r="BK112" s="1"/>
      <c r="BL112" s="1"/>
      <c r="BM112" s="1"/>
      <c r="BN112" s="1"/>
      <c r="BO112" s="1"/>
      <c r="BP112" s="1"/>
      <c r="BQ112" s="1"/>
      <c r="BR112" s="1"/>
      <c r="BS112" s="1"/>
      <c r="BT112" s="1"/>
      <c r="BU112" s="1"/>
      <c r="BV112" s="1"/>
      <c r="BW112" s="1"/>
      <c r="BX112" s="1"/>
      <c r="BY112" s="1"/>
    </row>
    <row r="113" spans="1:7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69"/>
      <c r="AV113" s="169"/>
      <c r="AW113" s="169"/>
      <c r="AX113" s="1"/>
      <c r="AY113" s="1"/>
      <c r="AZ113" s="1"/>
      <c r="BA113" s="1"/>
      <c r="BB113" s="1"/>
      <c r="BC113" s="168"/>
      <c r="BD113" s="168"/>
      <c r="BE113" s="168"/>
      <c r="BF113" s="168"/>
      <c r="BG113" s="168"/>
      <c r="BH113" s="1"/>
      <c r="BI113" s="1"/>
      <c r="BJ113" s="1"/>
      <c r="BK113" s="1"/>
      <c r="BL113" s="1"/>
      <c r="BM113" s="1"/>
      <c r="BN113" s="1"/>
      <c r="BO113" s="1"/>
      <c r="BP113" s="1"/>
      <c r="BQ113" s="1"/>
      <c r="BR113" s="1"/>
      <c r="BS113" s="1"/>
      <c r="BT113" s="1"/>
      <c r="BU113" s="1"/>
      <c r="BV113" s="1"/>
      <c r="BW113" s="1"/>
      <c r="BX113" s="1"/>
      <c r="BY113" s="1"/>
    </row>
    <row r="114" spans="1:7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69"/>
      <c r="AV114" s="169"/>
      <c r="AW114" s="169"/>
      <c r="AX114" s="1"/>
      <c r="AY114" s="1"/>
      <c r="AZ114" s="1"/>
      <c r="BA114" s="1"/>
      <c r="BB114" s="1"/>
      <c r="BC114" s="168"/>
      <c r="BD114" s="168"/>
      <c r="BE114" s="168"/>
      <c r="BF114" s="168"/>
      <c r="BG114" s="168"/>
      <c r="BH114" s="1"/>
      <c r="BI114" s="1"/>
      <c r="BJ114" s="1"/>
      <c r="BK114" s="1"/>
      <c r="BL114" s="1"/>
      <c r="BM114" s="1"/>
      <c r="BN114" s="1"/>
      <c r="BO114" s="1"/>
      <c r="BP114" s="1"/>
      <c r="BQ114" s="1"/>
      <c r="BR114" s="1"/>
      <c r="BS114" s="1"/>
      <c r="BT114" s="1"/>
      <c r="BU114" s="1"/>
      <c r="BV114" s="1"/>
      <c r="BW114" s="1"/>
      <c r="BX114" s="1"/>
      <c r="BY114" s="1"/>
    </row>
    <row r="115" spans="1:7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69"/>
      <c r="AV115" s="169"/>
      <c r="AW115" s="169"/>
      <c r="AX115" s="1"/>
      <c r="AY115" s="1"/>
      <c r="AZ115" s="1"/>
      <c r="BA115" s="1"/>
      <c r="BB115" s="1"/>
      <c r="BC115" s="168"/>
      <c r="BD115" s="168"/>
      <c r="BE115" s="168"/>
      <c r="BF115" s="168"/>
      <c r="BG115" s="168"/>
      <c r="BH115" s="1"/>
      <c r="BI115" s="1"/>
      <c r="BJ115" s="1"/>
      <c r="BK115" s="1"/>
      <c r="BL115" s="1"/>
      <c r="BM115" s="1"/>
      <c r="BN115" s="1"/>
      <c r="BO115" s="1"/>
      <c r="BP115" s="1"/>
      <c r="BQ115" s="1"/>
      <c r="BR115" s="1"/>
      <c r="BS115" s="1"/>
      <c r="BT115" s="1"/>
      <c r="BU115" s="1"/>
      <c r="BV115" s="1"/>
      <c r="BW115" s="1"/>
      <c r="BX115" s="1"/>
      <c r="BY115" s="1"/>
    </row>
    <row r="116" spans="1:7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69"/>
      <c r="AV116" s="169"/>
      <c r="AW116" s="169"/>
      <c r="AX116" s="1"/>
      <c r="AY116" s="1"/>
      <c r="AZ116" s="1"/>
      <c r="BA116" s="1"/>
      <c r="BB116" s="1"/>
      <c r="BC116" s="168"/>
      <c r="BD116" s="168"/>
      <c r="BE116" s="168"/>
      <c r="BF116" s="168"/>
      <c r="BG116" s="168"/>
      <c r="BH116" s="1"/>
      <c r="BI116" s="1"/>
      <c r="BJ116" s="1"/>
      <c r="BK116" s="1"/>
      <c r="BL116" s="1"/>
      <c r="BM116" s="1"/>
      <c r="BN116" s="1"/>
      <c r="BO116" s="1"/>
      <c r="BP116" s="1"/>
      <c r="BQ116" s="1"/>
      <c r="BR116" s="1"/>
      <c r="BS116" s="1"/>
      <c r="BT116" s="1"/>
      <c r="BU116" s="1"/>
      <c r="BV116" s="1"/>
      <c r="BW116" s="1"/>
      <c r="BX116" s="1"/>
      <c r="BY116" s="1"/>
    </row>
    <row r="117" spans="1:7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69"/>
      <c r="AV117" s="169"/>
      <c r="AW117" s="169"/>
      <c r="AX117" s="1"/>
      <c r="AY117" s="1"/>
      <c r="AZ117" s="1"/>
      <c r="BA117" s="1"/>
      <c r="BB117" s="1"/>
      <c r="BC117" s="168"/>
      <c r="BD117" s="168"/>
      <c r="BE117" s="168"/>
      <c r="BF117" s="168"/>
      <c r="BG117" s="168"/>
      <c r="BH117" s="1"/>
      <c r="BI117" s="1"/>
      <c r="BJ117" s="1"/>
      <c r="BK117" s="1"/>
      <c r="BL117" s="1"/>
      <c r="BM117" s="1"/>
      <c r="BN117" s="1"/>
      <c r="BO117" s="1"/>
      <c r="BP117" s="1"/>
      <c r="BQ117" s="1"/>
      <c r="BR117" s="1"/>
      <c r="BS117" s="1"/>
      <c r="BT117" s="1"/>
      <c r="BU117" s="1"/>
      <c r="BV117" s="1"/>
      <c r="BW117" s="1"/>
      <c r="BX117" s="1"/>
      <c r="BY117" s="1"/>
    </row>
    <row r="118" spans="1:7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69"/>
      <c r="AV118" s="169"/>
      <c r="AW118" s="169"/>
      <c r="AX118" s="1"/>
      <c r="AY118" s="1"/>
      <c r="AZ118" s="1"/>
      <c r="BA118" s="1"/>
      <c r="BB118" s="1"/>
      <c r="BC118" s="168"/>
      <c r="BD118" s="168"/>
      <c r="BE118" s="168"/>
      <c r="BF118" s="168"/>
      <c r="BG118" s="168"/>
      <c r="BH118" s="1"/>
      <c r="BI118" s="1"/>
      <c r="BJ118" s="1"/>
      <c r="BK118" s="1"/>
      <c r="BL118" s="1"/>
      <c r="BM118" s="1"/>
      <c r="BN118" s="1"/>
      <c r="BO118" s="1"/>
      <c r="BP118" s="1"/>
      <c r="BQ118" s="1"/>
      <c r="BR118" s="1"/>
      <c r="BS118" s="1"/>
      <c r="BT118" s="1"/>
      <c r="BU118" s="1"/>
      <c r="BV118" s="1"/>
      <c r="BW118" s="1"/>
      <c r="BX118" s="1"/>
      <c r="BY118" s="1"/>
    </row>
    <row r="119" spans="1:7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69"/>
      <c r="AV119" s="169"/>
      <c r="AW119" s="169"/>
      <c r="AX119" s="1"/>
      <c r="AY119" s="1"/>
      <c r="AZ119" s="1"/>
      <c r="BA119" s="1"/>
      <c r="BB119" s="1"/>
      <c r="BC119" s="168"/>
      <c r="BD119" s="168"/>
      <c r="BE119" s="168"/>
      <c r="BF119" s="168"/>
      <c r="BG119" s="168"/>
      <c r="BH119" s="1"/>
      <c r="BI119" s="1"/>
      <c r="BJ119" s="1"/>
      <c r="BK119" s="1"/>
      <c r="BL119" s="1"/>
      <c r="BM119" s="1"/>
      <c r="BN119" s="1"/>
      <c r="BO119" s="1"/>
      <c r="BP119" s="1"/>
      <c r="BQ119" s="1"/>
      <c r="BR119" s="1"/>
      <c r="BS119" s="1"/>
      <c r="BT119" s="1"/>
      <c r="BU119" s="1"/>
      <c r="BV119" s="1"/>
      <c r="BW119" s="1"/>
      <c r="BX119" s="1"/>
      <c r="BY119" s="1"/>
    </row>
    <row r="120" spans="1:7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69"/>
      <c r="AV120" s="169"/>
      <c r="AW120" s="169"/>
      <c r="AX120" s="1"/>
      <c r="AY120" s="1"/>
      <c r="AZ120" s="1"/>
      <c r="BA120" s="1"/>
      <c r="BB120" s="1"/>
      <c r="BC120" s="168"/>
      <c r="BD120" s="168"/>
      <c r="BE120" s="168"/>
      <c r="BF120" s="168"/>
      <c r="BG120" s="168"/>
      <c r="BH120" s="1"/>
      <c r="BI120" s="1"/>
      <c r="BJ120" s="1"/>
      <c r="BK120" s="1"/>
      <c r="BL120" s="1"/>
      <c r="BM120" s="1"/>
      <c r="BN120" s="1"/>
      <c r="BO120" s="1"/>
      <c r="BP120" s="1"/>
      <c r="BQ120" s="1"/>
      <c r="BR120" s="1"/>
      <c r="BS120" s="1"/>
      <c r="BT120" s="1"/>
      <c r="BU120" s="1"/>
      <c r="BV120" s="1"/>
      <c r="BW120" s="1"/>
      <c r="BX120" s="1"/>
      <c r="BY120" s="1"/>
    </row>
    <row r="121" spans="1:7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69"/>
      <c r="AV121" s="169"/>
      <c r="AW121" s="169"/>
      <c r="AX121" s="1"/>
      <c r="AY121" s="1"/>
      <c r="AZ121" s="1"/>
      <c r="BA121" s="1"/>
      <c r="BB121" s="1"/>
      <c r="BC121" s="168"/>
      <c r="BD121" s="168"/>
      <c r="BE121" s="168"/>
      <c r="BF121" s="168"/>
      <c r="BG121" s="168"/>
      <c r="BH121" s="1"/>
      <c r="BI121" s="1"/>
      <c r="BJ121" s="1"/>
      <c r="BK121" s="1"/>
      <c r="BL121" s="1"/>
      <c r="BM121" s="1"/>
      <c r="BN121" s="1"/>
      <c r="BO121" s="1"/>
      <c r="BP121" s="1"/>
      <c r="BQ121" s="1"/>
      <c r="BR121" s="1"/>
      <c r="BS121" s="1"/>
      <c r="BT121" s="1"/>
      <c r="BU121" s="1"/>
      <c r="BV121" s="1"/>
      <c r="BW121" s="1"/>
      <c r="BX121" s="1"/>
      <c r="BY121" s="1"/>
    </row>
    <row r="122" spans="1:7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69"/>
      <c r="AV122" s="169"/>
      <c r="AW122" s="169"/>
      <c r="AX122" s="1"/>
      <c r="AY122" s="1"/>
      <c r="AZ122" s="1"/>
      <c r="BA122" s="1"/>
      <c r="BB122" s="1"/>
      <c r="BC122" s="168"/>
      <c r="BD122" s="168"/>
      <c r="BE122" s="168"/>
      <c r="BF122" s="168"/>
      <c r="BG122" s="168"/>
      <c r="BH122" s="1"/>
      <c r="BI122" s="1"/>
      <c r="BJ122" s="1"/>
      <c r="BK122" s="1"/>
      <c r="BL122" s="1"/>
      <c r="BM122" s="1"/>
      <c r="BN122" s="1"/>
      <c r="BO122" s="1"/>
      <c r="BP122" s="1"/>
      <c r="BQ122" s="1"/>
      <c r="BR122" s="1"/>
      <c r="BS122" s="1"/>
      <c r="BT122" s="1"/>
      <c r="BU122" s="1"/>
      <c r="BV122" s="1"/>
      <c r="BW122" s="1"/>
      <c r="BX122" s="1"/>
      <c r="BY122" s="1"/>
    </row>
    <row r="123" spans="1:7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69"/>
      <c r="AV123" s="169"/>
      <c r="AW123" s="169"/>
      <c r="AX123" s="1"/>
      <c r="AY123" s="1"/>
      <c r="AZ123" s="1"/>
      <c r="BA123" s="1"/>
      <c r="BB123" s="1"/>
      <c r="BC123" s="168"/>
      <c r="BD123" s="168"/>
      <c r="BE123" s="168"/>
      <c r="BF123" s="168"/>
      <c r="BG123" s="168"/>
      <c r="BH123" s="1"/>
      <c r="BI123" s="1"/>
      <c r="BJ123" s="1"/>
      <c r="BK123" s="1"/>
      <c r="BL123" s="1"/>
      <c r="BM123" s="1"/>
      <c r="BN123" s="1"/>
      <c r="BO123" s="1"/>
      <c r="BP123" s="1"/>
      <c r="BQ123" s="1"/>
      <c r="BR123" s="1"/>
      <c r="BS123" s="1"/>
      <c r="BT123" s="1"/>
      <c r="BU123" s="1"/>
      <c r="BV123" s="1"/>
      <c r="BW123" s="1"/>
      <c r="BX123" s="1"/>
      <c r="BY123" s="1"/>
    </row>
    <row r="124" spans="1:7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69"/>
      <c r="AV124" s="169"/>
      <c r="AW124" s="169"/>
      <c r="AX124" s="1"/>
      <c r="AY124" s="1"/>
      <c r="AZ124" s="1"/>
      <c r="BA124" s="1"/>
      <c r="BB124" s="1"/>
      <c r="BC124" s="168"/>
      <c r="BD124" s="168"/>
      <c r="BE124" s="168"/>
      <c r="BF124" s="168"/>
      <c r="BG124" s="168"/>
      <c r="BH124" s="1"/>
      <c r="BI124" s="1"/>
      <c r="BJ124" s="1"/>
      <c r="BK124" s="1"/>
      <c r="BL124" s="1"/>
      <c r="BM124" s="1"/>
      <c r="BN124" s="1"/>
      <c r="BO124" s="1"/>
      <c r="BP124" s="1"/>
      <c r="BQ124" s="1"/>
      <c r="BR124" s="1"/>
      <c r="BS124" s="1"/>
      <c r="BT124" s="1"/>
      <c r="BU124" s="1"/>
      <c r="BV124" s="1"/>
      <c r="BW124" s="1"/>
      <c r="BX124" s="1"/>
      <c r="BY124" s="1"/>
    </row>
    <row r="125" spans="1:7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69"/>
      <c r="AV125" s="169"/>
      <c r="AW125" s="169"/>
      <c r="AX125" s="1"/>
      <c r="AY125" s="1"/>
      <c r="AZ125" s="1"/>
      <c r="BA125" s="1"/>
      <c r="BB125" s="1"/>
      <c r="BC125" s="168"/>
      <c r="BD125" s="168"/>
      <c r="BE125" s="168"/>
      <c r="BF125" s="168"/>
      <c r="BG125" s="168"/>
      <c r="BH125" s="1"/>
      <c r="BI125" s="1"/>
      <c r="BJ125" s="1"/>
      <c r="BK125" s="1"/>
      <c r="BL125" s="1"/>
      <c r="BM125" s="1"/>
      <c r="BN125" s="1"/>
      <c r="BO125" s="1"/>
      <c r="BP125" s="1"/>
      <c r="BQ125" s="1"/>
      <c r="BR125" s="1"/>
      <c r="BS125" s="1"/>
      <c r="BT125" s="1"/>
      <c r="BU125" s="1"/>
      <c r="BV125" s="1"/>
      <c r="BW125" s="1"/>
      <c r="BX125" s="1"/>
      <c r="BY125" s="1"/>
    </row>
    <row r="126" spans="1:7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69"/>
      <c r="AV126" s="169"/>
      <c r="AW126" s="169"/>
      <c r="AX126" s="1"/>
      <c r="AY126" s="1"/>
      <c r="AZ126" s="1"/>
      <c r="BA126" s="1"/>
      <c r="BB126" s="1"/>
      <c r="BC126" s="168"/>
      <c r="BD126" s="168"/>
      <c r="BE126" s="168"/>
      <c r="BF126" s="168"/>
      <c r="BG126" s="168"/>
      <c r="BH126" s="1"/>
      <c r="BI126" s="1"/>
      <c r="BJ126" s="1"/>
      <c r="BK126" s="1"/>
      <c r="BL126" s="1"/>
      <c r="BM126" s="1"/>
      <c r="BN126" s="1"/>
      <c r="BO126" s="1"/>
      <c r="BP126" s="1"/>
      <c r="BQ126" s="1"/>
      <c r="BR126" s="1"/>
      <c r="BS126" s="1"/>
      <c r="BT126" s="1"/>
      <c r="BU126" s="1"/>
      <c r="BV126" s="1"/>
      <c r="BW126" s="1"/>
      <c r="BX126" s="1"/>
      <c r="BY126" s="1"/>
    </row>
    <row r="127" spans="1:7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69"/>
      <c r="AV127" s="169"/>
      <c r="AW127" s="169"/>
      <c r="AX127" s="1"/>
      <c r="AY127" s="1"/>
      <c r="AZ127" s="1"/>
      <c r="BA127" s="1"/>
      <c r="BB127" s="1"/>
      <c r="BC127" s="168"/>
      <c r="BD127" s="168"/>
      <c r="BE127" s="168"/>
      <c r="BF127" s="168"/>
      <c r="BG127" s="168"/>
      <c r="BH127" s="1"/>
      <c r="BI127" s="1"/>
      <c r="BJ127" s="1"/>
      <c r="BK127" s="1"/>
      <c r="BL127" s="1"/>
      <c r="BM127" s="1"/>
      <c r="BN127" s="1"/>
      <c r="BO127" s="1"/>
      <c r="BP127" s="1"/>
      <c r="BQ127" s="1"/>
      <c r="BR127" s="1"/>
      <c r="BS127" s="1"/>
      <c r="BT127" s="1"/>
      <c r="BU127" s="1"/>
      <c r="BV127" s="1"/>
      <c r="BW127" s="1"/>
      <c r="BX127" s="1"/>
      <c r="BY127" s="1"/>
    </row>
    <row r="128" spans="1:7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69"/>
      <c r="AV128" s="169"/>
      <c r="AW128" s="169"/>
      <c r="AX128" s="1"/>
      <c r="AY128" s="1"/>
      <c r="AZ128" s="1"/>
      <c r="BA128" s="1"/>
      <c r="BB128" s="1"/>
      <c r="BC128" s="168"/>
      <c r="BD128" s="168"/>
      <c r="BE128" s="168"/>
      <c r="BF128" s="168"/>
      <c r="BG128" s="168"/>
      <c r="BH128" s="1"/>
      <c r="BI128" s="1"/>
      <c r="BJ128" s="1"/>
      <c r="BK128" s="1"/>
      <c r="BL128" s="1"/>
      <c r="BM128" s="1"/>
      <c r="BN128" s="1"/>
      <c r="BO128" s="1"/>
      <c r="BP128" s="1"/>
      <c r="BQ128" s="1"/>
      <c r="BR128" s="1"/>
      <c r="BS128" s="1"/>
      <c r="BT128" s="1"/>
      <c r="BU128" s="1"/>
      <c r="BV128" s="1"/>
      <c r="BW128" s="1"/>
      <c r="BX128" s="1"/>
      <c r="BY128" s="1"/>
    </row>
    <row r="129" spans="1:7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69"/>
      <c r="AV129" s="169"/>
      <c r="AW129" s="169"/>
      <c r="AX129" s="1"/>
      <c r="AY129" s="1"/>
      <c r="AZ129" s="1"/>
      <c r="BA129" s="1"/>
      <c r="BB129" s="1"/>
      <c r="BC129" s="168"/>
      <c r="BD129" s="168"/>
      <c r="BE129" s="168"/>
      <c r="BF129" s="168"/>
      <c r="BG129" s="168"/>
      <c r="BH129" s="1"/>
      <c r="BI129" s="1"/>
      <c r="BJ129" s="1"/>
      <c r="BK129" s="1"/>
      <c r="BL129" s="1"/>
      <c r="BM129" s="1"/>
      <c r="BN129" s="1"/>
      <c r="BO129" s="1"/>
      <c r="BP129" s="1"/>
      <c r="BQ129" s="1"/>
      <c r="BR129" s="1"/>
      <c r="BS129" s="1"/>
      <c r="BT129" s="1"/>
      <c r="BU129" s="1"/>
      <c r="BV129" s="1"/>
      <c r="BW129" s="1"/>
      <c r="BX129" s="1"/>
      <c r="BY129" s="1"/>
    </row>
    <row r="130" spans="1:7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69"/>
      <c r="AV130" s="169"/>
      <c r="AW130" s="169"/>
      <c r="AX130" s="1"/>
      <c r="AY130" s="1"/>
      <c r="AZ130" s="1"/>
      <c r="BA130" s="1"/>
      <c r="BB130" s="1"/>
      <c r="BC130" s="168"/>
      <c r="BD130" s="168"/>
      <c r="BE130" s="168"/>
      <c r="BF130" s="168"/>
      <c r="BG130" s="168"/>
      <c r="BH130" s="1"/>
      <c r="BI130" s="1"/>
      <c r="BJ130" s="1"/>
      <c r="BK130" s="1"/>
      <c r="BL130" s="1"/>
      <c r="BM130" s="1"/>
      <c r="BN130" s="1"/>
      <c r="BO130" s="1"/>
      <c r="BP130" s="1"/>
      <c r="BQ130" s="1"/>
      <c r="BR130" s="1"/>
      <c r="BS130" s="1"/>
      <c r="BT130" s="1"/>
      <c r="BU130" s="1"/>
      <c r="BV130" s="1"/>
      <c r="BW130" s="1"/>
      <c r="BX130" s="1"/>
      <c r="BY130" s="1"/>
    </row>
    <row r="131" spans="1:7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69"/>
      <c r="AV131" s="169"/>
      <c r="AW131" s="169"/>
      <c r="AX131" s="1"/>
      <c r="AY131" s="1"/>
      <c r="AZ131" s="1"/>
      <c r="BA131" s="1"/>
      <c r="BB131" s="1"/>
      <c r="BC131" s="168"/>
      <c r="BD131" s="168"/>
      <c r="BE131" s="168"/>
      <c r="BF131" s="168"/>
      <c r="BG131" s="168"/>
      <c r="BH131" s="1"/>
      <c r="BI131" s="1"/>
      <c r="BJ131" s="1"/>
      <c r="BK131" s="1"/>
      <c r="BL131" s="1"/>
      <c r="BM131" s="1"/>
      <c r="BN131" s="1"/>
      <c r="BO131" s="1"/>
      <c r="BP131" s="1"/>
      <c r="BQ131" s="1"/>
      <c r="BR131" s="1"/>
      <c r="BS131" s="1"/>
      <c r="BT131" s="1"/>
      <c r="BU131" s="1"/>
      <c r="BV131" s="1"/>
      <c r="BW131" s="1"/>
      <c r="BX131" s="1"/>
      <c r="BY131" s="1"/>
    </row>
    <row r="132" spans="1:7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69"/>
      <c r="AV132" s="169"/>
      <c r="AW132" s="169"/>
      <c r="AX132" s="1"/>
      <c r="AY132" s="1"/>
      <c r="AZ132" s="1"/>
      <c r="BA132" s="1"/>
      <c r="BB132" s="1"/>
      <c r="BC132" s="168"/>
      <c r="BD132" s="168"/>
      <c r="BE132" s="168"/>
      <c r="BF132" s="168"/>
      <c r="BG132" s="168"/>
      <c r="BH132" s="1"/>
      <c r="BI132" s="1"/>
      <c r="BJ132" s="1"/>
      <c r="BK132" s="1"/>
      <c r="BL132" s="1"/>
      <c r="BM132" s="1"/>
      <c r="BN132" s="1"/>
      <c r="BO132" s="1"/>
      <c r="BP132" s="1"/>
      <c r="BQ132" s="1"/>
      <c r="BR132" s="1"/>
      <c r="BS132" s="1"/>
      <c r="BT132" s="1"/>
      <c r="BU132" s="1"/>
      <c r="BV132" s="1"/>
      <c r="BW132" s="1"/>
      <c r="BX132" s="1"/>
      <c r="BY132" s="1"/>
    </row>
    <row r="133" spans="1:7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69"/>
      <c r="AV133" s="169"/>
      <c r="AW133" s="169"/>
      <c r="AX133" s="1"/>
      <c r="AY133" s="1"/>
      <c r="AZ133" s="1"/>
      <c r="BA133" s="1"/>
      <c r="BB133" s="1"/>
      <c r="BC133" s="168"/>
      <c r="BD133" s="168"/>
      <c r="BE133" s="168"/>
      <c r="BF133" s="168"/>
      <c r="BG133" s="168"/>
      <c r="BH133" s="1"/>
      <c r="BI133" s="1"/>
      <c r="BJ133" s="1"/>
      <c r="BK133" s="1"/>
      <c r="BL133" s="1"/>
      <c r="BM133" s="1"/>
      <c r="BN133" s="1"/>
      <c r="BO133" s="1"/>
      <c r="BP133" s="1"/>
      <c r="BQ133" s="1"/>
      <c r="BR133" s="1"/>
      <c r="BS133" s="1"/>
      <c r="BT133" s="1"/>
      <c r="BU133" s="1"/>
      <c r="BV133" s="1"/>
      <c r="BW133" s="1"/>
      <c r="BX133" s="1"/>
      <c r="BY133" s="1"/>
    </row>
    <row r="134" spans="1:7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69"/>
      <c r="AV134" s="169"/>
      <c r="AW134" s="169"/>
      <c r="AX134" s="1"/>
      <c r="AY134" s="1"/>
      <c r="AZ134" s="1"/>
      <c r="BA134" s="1"/>
      <c r="BB134" s="1"/>
      <c r="BC134" s="168"/>
      <c r="BD134" s="168"/>
      <c r="BE134" s="168"/>
      <c r="BF134" s="168"/>
      <c r="BG134" s="168"/>
      <c r="BH134" s="1"/>
      <c r="BI134" s="1"/>
      <c r="BJ134" s="1"/>
      <c r="BK134" s="1"/>
      <c r="BL134" s="1"/>
      <c r="BM134" s="1"/>
      <c r="BN134" s="1"/>
      <c r="BO134" s="1"/>
      <c r="BP134" s="1"/>
      <c r="BQ134" s="1"/>
      <c r="BR134" s="1"/>
      <c r="BS134" s="1"/>
      <c r="BT134" s="1"/>
      <c r="BU134" s="1"/>
      <c r="BV134" s="1"/>
      <c r="BW134" s="1"/>
      <c r="BX134" s="1"/>
      <c r="BY134" s="1"/>
    </row>
    <row r="135" spans="1:7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69"/>
      <c r="AV135" s="169"/>
      <c r="AW135" s="169"/>
      <c r="AX135" s="1"/>
      <c r="AY135" s="1"/>
      <c r="AZ135" s="1"/>
      <c r="BA135" s="1"/>
      <c r="BB135" s="1"/>
      <c r="BC135" s="168"/>
      <c r="BD135" s="168"/>
      <c r="BE135" s="168"/>
      <c r="BF135" s="168"/>
      <c r="BG135" s="168"/>
      <c r="BH135" s="1"/>
      <c r="BI135" s="1"/>
      <c r="BJ135" s="1"/>
      <c r="BK135" s="1"/>
      <c r="BL135" s="1"/>
      <c r="BM135" s="1"/>
      <c r="BN135" s="1"/>
      <c r="BO135" s="1"/>
      <c r="BP135" s="1"/>
      <c r="BQ135" s="1"/>
      <c r="BR135" s="1"/>
      <c r="BS135" s="1"/>
      <c r="BT135" s="1"/>
      <c r="BU135" s="1"/>
      <c r="BV135" s="1"/>
      <c r="BW135" s="1"/>
      <c r="BX135" s="1"/>
      <c r="BY135" s="1"/>
    </row>
    <row r="136" spans="1:7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69"/>
      <c r="AV136" s="169"/>
      <c r="AW136" s="169"/>
      <c r="AX136" s="1"/>
      <c r="AY136" s="1"/>
      <c r="AZ136" s="1"/>
      <c r="BA136" s="1"/>
      <c r="BB136" s="1"/>
      <c r="BC136" s="168"/>
      <c r="BD136" s="168"/>
      <c r="BE136" s="168"/>
      <c r="BF136" s="168"/>
      <c r="BG136" s="168"/>
      <c r="BH136" s="1"/>
      <c r="BI136" s="1"/>
      <c r="BJ136" s="1"/>
      <c r="BK136" s="1"/>
      <c r="BL136" s="1"/>
      <c r="BM136" s="1"/>
      <c r="BN136" s="1"/>
      <c r="BO136" s="1"/>
      <c r="BP136" s="1"/>
      <c r="BQ136" s="1"/>
      <c r="BR136" s="1"/>
      <c r="BS136" s="1"/>
      <c r="BT136" s="1"/>
      <c r="BU136" s="1"/>
      <c r="BV136" s="1"/>
      <c r="BW136" s="1"/>
      <c r="BX136" s="1"/>
      <c r="BY136" s="1"/>
    </row>
    <row r="137" spans="1:7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69"/>
      <c r="AV137" s="169"/>
      <c r="AW137" s="169"/>
      <c r="AX137" s="1"/>
      <c r="AY137" s="1"/>
      <c r="AZ137" s="1"/>
      <c r="BA137" s="1"/>
      <c r="BB137" s="1"/>
      <c r="BC137" s="168"/>
      <c r="BD137" s="168"/>
      <c r="BE137" s="168"/>
      <c r="BF137" s="168"/>
      <c r="BG137" s="168"/>
      <c r="BH137" s="1"/>
      <c r="BI137" s="1"/>
      <c r="BJ137" s="1"/>
      <c r="BK137" s="1"/>
      <c r="BL137" s="1"/>
      <c r="BM137" s="1"/>
      <c r="BN137" s="1"/>
      <c r="BO137" s="1"/>
      <c r="BP137" s="1"/>
      <c r="BQ137" s="1"/>
      <c r="BR137" s="1"/>
      <c r="BS137" s="1"/>
      <c r="BT137" s="1"/>
      <c r="BU137" s="1"/>
      <c r="BV137" s="1"/>
      <c r="BW137" s="1"/>
      <c r="BX137" s="1"/>
      <c r="BY137" s="1"/>
    </row>
    <row r="138" spans="1:7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69"/>
      <c r="AV138" s="169"/>
      <c r="AW138" s="169"/>
      <c r="AX138" s="1"/>
      <c r="AY138" s="1"/>
      <c r="AZ138" s="1"/>
      <c r="BA138" s="1"/>
      <c r="BB138" s="1"/>
      <c r="BC138" s="168"/>
      <c r="BD138" s="168"/>
      <c r="BE138" s="168"/>
      <c r="BF138" s="168"/>
      <c r="BG138" s="168"/>
      <c r="BH138" s="1"/>
      <c r="BI138" s="1"/>
      <c r="BJ138" s="1"/>
      <c r="BK138" s="1"/>
      <c r="BL138" s="1"/>
      <c r="BM138" s="1"/>
      <c r="BN138" s="1"/>
      <c r="BO138" s="1"/>
      <c r="BP138" s="1"/>
      <c r="BQ138" s="1"/>
      <c r="BR138" s="1"/>
      <c r="BS138" s="1"/>
      <c r="BT138" s="1"/>
      <c r="BU138" s="1"/>
      <c r="BV138" s="1"/>
      <c r="BW138" s="1"/>
      <c r="BX138" s="1"/>
      <c r="BY138" s="1"/>
    </row>
    <row r="139" spans="1:7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69"/>
      <c r="AV139" s="169"/>
      <c r="AW139" s="169"/>
      <c r="AX139" s="1"/>
      <c r="AY139" s="1"/>
      <c r="AZ139" s="1"/>
      <c r="BA139" s="1"/>
      <c r="BB139" s="1"/>
      <c r="BC139" s="168"/>
      <c r="BD139" s="168"/>
      <c r="BE139" s="168"/>
      <c r="BF139" s="168"/>
      <c r="BG139" s="168"/>
      <c r="BH139" s="1"/>
      <c r="BI139" s="1"/>
      <c r="BJ139" s="1"/>
      <c r="BK139" s="1"/>
      <c r="BL139" s="1"/>
      <c r="BM139" s="1"/>
      <c r="BN139" s="1"/>
      <c r="BO139" s="1"/>
      <c r="BP139" s="1"/>
      <c r="BQ139" s="1"/>
      <c r="BR139" s="1"/>
      <c r="BS139" s="1"/>
      <c r="BT139" s="1"/>
      <c r="BU139" s="1"/>
      <c r="BV139" s="1"/>
      <c r="BW139" s="1"/>
      <c r="BX139" s="1"/>
      <c r="BY139" s="1"/>
    </row>
    <row r="140" spans="1:7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69"/>
      <c r="AV140" s="169"/>
      <c r="AW140" s="169"/>
      <c r="AX140" s="1"/>
      <c r="AY140" s="1"/>
      <c r="AZ140" s="1"/>
      <c r="BA140" s="1"/>
      <c r="BB140" s="1"/>
      <c r="BC140" s="168"/>
      <c r="BD140" s="168"/>
      <c r="BE140" s="168"/>
      <c r="BF140" s="168"/>
      <c r="BG140" s="168"/>
      <c r="BH140" s="1"/>
      <c r="BI140" s="1"/>
      <c r="BJ140" s="1"/>
      <c r="BK140" s="1"/>
      <c r="BL140" s="1"/>
      <c r="BM140" s="1"/>
      <c r="BN140" s="1"/>
      <c r="BO140" s="1"/>
      <c r="BP140" s="1"/>
      <c r="BQ140" s="1"/>
      <c r="BR140" s="1"/>
      <c r="BS140" s="1"/>
      <c r="BT140" s="1"/>
      <c r="BU140" s="1"/>
      <c r="BV140" s="1"/>
      <c r="BW140" s="1"/>
      <c r="BX140" s="1"/>
      <c r="BY140" s="1"/>
    </row>
    <row r="141" spans="1:7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69"/>
      <c r="AV141" s="169"/>
      <c r="AW141" s="169"/>
      <c r="AX141" s="1"/>
      <c r="AY141" s="1"/>
      <c r="AZ141" s="1"/>
      <c r="BA141" s="1"/>
      <c r="BB141" s="1"/>
      <c r="BC141" s="168"/>
      <c r="BD141" s="168"/>
      <c r="BE141" s="168"/>
      <c r="BF141" s="168"/>
      <c r="BG141" s="168"/>
      <c r="BH141" s="1"/>
      <c r="BI141" s="1"/>
      <c r="BJ141" s="1"/>
      <c r="BK141" s="1"/>
      <c r="BL141" s="1"/>
      <c r="BM141" s="1"/>
      <c r="BN141" s="1"/>
      <c r="BO141" s="1"/>
      <c r="BP141" s="1"/>
      <c r="BQ141" s="1"/>
      <c r="BR141" s="1"/>
      <c r="BS141" s="1"/>
      <c r="BT141" s="1"/>
      <c r="BU141" s="1"/>
      <c r="BV141" s="1"/>
      <c r="BW141" s="1"/>
      <c r="BX141" s="1"/>
      <c r="BY141" s="1"/>
    </row>
    <row r="142" spans="1:7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69"/>
      <c r="AV142" s="169"/>
      <c r="AW142" s="169"/>
      <c r="AX142" s="1"/>
      <c r="AY142" s="1"/>
      <c r="AZ142" s="1"/>
      <c r="BA142" s="1"/>
      <c r="BB142" s="1"/>
      <c r="BC142" s="168"/>
      <c r="BD142" s="168"/>
      <c r="BE142" s="168"/>
      <c r="BF142" s="168"/>
      <c r="BG142" s="168"/>
      <c r="BH142" s="1"/>
      <c r="BI142" s="1"/>
      <c r="BJ142" s="1"/>
      <c r="BK142" s="1"/>
      <c r="BL142" s="1"/>
      <c r="BM142" s="1"/>
      <c r="BN142" s="1"/>
      <c r="BO142" s="1"/>
      <c r="BP142" s="1"/>
      <c r="BQ142" s="1"/>
      <c r="BR142" s="1"/>
      <c r="BS142" s="1"/>
      <c r="BT142" s="1"/>
      <c r="BU142" s="1"/>
      <c r="BV142" s="1"/>
      <c r="BW142" s="1"/>
      <c r="BX142" s="1"/>
      <c r="BY142" s="1"/>
    </row>
    <row r="143" spans="1:7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69"/>
      <c r="AV143" s="169"/>
      <c r="AW143" s="169"/>
      <c r="AX143" s="1"/>
      <c r="AY143" s="1"/>
      <c r="AZ143" s="1"/>
      <c r="BA143" s="1"/>
      <c r="BB143" s="1"/>
      <c r="BC143" s="168"/>
      <c r="BD143" s="168"/>
      <c r="BE143" s="168"/>
      <c r="BF143" s="168"/>
      <c r="BG143" s="168"/>
      <c r="BH143" s="1"/>
      <c r="BI143" s="1"/>
      <c r="BJ143" s="1"/>
      <c r="BK143" s="1"/>
      <c r="BL143" s="1"/>
      <c r="BM143" s="1"/>
      <c r="BN143" s="1"/>
      <c r="BO143" s="1"/>
      <c r="BP143" s="1"/>
      <c r="BQ143" s="1"/>
      <c r="BR143" s="1"/>
      <c r="BS143" s="1"/>
      <c r="BT143" s="1"/>
      <c r="BU143" s="1"/>
      <c r="BV143" s="1"/>
      <c r="BW143" s="1"/>
      <c r="BX143" s="1"/>
      <c r="BY143" s="1"/>
    </row>
    <row r="144" spans="1:7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69"/>
      <c r="AV144" s="169"/>
      <c r="AW144" s="169"/>
      <c r="AX144" s="1"/>
      <c r="AY144" s="1"/>
      <c r="AZ144" s="1"/>
      <c r="BA144" s="1"/>
      <c r="BB144" s="1"/>
      <c r="BC144" s="168"/>
      <c r="BD144" s="168"/>
      <c r="BE144" s="168"/>
      <c r="BF144" s="168"/>
      <c r="BG144" s="168"/>
      <c r="BH144" s="1"/>
      <c r="BI144" s="1"/>
      <c r="BJ144" s="1"/>
      <c r="BK144" s="1"/>
      <c r="BL144" s="1"/>
      <c r="BM144" s="1"/>
      <c r="BN144" s="1"/>
      <c r="BO144" s="1"/>
      <c r="BP144" s="1"/>
      <c r="BQ144" s="1"/>
      <c r="BR144" s="1"/>
      <c r="BS144" s="1"/>
      <c r="BT144" s="1"/>
      <c r="BU144" s="1"/>
      <c r="BV144" s="1"/>
      <c r="BW144" s="1"/>
      <c r="BX144" s="1"/>
      <c r="BY144" s="1"/>
    </row>
    <row r="145" spans="1:7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69"/>
      <c r="AV145" s="169"/>
      <c r="AW145" s="169"/>
      <c r="AX145" s="1"/>
      <c r="AY145" s="1"/>
      <c r="AZ145" s="1"/>
      <c r="BA145" s="1"/>
      <c r="BB145" s="1"/>
      <c r="BC145" s="168"/>
      <c r="BD145" s="168"/>
      <c r="BE145" s="168"/>
      <c r="BF145" s="168"/>
      <c r="BG145" s="168"/>
      <c r="BH145" s="1"/>
      <c r="BI145" s="1"/>
      <c r="BJ145" s="1"/>
      <c r="BK145" s="1"/>
      <c r="BL145" s="1"/>
      <c r="BM145" s="1"/>
      <c r="BN145" s="1"/>
      <c r="BO145" s="1"/>
      <c r="BP145" s="1"/>
      <c r="BQ145" s="1"/>
      <c r="BR145" s="1"/>
      <c r="BS145" s="1"/>
      <c r="BT145" s="1"/>
      <c r="BU145" s="1"/>
      <c r="BV145" s="1"/>
      <c r="BW145" s="1"/>
      <c r="BX145" s="1"/>
      <c r="BY145" s="1"/>
    </row>
    <row r="146" spans="1:7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69"/>
      <c r="AV146" s="169"/>
      <c r="AW146" s="169"/>
      <c r="AX146" s="1"/>
      <c r="AY146" s="1"/>
      <c r="AZ146" s="1"/>
      <c r="BA146" s="1"/>
      <c r="BB146" s="1"/>
      <c r="BC146" s="168"/>
      <c r="BD146" s="168"/>
      <c r="BE146" s="168"/>
      <c r="BF146" s="168"/>
      <c r="BG146" s="168"/>
      <c r="BH146" s="1"/>
      <c r="BI146" s="1"/>
      <c r="BJ146" s="1"/>
      <c r="BK146" s="1"/>
      <c r="BL146" s="1"/>
      <c r="BM146" s="1"/>
      <c r="BN146" s="1"/>
      <c r="BO146" s="1"/>
      <c r="BP146" s="1"/>
      <c r="BQ146" s="1"/>
      <c r="BR146" s="1"/>
      <c r="BS146" s="1"/>
      <c r="BT146" s="1"/>
      <c r="BU146" s="1"/>
      <c r="BV146" s="1"/>
      <c r="BW146" s="1"/>
      <c r="BX146" s="1"/>
      <c r="BY146" s="1"/>
    </row>
    <row r="147" spans="1:7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69"/>
      <c r="AV147" s="169"/>
      <c r="AW147" s="169"/>
      <c r="AX147" s="1"/>
      <c r="AY147" s="1"/>
      <c r="AZ147" s="1"/>
      <c r="BA147" s="1"/>
      <c r="BB147" s="1"/>
      <c r="BC147" s="168"/>
      <c r="BD147" s="168"/>
      <c r="BE147" s="168"/>
      <c r="BF147" s="168"/>
      <c r="BG147" s="168"/>
      <c r="BH147" s="1"/>
      <c r="BI147" s="1"/>
      <c r="BJ147" s="1"/>
      <c r="BK147" s="1"/>
      <c r="BL147" s="1"/>
      <c r="BM147" s="1"/>
      <c r="BN147" s="1"/>
      <c r="BO147" s="1"/>
      <c r="BP147" s="1"/>
      <c r="BQ147" s="1"/>
      <c r="BR147" s="1"/>
      <c r="BS147" s="1"/>
      <c r="BT147" s="1"/>
      <c r="BU147" s="1"/>
      <c r="BV147" s="1"/>
      <c r="BW147" s="1"/>
      <c r="BX147" s="1"/>
      <c r="BY147" s="1"/>
    </row>
    <row r="148" spans="1:7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69"/>
      <c r="AV148" s="169"/>
      <c r="AW148" s="169"/>
      <c r="AX148" s="1"/>
      <c r="AY148" s="1"/>
      <c r="AZ148" s="1"/>
      <c r="BA148" s="1"/>
      <c r="BB148" s="1"/>
      <c r="BC148" s="168"/>
      <c r="BD148" s="168"/>
      <c r="BE148" s="168"/>
      <c r="BF148" s="168"/>
      <c r="BG148" s="168"/>
      <c r="BH148" s="1"/>
      <c r="BI148" s="1"/>
      <c r="BJ148" s="1"/>
      <c r="BK148" s="1"/>
      <c r="BL148" s="1"/>
      <c r="BM148" s="1"/>
      <c r="BN148" s="1"/>
      <c r="BO148" s="1"/>
      <c r="BP148" s="1"/>
      <c r="BQ148" s="1"/>
      <c r="BR148" s="1"/>
      <c r="BS148" s="1"/>
      <c r="BT148" s="1"/>
      <c r="BU148" s="1"/>
      <c r="BV148" s="1"/>
      <c r="BW148" s="1"/>
      <c r="BX148" s="1"/>
      <c r="BY148" s="1"/>
    </row>
    <row r="149" spans="1:7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69"/>
      <c r="AV149" s="169"/>
      <c r="AW149" s="169"/>
      <c r="AX149" s="1"/>
      <c r="AY149" s="1"/>
      <c r="AZ149" s="1"/>
      <c r="BA149" s="1"/>
      <c r="BB149" s="1"/>
      <c r="BC149" s="168"/>
      <c r="BD149" s="168"/>
      <c r="BE149" s="168"/>
      <c r="BF149" s="168"/>
      <c r="BG149" s="168"/>
      <c r="BH149" s="1"/>
      <c r="BI149" s="1"/>
      <c r="BJ149" s="1"/>
      <c r="BK149" s="1"/>
      <c r="BL149" s="1"/>
      <c r="BM149" s="1"/>
      <c r="BN149" s="1"/>
      <c r="BO149" s="1"/>
      <c r="BP149" s="1"/>
      <c r="BQ149" s="1"/>
      <c r="BR149" s="1"/>
      <c r="BS149" s="1"/>
      <c r="BT149" s="1"/>
      <c r="BU149" s="1"/>
      <c r="BV149" s="1"/>
      <c r="BW149" s="1"/>
      <c r="BX149" s="1"/>
      <c r="BY149" s="1"/>
    </row>
    <row r="150" spans="1:7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69"/>
      <c r="AV150" s="169"/>
      <c r="AW150" s="169"/>
      <c r="AX150" s="1"/>
      <c r="AY150" s="1"/>
      <c r="AZ150" s="1"/>
      <c r="BA150" s="1"/>
      <c r="BB150" s="1"/>
      <c r="BC150" s="168"/>
      <c r="BD150" s="168"/>
      <c r="BE150" s="168"/>
      <c r="BF150" s="168"/>
      <c r="BG150" s="168"/>
      <c r="BH150" s="1"/>
      <c r="BI150" s="1"/>
      <c r="BJ150" s="1"/>
      <c r="BK150" s="1"/>
      <c r="BL150" s="1"/>
      <c r="BM150" s="1"/>
      <c r="BN150" s="1"/>
      <c r="BO150" s="1"/>
      <c r="BP150" s="1"/>
      <c r="BQ150" s="1"/>
      <c r="BR150" s="1"/>
      <c r="BS150" s="1"/>
      <c r="BT150" s="1"/>
      <c r="BU150" s="1"/>
      <c r="BV150" s="1"/>
      <c r="BW150" s="1"/>
      <c r="BX150" s="1"/>
      <c r="BY150" s="1"/>
    </row>
    <row r="151" spans="1:7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69"/>
      <c r="AV151" s="169"/>
      <c r="AW151" s="169"/>
      <c r="AX151" s="1"/>
      <c r="AY151" s="1"/>
      <c r="AZ151" s="1"/>
      <c r="BA151" s="1"/>
      <c r="BB151" s="1"/>
      <c r="BC151" s="168"/>
      <c r="BD151" s="168"/>
      <c r="BE151" s="168"/>
      <c r="BF151" s="168"/>
      <c r="BG151" s="168"/>
      <c r="BH151" s="1"/>
      <c r="BI151" s="1"/>
      <c r="BJ151" s="1"/>
      <c r="BK151" s="1"/>
      <c r="BL151" s="1"/>
      <c r="BM151" s="1"/>
      <c r="BN151" s="1"/>
      <c r="BO151" s="1"/>
      <c r="BP151" s="1"/>
      <c r="BQ151" s="1"/>
      <c r="BR151" s="1"/>
      <c r="BS151" s="1"/>
      <c r="BT151" s="1"/>
      <c r="BU151" s="1"/>
      <c r="BV151" s="1"/>
      <c r="BW151" s="1"/>
      <c r="BX151" s="1"/>
      <c r="BY151" s="1"/>
    </row>
    <row r="152" spans="1:7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69"/>
      <c r="AV152" s="169"/>
      <c r="AW152" s="169"/>
      <c r="AX152" s="1"/>
      <c r="AY152" s="1"/>
      <c r="AZ152" s="1"/>
      <c r="BA152" s="1"/>
      <c r="BB152" s="1"/>
      <c r="BC152" s="168"/>
      <c r="BD152" s="168"/>
      <c r="BE152" s="168"/>
      <c r="BF152" s="168"/>
      <c r="BG152" s="168"/>
      <c r="BH152" s="1"/>
      <c r="BI152" s="1"/>
      <c r="BJ152" s="1"/>
      <c r="BK152" s="1"/>
      <c r="BL152" s="1"/>
      <c r="BM152" s="1"/>
      <c r="BN152" s="1"/>
      <c r="BO152" s="1"/>
      <c r="BP152" s="1"/>
      <c r="BQ152" s="1"/>
      <c r="BR152" s="1"/>
      <c r="BS152" s="1"/>
      <c r="BT152" s="1"/>
      <c r="BU152" s="1"/>
      <c r="BV152" s="1"/>
      <c r="BW152" s="1"/>
      <c r="BX152" s="1"/>
      <c r="BY152" s="1"/>
    </row>
    <row r="153" spans="1:7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69"/>
      <c r="AV153" s="169"/>
      <c r="AW153" s="169"/>
      <c r="AX153" s="1"/>
      <c r="AY153" s="1"/>
      <c r="AZ153" s="1"/>
      <c r="BA153" s="1"/>
      <c r="BB153" s="1"/>
      <c r="BC153" s="168"/>
      <c r="BD153" s="168"/>
      <c r="BE153" s="168"/>
      <c r="BF153" s="168"/>
      <c r="BG153" s="168"/>
      <c r="BH153" s="1"/>
      <c r="BI153" s="1"/>
      <c r="BJ153" s="1"/>
      <c r="BK153" s="1"/>
      <c r="BL153" s="1"/>
      <c r="BM153" s="1"/>
      <c r="BN153" s="1"/>
      <c r="BO153" s="1"/>
      <c r="BP153" s="1"/>
      <c r="BQ153" s="1"/>
      <c r="BR153" s="1"/>
      <c r="BS153" s="1"/>
      <c r="BT153" s="1"/>
      <c r="BU153" s="1"/>
      <c r="BV153" s="1"/>
      <c r="BW153" s="1"/>
      <c r="BX153" s="1"/>
      <c r="BY153" s="1"/>
    </row>
    <row r="154" spans="1:7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69"/>
      <c r="AV154" s="169"/>
      <c r="AW154" s="169"/>
      <c r="AX154" s="1"/>
      <c r="AY154" s="1"/>
      <c r="AZ154" s="1"/>
      <c r="BA154" s="1"/>
      <c r="BB154" s="1"/>
      <c r="BC154" s="168"/>
      <c r="BD154" s="168"/>
      <c r="BE154" s="168"/>
      <c r="BF154" s="168"/>
      <c r="BG154" s="168"/>
      <c r="BH154" s="1"/>
      <c r="BI154" s="1"/>
      <c r="BJ154" s="1"/>
      <c r="BK154" s="1"/>
      <c r="BL154" s="1"/>
      <c r="BM154" s="1"/>
      <c r="BN154" s="1"/>
      <c r="BO154" s="1"/>
      <c r="BP154" s="1"/>
      <c r="BQ154" s="1"/>
      <c r="BR154" s="1"/>
      <c r="BS154" s="1"/>
      <c r="BT154" s="1"/>
      <c r="BU154" s="1"/>
      <c r="BV154" s="1"/>
      <c r="BW154" s="1"/>
      <c r="BX154" s="1"/>
      <c r="BY154" s="1"/>
    </row>
    <row r="155" spans="1:7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69"/>
      <c r="AV155" s="169"/>
      <c r="AW155" s="169"/>
      <c r="AX155" s="1"/>
      <c r="AY155" s="1"/>
      <c r="AZ155" s="1"/>
      <c r="BA155" s="1"/>
      <c r="BB155" s="1"/>
      <c r="BC155" s="168"/>
      <c r="BD155" s="168"/>
      <c r="BE155" s="168"/>
      <c r="BF155" s="168"/>
      <c r="BG155" s="168"/>
      <c r="BH155" s="1"/>
      <c r="BI155" s="1"/>
      <c r="BJ155" s="1"/>
      <c r="BK155" s="1"/>
      <c r="BL155" s="1"/>
      <c r="BM155" s="1"/>
      <c r="BN155" s="1"/>
      <c r="BO155" s="1"/>
      <c r="BP155" s="1"/>
      <c r="BQ155" s="1"/>
      <c r="BR155" s="1"/>
      <c r="BS155" s="1"/>
      <c r="BT155" s="1"/>
      <c r="BU155" s="1"/>
      <c r="BV155" s="1"/>
      <c r="BW155" s="1"/>
      <c r="BX155" s="1"/>
      <c r="BY155" s="1"/>
    </row>
    <row r="156" spans="1:7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69"/>
      <c r="AV156" s="169"/>
      <c r="AW156" s="169"/>
      <c r="AX156" s="1"/>
      <c r="AY156" s="1"/>
      <c r="AZ156" s="1"/>
      <c r="BA156" s="1"/>
      <c r="BB156" s="1"/>
      <c r="BC156" s="168"/>
      <c r="BD156" s="168"/>
      <c r="BE156" s="168"/>
      <c r="BF156" s="168"/>
      <c r="BG156" s="168"/>
      <c r="BH156" s="1"/>
      <c r="BI156" s="1"/>
      <c r="BJ156" s="1"/>
      <c r="BK156" s="1"/>
      <c r="BL156" s="1"/>
      <c r="BM156" s="1"/>
      <c r="BN156" s="1"/>
      <c r="BO156" s="1"/>
      <c r="BP156" s="1"/>
      <c r="BQ156" s="1"/>
      <c r="BR156" s="1"/>
      <c r="BS156" s="1"/>
      <c r="BT156" s="1"/>
      <c r="BU156" s="1"/>
      <c r="BV156" s="1"/>
      <c r="BW156" s="1"/>
      <c r="BX156" s="1"/>
      <c r="BY156" s="1"/>
    </row>
    <row r="157" spans="1:7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69"/>
      <c r="AV157" s="169"/>
      <c r="AW157" s="169"/>
      <c r="AX157" s="1"/>
      <c r="AY157" s="1"/>
      <c r="AZ157" s="1"/>
      <c r="BA157" s="1"/>
      <c r="BB157" s="1"/>
      <c r="BC157" s="168"/>
      <c r="BD157" s="168"/>
      <c r="BE157" s="168"/>
      <c r="BF157" s="168"/>
      <c r="BG157" s="168"/>
      <c r="BH157" s="1"/>
      <c r="BI157" s="1"/>
      <c r="BJ157" s="1"/>
      <c r="BK157" s="1"/>
      <c r="BL157" s="1"/>
      <c r="BM157" s="1"/>
      <c r="BN157" s="1"/>
      <c r="BO157" s="1"/>
      <c r="BP157" s="1"/>
      <c r="BQ157" s="1"/>
      <c r="BR157" s="1"/>
      <c r="BS157" s="1"/>
      <c r="BT157" s="1"/>
      <c r="BU157" s="1"/>
      <c r="BV157" s="1"/>
      <c r="BW157" s="1"/>
      <c r="BX157" s="1"/>
      <c r="BY157" s="1"/>
    </row>
    <row r="158" spans="1:7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69"/>
      <c r="AV158" s="169"/>
      <c r="AW158" s="169"/>
      <c r="AX158" s="1"/>
      <c r="AY158" s="1"/>
      <c r="AZ158" s="1"/>
      <c r="BA158" s="1"/>
      <c r="BB158" s="1"/>
      <c r="BC158" s="168"/>
      <c r="BD158" s="168"/>
      <c r="BE158" s="168"/>
      <c r="BF158" s="168"/>
      <c r="BG158" s="168"/>
      <c r="BH158" s="1"/>
      <c r="BI158" s="1"/>
      <c r="BJ158" s="1"/>
      <c r="BK158" s="1"/>
      <c r="BL158" s="1"/>
      <c r="BM158" s="1"/>
      <c r="BN158" s="1"/>
      <c r="BO158" s="1"/>
      <c r="BP158" s="1"/>
      <c r="BQ158" s="1"/>
      <c r="BR158" s="1"/>
      <c r="BS158" s="1"/>
      <c r="BT158" s="1"/>
      <c r="BU158" s="1"/>
      <c r="BV158" s="1"/>
      <c r="BW158" s="1"/>
      <c r="BX158" s="1"/>
      <c r="BY158" s="1"/>
    </row>
    <row r="159" spans="1:7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69"/>
      <c r="AV159" s="169"/>
      <c r="AW159" s="169"/>
      <c r="AX159" s="1"/>
      <c r="AY159" s="1"/>
      <c r="AZ159" s="1"/>
      <c r="BA159" s="1"/>
      <c r="BB159" s="1"/>
      <c r="BC159" s="168"/>
      <c r="BD159" s="168"/>
      <c r="BE159" s="168"/>
      <c r="BF159" s="168"/>
      <c r="BG159" s="168"/>
      <c r="BH159" s="1"/>
      <c r="BI159" s="1"/>
      <c r="BJ159" s="1"/>
      <c r="BK159" s="1"/>
      <c r="BL159" s="1"/>
      <c r="BM159" s="1"/>
      <c r="BN159" s="1"/>
      <c r="BO159" s="1"/>
      <c r="BP159" s="1"/>
      <c r="BQ159" s="1"/>
      <c r="BR159" s="1"/>
      <c r="BS159" s="1"/>
      <c r="BT159" s="1"/>
      <c r="BU159" s="1"/>
      <c r="BV159" s="1"/>
      <c r="BW159" s="1"/>
      <c r="BX159" s="1"/>
      <c r="BY159" s="1"/>
    </row>
    <row r="160" spans="1:7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69"/>
      <c r="AV160" s="169"/>
      <c r="AW160" s="169"/>
      <c r="AX160" s="1"/>
      <c r="AY160" s="1"/>
      <c r="AZ160" s="1"/>
      <c r="BA160" s="1"/>
      <c r="BB160" s="1"/>
      <c r="BC160" s="168"/>
      <c r="BD160" s="168"/>
      <c r="BE160" s="168"/>
      <c r="BF160" s="168"/>
      <c r="BG160" s="168"/>
      <c r="BH160" s="1"/>
      <c r="BI160" s="1"/>
      <c r="BJ160" s="1"/>
      <c r="BK160" s="1"/>
      <c r="BL160" s="1"/>
      <c r="BM160" s="1"/>
      <c r="BN160" s="1"/>
      <c r="BO160" s="1"/>
      <c r="BP160" s="1"/>
      <c r="BQ160" s="1"/>
      <c r="BR160" s="1"/>
      <c r="BS160" s="1"/>
      <c r="BT160" s="1"/>
      <c r="BU160" s="1"/>
      <c r="BV160" s="1"/>
      <c r="BW160" s="1"/>
      <c r="BX160" s="1"/>
      <c r="BY160" s="1"/>
    </row>
    <row r="161" spans="1:7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69"/>
      <c r="AV161" s="169"/>
      <c r="AW161" s="169"/>
      <c r="AX161" s="1"/>
      <c r="AY161" s="1"/>
      <c r="AZ161" s="1"/>
      <c r="BA161" s="1"/>
      <c r="BB161" s="1"/>
      <c r="BC161" s="168"/>
      <c r="BD161" s="168"/>
      <c r="BE161" s="168"/>
      <c r="BF161" s="168"/>
      <c r="BG161" s="168"/>
      <c r="BH161" s="1"/>
      <c r="BI161" s="1"/>
      <c r="BJ161" s="1"/>
      <c r="BK161" s="1"/>
      <c r="BL161" s="1"/>
      <c r="BM161" s="1"/>
      <c r="BN161" s="1"/>
      <c r="BO161" s="1"/>
      <c r="BP161" s="1"/>
      <c r="BQ161" s="1"/>
      <c r="BR161" s="1"/>
      <c r="BS161" s="1"/>
      <c r="BT161" s="1"/>
      <c r="BU161" s="1"/>
      <c r="BV161" s="1"/>
      <c r="BW161" s="1"/>
      <c r="BX161" s="1"/>
      <c r="BY161" s="1"/>
    </row>
    <row r="162" spans="1:7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69"/>
      <c r="AV162" s="169"/>
      <c r="AW162" s="169"/>
      <c r="AX162" s="1"/>
      <c r="AY162" s="1"/>
      <c r="AZ162" s="1"/>
      <c r="BA162" s="1"/>
      <c r="BB162" s="1"/>
      <c r="BC162" s="168"/>
      <c r="BD162" s="168"/>
      <c r="BE162" s="168"/>
      <c r="BF162" s="168"/>
      <c r="BG162" s="168"/>
      <c r="BH162" s="1"/>
      <c r="BI162" s="1"/>
      <c r="BJ162" s="1"/>
      <c r="BK162" s="1"/>
      <c r="BL162" s="1"/>
      <c r="BM162" s="1"/>
      <c r="BN162" s="1"/>
      <c r="BO162" s="1"/>
      <c r="BP162" s="1"/>
      <c r="BQ162" s="1"/>
      <c r="BR162" s="1"/>
      <c r="BS162" s="1"/>
      <c r="BT162" s="1"/>
      <c r="BU162" s="1"/>
      <c r="BV162" s="1"/>
      <c r="BW162" s="1"/>
      <c r="BX162" s="1"/>
      <c r="BY162" s="1"/>
    </row>
    <row r="163" spans="1:7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69"/>
      <c r="AV163" s="169"/>
      <c r="AW163" s="169"/>
      <c r="AX163" s="1"/>
      <c r="AY163" s="1"/>
      <c r="AZ163" s="1"/>
      <c r="BA163" s="1"/>
      <c r="BB163" s="1"/>
      <c r="BC163" s="168"/>
      <c r="BD163" s="168"/>
      <c r="BE163" s="168"/>
      <c r="BF163" s="168"/>
      <c r="BG163" s="168"/>
      <c r="BH163" s="1"/>
      <c r="BI163" s="1"/>
      <c r="BJ163" s="1"/>
      <c r="BK163" s="1"/>
      <c r="BL163" s="1"/>
      <c r="BM163" s="1"/>
      <c r="BN163" s="1"/>
      <c r="BO163" s="1"/>
      <c r="BP163" s="1"/>
      <c r="BQ163" s="1"/>
      <c r="BR163" s="1"/>
      <c r="BS163" s="1"/>
      <c r="BT163" s="1"/>
      <c r="BU163" s="1"/>
      <c r="BV163" s="1"/>
      <c r="BW163" s="1"/>
      <c r="BX163" s="1"/>
      <c r="BY163" s="1"/>
    </row>
    <row r="164" spans="1:7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69"/>
      <c r="AV164" s="169"/>
      <c r="AW164" s="169"/>
      <c r="AX164" s="1"/>
      <c r="AY164" s="1"/>
      <c r="AZ164" s="1"/>
      <c r="BA164" s="1"/>
      <c r="BB164" s="1"/>
      <c r="BC164" s="168"/>
      <c r="BD164" s="168"/>
      <c r="BE164" s="168"/>
      <c r="BF164" s="168"/>
      <c r="BG164" s="168"/>
      <c r="BH164" s="1"/>
      <c r="BI164" s="1"/>
      <c r="BJ164" s="1"/>
      <c r="BK164" s="1"/>
      <c r="BL164" s="1"/>
      <c r="BM164" s="1"/>
      <c r="BN164" s="1"/>
      <c r="BO164" s="1"/>
      <c r="BP164" s="1"/>
      <c r="BQ164" s="1"/>
      <c r="BR164" s="1"/>
      <c r="BS164" s="1"/>
      <c r="BT164" s="1"/>
      <c r="BU164" s="1"/>
      <c r="BV164" s="1"/>
      <c r="BW164" s="1"/>
      <c r="BX164" s="1"/>
      <c r="BY164" s="1"/>
    </row>
    <row r="165" spans="1:7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69"/>
      <c r="AV165" s="169"/>
      <c r="AW165" s="169"/>
      <c r="AX165" s="1"/>
      <c r="AY165" s="1"/>
      <c r="AZ165" s="1"/>
      <c r="BA165" s="1"/>
      <c r="BB165" s="1"/>
      <c r="BC165" s="168"/>
      <c r="BD165" s="168"/>
      <c r="BE165" s="168"/>
      <c r="BF165" s="168"/>
      <c r="BG165" s="168"/>
      <c r="BH165" s="1"/>
      <c r="BI165" s="1"/>
      <c r="BJ165" s="1"/>
      <c r="BK165" s="1"/>
      <c r="BL165" s="1"/>
      <c r="BM165" s="1"/>
      <c r="BN165" s="1"/>
      <c r="BO165" s="1"/>
      <c r="BP165" s="1"/>
      <c r="BQ165" s="1"/>
      <c r="BR165" s="1"/>
      <c r="BS165" s="1"/>
      <c r="BT165" s="1"/>
      <c r="BU165" s="1"/>
      <c r="BV165" s="1"/>
      <c r="BW165" s="1"/>
      <c r="BX165" s="1"/>
      <c r="BY165" s="1"/>
    </row>
    <row r="166" spans="1:7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69"/>
      <c r="AV166" s="169"/>
      <c r="AW166" s="169"/>
      <c r="AX166" s="1"/>
      <c r="AY166" s="1"/>
      <c r="AZ166" s="1"/>
      <c r="BA166" s="1"/>
      <c r="BB166" s="1"/>
      <c r="BC166" s="168"/>
      <c r="BD166" s="168"/>
      <c r="BE166" s="168"/>
      <c r="BF166" s="168"/>
      <c r="BG166" s="168"/>
      <c r="BH166" s="1"/>
      <c r="BI166" s="1"/>
      <c r="BJ166" s="1"/>
      <c r="BK166" s="1"/>
      <c r="BL166" s="1"/>
      <c r="BM166" s="1"/>
      <c r="BN166" s="1"/>
      <c r="BO166" s="1"/>
      <c r="BP166" s="1"/>
      <c r="BQ166" s="1"/>
      <c r="BR166" s="1"/>
      <c r="BS166" s="1"/>
      <c r="BT166" s="1"/>
      <c r="BU166" s="1"/>
      <c r="BV166" s="1"/>
      <c r="BW166" s="1"/>
      <c r="BX166" s="1"/>
      <c r="BY166" s="1"/>
    </row>
    <row r="167" spans="1:7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69"/>
      <c r="AV167" s="169"/>
      <c r="AW167" s="169"/>
      <c r="AX167" s="1"/>
      <c r="AY167" s="1"/>
      <c r="AZ167" s="1"/>
      <c r="BA167" s="1"/>
      <c r="BB167" s="1"/>
      <c r="BC167" s="168"/>
      <c r="BD167" s="168"/>
      <c r="BE167" s="168"/>
      <c r="BF167" s="168"/>
      <c r="BG167" s="168"/>
      <c r="BH167" s="1"/>
      <c r="BI167" s="1"/>
      <c r="BJ167" s="1"/>
      <c r="BK167" s="1"/>
      <c r="BL167" s="1"/>
      <c r="BM167" s="1"/>
      <c r="BN167" s="1"/>
      <c r="BO167" s="1"/>
      <c r="BP167" s="1"/>
      <c r="BQ167" s="1"/>
      <c r="BR167" s="1"/>
      <c r="BS167" s="1"/>
      <c r="BT167" s="1"/>
      <c r="BU167" s="1"/>
      <c r="BV167" s="1"/>
      <c r="BW167" s="1"/>
      <c r="BX167" s="1"/>
      <c r="BY167" s="1"/>
    </row>
    <row r="168" spans="1:7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69"/>
      <c r="AV168" s="169"/>
      <c r="AW168" s="169"/>
      <c r="AX168" s="1"/>
      <c r="AY168" s="1"/>
      <c r="AZ168" s="1"/>
      <c r="BA168" s="1"/>
      <c r="BB168" s="1"/>
      <c r="BC168" s="168"/>
      <c r="BD168" s="168"/>
      <c r="BE168" s="168"/>
      <c r="BF168" s="168"/>
      <c r="BG168" s="168"/>
      <c r="BH168" s="1"/>
      <c r="BI168" s="1"/>
      <c r="BJ168" s="1"/>
      <c r="BK168" s="1"/>
      <c r="BL168" s="1"/>
      <c r="BM168" s="1"/>
      <c r="BN168" s="1"/>
      <c r="BO168" s="1"/>
      <c r="BP168" s="1"/>
      <c r="BQ168" s="1"/>
      <c r="BR168" s="1"/>
      <c r="BS168" s="1"/>
      <c r="BT168" s="1"/>
      <c r="BU168" s="1"/>
      <c r="BV168" s="1"/>
      <c r="BW168" s="1"/>
      <c r="BX168" s="1"/>
      <c r="BY168" s="1"/>
    </row>
    <row r="169" spans="1:7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69"/>
      <c r="AV169" s="169"/>
      <c r="AW169" s="169"/>
      <c r="AX169" s="1"/>
      <c r="AY169" s="1"/>
      <c r="AZ169" s="1"/>
      <c r="BA169" s="1"/>
      <c r="BB169" s="1"/>
      <c r="BC169" s="168"/>
      <c r="BD169" s="168"/>
      <c r="BE169" s="168"/>
      <c r="BF169" s="168"/>
      <c r="BG169" s="168"/>
      <c r="BH169" s="1"/>
      <c r="BI169" s="1"/>
      <c r="BJ169" s="1"/>
      <c r="BK169" s="1"/>
      <c r="BL169" s="1"/>
      <c r="BM169" s="1"/>
      <c r="BN169" s="1"/>
      <c r="BO169" s="1"/>
      <c r="BP169" s="1"/>
      <c r="BQ169" s="1"/>
      <c r="BR169" s="1"/>
      <c r="BS169" s="1"/>
      <c r="BT169" s="1"/>
      <c r="BU169" s="1"/>
      <c r="BV169" s="1"/>
      <c r="BW169" s="1"/>
      <c r="BX169" s="1"/>
      <c r="BY169" s="1"/>
    </row>
    <row r="170" spans="1:7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69"/>
      <c r="AV170" s="169"/>
      <c r="AW170" s="169"/>
      <c r="AX170" s="1"/>
      <c r="AY170" s="1"/>
      <c r="AZ170" s="1"/>
      <c r="BA170" s="1"/>
      <c r="BB170" s="1"/>
      <c r="BC170" s="168"/>
      <c r="BD170" s="168"/>
      <c r="BE170" s="168"/>
      <c r="BF170" s="168"/>
      <c r="BG170" s="168"/>
      <c r="BH170" s="1"/>
      <c r="BI170" s="1"/>
      <c r="BJ170" s="1"/>
      <c r="BK170" s="1"/>
      <c r="BL170" s="1"/>
      <c r="BM170" s="1"/>
      <c r="BN170" s="1"/>
      <c r="BO170" s="1"/>
      <c r="BP170" s="1"/>
      <c r="BQ170" s="1"/>
      <c r="BR170" s="1"/>
      <c r="BS170" s="1"/>
      <c r="BT170" s="1"/>
      <c r="BU170" s="1"/>
      <c r="BV170" s="1"/>
      <c r="BW170" s="1"/>
      <c r="BX170" s="1"/>
      <c r="BY170" s="1"/>
    </row>
    <row r="171" spans="1:7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69"/>
      <c r="AV171" s="169"/>
      <c r="AW171" s="169"/>
      <c r="AX171" s="1"/>
      <c r="AY171" s="1"/>
      <c r="AZ171" s="1"/>
      <c r="BA171" s="1"/>
      <c r="BB171" s="1"/>
      <c r="BC171" s="168"/>
      <c r="BD171" s="168"/>
      <c r="BE171" s="168"/>
      <c r="BF171" s="168"/>
      <c r="BG171" s="168"/>
      <c r="BH171" s="1"/>
      <c r="BI171" s="1"/>
      <c r="BJ171" s="1"/>
      <c r="BK171" s="1"/>
      <c r="BL171" s="1"/>
      <c r="BM171" s="1"/>
      <c r="BN171" s="1"/>
      <c r="BO171" s="1"/>
      <c r="BP171" s="1"/>
      <c r="BQ171" s="1"/>
      <c r="BR171" s="1"/>
      <c r="BS171" s="1"/>
      <c r="BT171" s="1"/>
      <c r="BU171" s="1"/>
      <c r="BV171" s="1"/>
      <c r="BW171" s="1"/>
      <c r="BX171" s="1"/>
      <c r="BY171" s="1"/>
    </row>
    <row r="172" spans="1:7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69"/>
      <c r="AV172" s="169"/>
      <c r="AW172" s="169"/>
      <c r="AX172" s="1"/>
      <c r="AY172" s="1"/>
      <c r="AZ172" s="1"/>
      <c r="BA172" s="1"/>
      <c r="BB172" s="1"/>
      <c r="BC172" s="168"/>
      <c r="BD172" s="168"/>
      <c r="BE172" s="168"/>
      <c r="BF172" s="168"/>
      <c r="BG172" s="168"/>
      <c r="BH172" s="1"/>
      <c r="BI172" s="1"/>
      <c r="BJ172" s="1"/>
      <c r="BK172" s="1"/>
      <c r="BL172" s="1"/>
      <c r="BM172" s="1"/>
      <c r="BN172" s="1"/>
      <c r="BO172" s="1"/>
      <c r="BP172" s="1"/>
      <c r="BQ172" s="1"/>
      <c r="BR172" s="1"/>
      <c r="BS172" s="1"/>
      <c r="BT172" s="1"/>
      <c r="BU172" s="1"/>
      <c r="BV172" s="1"/>
      <c r="BW172" s="1"/>
      <c r="BX172" s="1"/>
      <c r="BY172" s="1"/>
    </row>
    <row r="173" spans="1:7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69"/>
      <c r="AV173" s="169"/>
      <c r="AW173" s="169"/>
      <c r="AX173" s="1"/>
      <c r="AY173" s="1"/>
      <c r="AZ173" s="1"/>
      <c r="BA173" s="1"/>
      <c r="BB173" s="1"/>
      <c r="BC173" s="168"/>
      <c r="BD173" s="168"/>
      <c r="BE173" s="168"/>
      <c r="BF173" s="168"/>
      <c r="BG173" s="168"/>
      <c r="BH173" s="1"/>
      <c r="BI173" s="1"/>
      <c r="BJ173" s="1"/>
      <c r="BK173" s="1"/>
      <c r="BL173" s="1"/>
      <c r="BM173" s="1"/>
      <c r="BN173" s="1"/>
      <c r="BO173" s="1"/>
      <c r="BP173" s="1"/>
      <c r="BQ173" s="1"/>
      <c r="BR173" s="1"/>
      <c r="BS173" s="1"/>
      <c r="BT173" s="1"/>
      <c r="BU173" s="1"/>
      <c r="BV173" s="1"/>
      <c r="BW173" s="1"/>
      <c r="BX173" s="1"/>
      <c r="BY173" s="1"/>
    </row>
    <row r="174" spans="1:7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69"/>
      <c r="AV174" s="169"/>
      <c r="AW174" s="169"/>
      <c r="AX174" s="1"/>
      <c r="AY174" s="1"/>
      <c r="AZ174" s="1"/>
      <c r="BA174" s="1"/>
      <c r="BB174" s="1"/>
      <c r="BC174" s="168"/>
      <c r="BD174" s="168"/>
      <c r="BE174" s="168"/>
      <c r="BF174" s="168"/>
      <c r="BG174" s="168"/>
      <c r="BH174" s="1"/>
      <c r="BI174" s="1"/>
      <c r="BJ174" s="1"/>
      <c r="BK174" s="1"/>
      <c r="BL174" s="1"/>
      <c r="BM174" s="1"/>
      <c r="BN174" s="1"/>
      <c r="BO174" s="1"/>
      <c r="BP174" s="1"/>
      <c r="BQ174" s="1"/>
      <c r="BR174" s="1"/>
      <c r="BS174" s="1"/>
      <c r="BT174" s="1"/>
      <c r="BU174" s="1"/>
      <c r="BV174" s="1"/>
      <c r="BW174" s="1"/>
      <c r="BX174" s="1"/>
      <c r="BY174" s="1"/>
    </row>
    <row r="175" spans="1:7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69"/>
      <c r="AV175" s="169"/>
      <c r="AW175" s="169"/>
      <c r="AX175" s="1"/>
      <c r="AY175" s="1"/>
      <c r="AZ175" s="1"/>
      <c r="BA175" s="1"/>
      <c r="BB175" s="1"/>
      <c r="BC175" s="168"/>
      <c r="BD175" s="168"/>
      <c r="BE175" s="168"/>
      <c r="BF175" s="168"/>
      <c r="BG175" s="168"/>
      <c r="BH175" s="1"/>
      <c r="BI175" s="1"/>
      <c r="BJ175" s="1"/>
      <c r="BK175" s="1"/>
      <c r="BL175" s="1"/>
      <c r="BM175" s="1"/>
      <c r="BN175" s="1"/>
      <c r="BO175" s="1"/>
      <c r="BP175" s="1"/>
      <c r="BQ175" s="1"/>
      <c r="BR175" s="1"/>
      <c r="BS175" s="1"/>
      <c r="BT175" s="1"/>
      <c r="BU175" s="1"/>
      <c r="BV175" s="1"/>
      <c r="BW175" s="1"/>
      <c r="BX175" s="1"/>
      <c r="BY175" s="1"/>
    </row>
    <row r="176" spans="1:7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69"/>
      <c r="AV176" s="169"/>
      <c r="AW176" s="169"/>
      <c r="AX176" s="1"/>
      <c r="AY176" s="1"/>
      <c r="AZ176" s="1"/>
      <c r="BA176" s="1"/>
      <c r="BB176" s="1"/>
      <c r="BC176" s="168"/>
      <c r="BD176" s="168"/>
      <c r="BE176" s="168"/>
      <c r="BF176" s="168"/>
      <c r="BG176" s="168"/>
      <c r="BH176" s="1"/>
      <c r="BI176" s="1"/>
      <c r="BJ176" s="1"/>
      <c r="BK176" s="1"/>
      <c r="BL176" s="1"/>
      <c r="BM176" s="1"/>
      <c r="BN176" s="1"/>
      <c r="BO176" s="1"/>
      <c r="BP176" s="1"/>
      <c r="BQ176" s="1"/>
      <c r="BR176" s="1"/>
      <c r="BS176" s="1"/>
      <c r="BT176" s="1"/>
      <c r="BU176" s="1"/>
      <c r="BV176" s="1"/>
      <c r="BW176" s="1"/>
      <c r="BX176" s="1"/>
      <c r="BY176" s="1"/>
    </row>
    <row r="177" spans="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69"/>
      <c r="AV177" s="169"/>
      <c r="AW177" s="169"/>
      <c r="AX177" s="1"/>
      <c r="AY177" s="1"/>
      <c r="AZ177" s="1"/>
      <c r="BA177" s="1"/>
      <c r="BB177" s="1"/>
      <c r="BC177" s="168"/>
      <c r="BD177" s="168"/>
      <c r="BE177" s="168"/>
      <c r="BF177" s="168"/>
      <c r="BG177" s="168"/>
      <c r="BH177" s="1"/>
      <c r="BI177" s="1"/>
      <c r="BJ177" s="1"/>
      <c r="BK177" s="1"/>
      <c r="BL177" s="1"/>
      <c r="BM177" s="1"/>
      <c r="BN177" s="1"/>
      <c r="BO177" s="1"/>
      <c r="BP177" s="1"/>
      <c r="BQ177" s="1"/>
      <c r="BR177" s="1"/>
      <c r="BS177" s="1"/>
      <c r="BT177" s="1"/>
      <c r="BU177" s="1"/>
      <c r="BV177" s="1"/>
      <c r="BW177" s="1"/>
      <c r="BX177" s="1"/>
      <c r="BY177" s="1"/>
    </row>
    <row r="178" spans="1:7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69"/>
      <c r="AV178" s="169"/>
      <c r="AW178" s="169"/>
      <c r="AX178" s="1"/>
      <c r="AY178" s="1"/>
      <c r="AZ178" s="1"/>
      <c r="BA178" s="1"/>
      <c r="BB178" s="1"/>
      <c r="BC178" s="168"/>
      <c r="BD178" s="168"/>
      <c r="BE178" s="168"/>
      <c r="BF178" s="168"/>
      <c r="BG178" s="168"/>
      <c r="BH178" s="1"/>
      <c r="BI178" s="1"/>
      <c r="BJ178" s="1"/>
      <c r="BK178" s="1"/>
      <c r="BL178" s="1"/>
      <c r="BM178" s="1"/>
      <c r="BN178" s="1"/>
      <c r="BO178" s="1"/>
      <c r="BP178" s="1"/>
      <c r="BQ178" s="1"/>
      <c r="BR178" s="1"/>
      <c r="BS178" s="1"/>
      <c r="BT178" s="1"/>
      <c r="BU178" s="1"/>
      <c r="BV178" s="1"/>
      <c r="BW178" s="1"/>
      <c r="BX178" s="1"/>
      <c r="BY178" s="1"/>
    </row>
    <row r="179" spans="1:7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69"/>
      <c r="AV179" s="169"/>
      <c r="AW179" s="169"/>
      <c r="AX179" s="1"/>
      <c r="AY179" s="1"/>
      <c r="AZ179" s="1"/>
      <c r="BA179" s="1"/>
      <c r="BB179" s="1"/>
      <c r="BC179" s="168"/>
      <c r="BD179" s="168"/>
      <c r="BE179" s="168"/>
      <c r="BF179" s="168"/>
      <c r="BG179" s="168"/>
      <c r="BH179" s="1"/>
      <c r="BI179" s="1"/>
      <c r="BJ179" s="1"/>
      <c r="BK179" s="1"/>
      <c r="BL179" s="1"/>
      <c r="BM179" s="1"/>
      <c r="BN179" s="1"/>
      <c r="BO179" s="1"/>
      <c r="BP179" s="1"/>
      <c r="BQ179" s="1"/>
      <c r="BR179" s="1"/>
      <c r="BS179" s="1"/>
      <c r="BT179" s="1"/>
      <c r="BU179" s="1"/>
      <c r="BV179" s="1"/>
      <c r="BW179" s="1"/>
      <c r="BX179" s="1"/>
      <c r="BY179" s="1"/>
    </row>
    <row r="180" spans="1:7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69"/>
      <c r="AV180" s="169"/>
      <c r="AW180" s="169"/>
      <c r="AX180" s="1"/>
      <c r="AY180" s="1"/>
      <c r="AZ180" s="1"/>
      <c r="BA180" s="1"/>
      <c r="BB180" s="1"/>
      <c r="BC180" s="168"/>
      <c r="BD180" s="168"/>
      <c r="BE180" s="168"/>
      <c r="BF180" s="168"/>
      <c r="BG180" s="168"/>
      <c r="BH180" s="1"/>
      <c r="BI180" s="1"/>
      <c r="BJ180" s="1"/>
      <c r="BK180" s="1"/>
      <c r="BL180" s="1"/>
      <c r="BM180" s="1"/>
      <c r="BN180" s="1"/>
      <c r="BO180" s="1"/>
      <c r="BP180" s="1"/>
      <c r="BQ180" s="1"/>
      <c r="BR180" s="1"/>
      <c r="BS180" s="1"/>
      <c r="BT180" s="1"/>
      <c r="BU180" s="1"/>
      <c r="BV180" s="1"/>
      <c r="BW180" s="1"/>
      <c r="BX180" s="1"/>
      <c r="BY180" s="1"/>
    </row>
    <row r="181" spans="1:7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69"/>
      <c r="AV181" s="169"/>
      <c r="AW181" s="169"/>
      <c r="AX181" s="1"/>
      <c r="AY181" s="1"/>
      <c r="AZ181" s="1"/>
      <c r="BA181" s="1"/>
      <c r="BB181" s="1"/>
      <c r="BC181" s="168"/>
      <c r="BD181" s="168"/>
      <c r="BE181" s="168"/>
      <c r="BF181" s="168"/>
      <c r="BG181" s="168"/>
      <c r="BH181" s="1"/>
      <c r="BI181" s="1"/>
      <c r="BJ181" s="1"/>
      <c r="BK181" s="1"/>
      <c r="BL181" s="1"/>
      <c r="BM181" s="1"/>
      <c r="BN181" s="1"/>
      <c r="BO181" s="1"/>
      <c r="BP181" s="1"/>
      <c r="BQ181" s="1"/>
      <c r="BR181" s="1"/>
      <c r="BS181" s="1"/>
      <c r="BT181" s="1"/>
      <c r="BU181" s="1"/>
      <c r="BV181" s="1"/>
      <c r="BW181" s="1"/>
      <c r="BX181" s="1"/>
      <c r="BY181" s="1"/>
    </row>
    <row r="182" spans="1:7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69"/>
      <c r="AV182" s="169"/>
      <c r="AW182" s="169"/>
      <c r="AX182" s="1"/>
      <c r="AY182" s="1"/>
      <c r="AZ182" s="1"/>
      <c r="BA182" s="1"/>
      <c r="BB182" s="1"/>
      <c r="BC182" s="168"/>
      <c r="BD182" s="168"/>
      <c r="BE182" s="168"/>
      <c r="BF182" s="168"/>
      <c r="BG182" s="168"/>
      <c r="BH182" s="1"/>
      <c r="BI182" s="1"/>
      <c r="BJ182" s="1"/>
      <c r="BK182" s="1"/>
      <c r="BL182" s="1"/>
      <c r="BM182" s="1"/>
      <c r="BN182" s="1"/>
      <c r="BO182" s="1"/>
      <c r="BP182" s="1"/>
      <c r="BQ182" s="1"/>
      <c r="BR182" s="1"/>
      <c r="BS182" s="1"/>
      <c r="BT182" s="1"/>
      <c r="BU182" s="1"/>
      <c r="BV182" s="1"/>
      <c r="BW182" s="1"/>
      <c r="BX182" s="1"/>
      <c r="BY182" s="1"/>
    </row>
    <row r="183" spans="1:7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69"/>
      <c r="AV183" s="169"/>
      <c r="AW183" s="169"/>
      <c r="AX183" s="1"/>
      <c r="AY183" s="1"/>
      <c r="AZ183" s="1"/>
      <c r="BA183" s="1"/>
      <c r="BB183" s="1"/>
      <c r="BC183" s="168"/>
      <c r="BD183" s="168"/>
      <c r="BE183" s="168"/>
      <c r="BF183" s="168"/>
      <c r="BG183" s="168"/>
      <c r="BH183" s="1"/>
      <c r="BI183" s="1"/>
      <c r="BJ183" s="1"/>
      <c r="BK183" s="1"/>
      <c r="BL183" s="1"/>
      <c r="BM183" s="1"/>
      <c r="BN183" s="1"/>
      <c r="BO183" s="1"/>
      <c r="BP183" s="1"/>
      <c r="BQ183" s="1"/>
      <c r="BR183" s="1"/>
      <c r="BS183" s="1"/>
      <c r="BT183" s="1"/>
      <c r="BU183" s="1"/>
      <c r="BV183" s="1"/>
      <c r="BW183" s="1"/>
      <c r="BX183" s="1"/>
      <c r="BY183" s="1"/>
    </row>
    <row r="184" spans="1:7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69"/>
      <c r="AV184" s="169"/>
      <c r="AW184" s="169"/>
      <c r="AX184" s="1"/>
      <c r="AY184" s="1"/>
      <c r="AZ184" s="1"/>
      <c r="BA184" s="1"/>
      <c r="BB184" s="1"/>
      <c r="BC184" s="168"/>
      <c r="BD184" s="168"/>
      <c r="BE184" s="168"/>
      <c r="BF184" s="168"/>
      <c r="BG184" s="168"/>
      <c r="BH184" s="1"/>
      <c r="BI184" s="1"/>
      <c r="BJ184" s="1"/>
      <c r="BK184" s="1"/>
      <c r="BL184" s="1"/>
      <c r="BM184" s="1"/>
      <c r="BN184" s="1"/>
      <c r="BO184" s="1"/>
      <c r="BP184" s="1"/>
      <c r="BQ184" s="1"/>
      <c r="BR184" s="1"/>
      <c r="BS184" s="1"/>
      <c r="BT184" s="1"/>
      <c r="BU184" s="1"/>
      <c r="BV184" s="1"/>
      <c r="BW184" s="1"/>
      <c r="BX184" s="1"/>
      <c r="BY184" s="1"/>
    </row>
    <row r="185" spans="1:7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69"/>
      <c r="AV185" s="169"/>
      <c r="AW185" s="169"/>
      <c r="AX185" s="1"/>
      <c r="AY185" s="1"/>
      <c r="AZ185" s="1"/>
      <c r="BA185" s="1"/>
      <c r="BB185" s="1"/>
      <c r="BC185" s="168"/>
      <c r="BD185" s="168"/>
      <c r="BE185" s="168"/>
      <c r="BF185" s="168"/>
      <c r="BG185" s="168"/>
      <c r="BH185" s="1"/>
      <c r="BI185" s="1"/>
      <c r="BJ185" s="1"/>
      <c r="BK185" s="1"/>
      <c r="BL185" s="1"/>
      <c r="BM185" s="1"/>
      <c r="BN185" s="1"/>
      <c r="BO185" s="1"/>
      <c r="BP185" s="1"/>
      <c r="BQ185" s="1"/>
      <c r="BR185" s="1"/>
      <c r="BS185" s="1"/>
      <c r="BT185" s="1"/>
      <c r="BU185" s="1"/>
      <c r="BV185" s="1"/>
      <c r="BW185" s="1"/>
      <c r="BX185" s="1"/>
      <c r="BY185" s="1"/>
    </row>
    <row r="186" spans="1:7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69"/>
      <c r="AV186" s="169"/>
      <c r="AW186" s="169"/>
      <c r="AX186" s="1"/>
      <c r="AY186" s="1"/>
      <c r="AZ186" s="1"/>
      <c r="BA186" s="1"/>
      <c r="BB186" s="1"/>
      <c r="BC186" s="168"/>
      <c r="BD186" s="168"/>
      <c r="BE186" s="168"/>
      <c r="BF186" s="168"/>
      <c r="BG186" s="168"/>
      <c r="BH186" s="1"/>
      <c r="BI186" s="1"/>
      <c r="BJ186" s="1"/>
      <c r="BK186" s="1"/>
      <c r="BL186" s="1"/>
      <c r="BM186" s="1"/>
      <c r="BN186" s="1"/>
      <c r="BO186" s="1"/>
      <c r="BP186" s="1"/>
      <c r="BQ186" s="1"/>
      <c r="BR186" s="1"/>
      <c r="BS186" s="1"/>
      <c r="BT186" s="1"/>
      <c r="BU186" s="1"/>
      <c r="BV186" s="1"/>
      <c r="BW186" s="1"/>
      <c r="BX186" s="1"/>
      <c r="BY186" s="1"/>
    </row>
    <row r="187" spans="1:7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69"/>
      <c r="AV187" s="169"/>
      <c r="AW187" s="169"/>
      <c r="AX187" s="1"/>
      <c r="AY187" s="1"/>
      <c r="AZ187" s="1"/>
      <c r="BA187" s="1"/>
      <c r="BB187" s="1"/>
      <c r="BC187" s="168"/>
      <c r="BD187" s="168"/>
      <c r="BE187" s="168"/>
      <c r="BF187" s="168"/>
      <c r="BG187" s="168"/>
      <c r="BH187" s="1"/>
      <c r="BI187" s="1"/>
      <c r="BJ187" s="1"/>
      <c r="BK187" s="1"/>
      <c r="BL187" s="1"/>
      <c r="BM187" s="1"/>
      <c r="BN187" s="1"/>
      <c r="BO187" s="1"/>
      <c r="BP187" s="1"/>
      <c r="BQ187" s="1"/>
      <c r="BR187" s="1"/>
      <c r="BS187" s="1"/>
      <c r="BT187" s="1"/>
      <c r="BU187" s="1"/>
      <c r="BV187" s="1"/>
      <c r="BW187" s="1"/>
      <c r="BX187" s="1"/>
      <c r="BY187" s="1"/>
    </row>
    <row r="188" spans="1:7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69"/>
      <c r="AV188" s="169"/>
      <c r="AW188" s="169"/>
      <c r="AX188" s="1"/>
      <c r="AY188" s="1"/>
      <c r="AZ188" s="1"/>
      <c r="BA188" s="1"/>
      <c r="BB188" s="1"/>
      <c r="BC188" s="168"/>
      <c r="BD188" s="168"/>
      <c r="BE188" s="168"/>
      <c r="BF188" s="168"/>
      <c r="BG188" s="168"/>
      <c r="BH188" s="1"/>
      <c r="BI188" s="1"/>
      <c r="BJ188" s="1"/>
      <c r="BK188" s="1"/>
      <c r="BL188" s="1"/>
      <c r="BM188" s="1"/>
      <c r="BN188" s="1"/>
      <c r="BO188" s="1"/>
      <c r="BP188" s="1"/>
      <c r="BQ188" s="1"/>
      <c r="BR188" s="1"/>
      <c r="BS188" s="1"/>
      <c r="BT188" s="1"/>
      <c r="BU188" s="1"/>
      <c r="BV188" s="1"/>
      <c r="BW188" s="1"/>
      <c r="BX188" s="1"/>
      <c r="BY188" s="1"/>
    </row>
    <row r="189" spans="1:7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69"/>
      <c r="AV189" s="169"/>
      <c r="AW189" s="169"/>
      <c r="AX189" s="1"/>
      <c r="AY189" s="1"/>
      <c r="AZ189" s="1"/>
      <c r="BA189" s="1"/>
      <c r="BB189" s="1"/>
      <c r="BC189" s="168"/>
      <c r="BD189" s="168"/>
      <c r="BE189" s="168"/>
      <c r="BF189" s="168"/>
      <c r="BG189" s="168"/>
      <c r="BH189" s="1"/>
      <c r="BI189" s="1"/>
      <c r="BJ189" s="1"/>
      <c r="BK189" s="1"/>
      <c r="BL189" s="1"/>
      <c r="BM189" s="1"/>
      <c r="BN189" s="1"/>
      <c r="BO189" s="1"/>
      <c r="BP189" s="1"/>
      <c r="BQ189" s="1"/>
      <c r="BR189" s="1"/>
      <c r="BS189" s="1"/>
      <c r="BT189" s="1"/>
      <c r="BU189" s="1"/>
      <c r="BV189" s="1"/>
      <c r="BW189" s="1"/>
      <c r="BX189" s="1"/>
      <c r="BY189" s="1"/>
    </row>
    <row r="190" spans="1:7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69"/>
      <c r="AV190" s="169"/>
      <c r="AW190" s="169"/>
      <c r="AX190" s="1"/>
      <c r="AY190" s="1"/>
      <c r="AZ190" s="1"/>
      <c r="BA190" s="1"/>
      <c r="BB190" s="1"/>
      <c r="BC190" s="168"/>
      <c r="BD190" s="168"/>
      <c r="BE190" s="168"/>
      <c r="BF190" s="168"/>
      <c r="BG190" s="168"/>
      <c r="BH190" s="1"/>
      <c r="BI190" s="1"/>
      <c r="BJ190" s="1"/>
      <c r="BK190" s="1"/>
      <c r="BL190" s="1"/>
      <c r="BM190" s="1"/>
      <c r="BN190" s="1"/>
      <c r="BO190" s="1"/>
      <c r="BP190" s="1"/>
      <c r="BQ190" s="1"/>
      <c r="BR190" s="1"/>
      <c r="BS190" s="1"/>
      <c r="BT190" s="1"/>
      <c r="BU190" s="1"/>
      <c r="BV190" s="1"/>
      <c r="BW190" s="1"/>
      <c r="BX190" s="1"/>
      <c r="BY190" s="1"/>
    </row>
    <row r="191" spans="1:7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69"/>
      <c r="AV191" s="169"/>
      <c r="AW191" s="169"/>
      <c r="AX191" s="1"/>
      <c r="AY191" s="1"/>
      <c r="AZ191" s="1"/>
      <c r="BA191" s="1"/>
      <c r="BB191" s="1"/>
      <c r="BC191" s="168"/>
      <c r="BD191" s="168"/>
      <c r="BE191" s="168"/>
      <c r="BF191" s="168"/>
      <c r="BG191" s="168"/>
      <c r="BH191" s="1"/>
      <c r="BI191" s="1"/>
      <c r="BJ191" s="1"/>
      <c r="BK191" s="1"/>
      <c r="BL191" s="1"/>
      <c r="BM191" s="1"/>
      <c r="BN191" s="1"/>
      <c r="BO191" s="1"/>
      <c r="BP191" s="1"/>
      <c r="BQ191" s="1"/>
      <c r="BR191" s="1"/>
      <c r="BS191" s="1"/>
      <c r="BT191" s="1"/>
      <c r="BU191" s="1"/>
      <c r="BV191" s="1"/>
      <c r="BW191" s="1"/>
      <c r="BX191" s="1"/>
      <c r="BY191" s="1"/>
    </row>
    <row r="192" spans="1:7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69"/>
      <c r="AV192" s="169"/>
      <c r="AW192" s="169"/>
      <c r="AX192" s="1"/>
      <c r="AY192" s="1"/>
      <c r="AZ192" s="1"/>
      <c r="BA192" s="1"/>
      <c r="BB192" s="1"/>
      <c r="BC192" s="168"/>
      <c r="BD192" s="168"/>
      <c r="BE192" s="168"/>
      <c r="BF192" s="168"/>
      <c r="BG192" s="168"/>
      <c r="BH192" s="1"/>
      <c r="BI192" s="1"/>
      <c r="BJ192" s="1"/>
      <c r="BK192" s="1"/>
      <c r="BL192" s="1"/>
      <c r="BM192" s="1"/>
      <c r="BN192" s="1"/>
      <c r="BO192" s="1"/>
      <c r="BP192" s="1"/>
      <c r="BQ192" s="1"/>
      <c r="BR192" s="1"/>
      <c r="BS192" s="1"/>
      <c r="BT192" s="1"/>
      <c r="BU192" s="1"/>
      <c r="BV192" s="1"/>
      <c r="BW192" s="1"/>
      <c r="BX192" s="1"/>
      <c r="BY192" s="1"/>
    </row>
    <row r="193" spans="1:7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69"/>
      <c r="AV193" s="169"/>
      <c r="AW193" s="169"/>
      <c r="AX193" s="1"/>
      <c r="AY193" s="1"/>
      <c r="AZ193" s="1"/>
      <c r="BA193" s="1"/>
      <c r="BB193" s="1"/>
      <c r="BC193" s="168"/>
      <c r="BD193" s="168"/>
      <c r="BE193" s="168"/>
      <c r="BF193" s="168"/>
      <c r="BG193" s="168"/>
      <c r="BH193" s="1"/>
      <c r="BI193" s="1"/>
      <c r="BJ193" s="1"/>
      <c r="BK193" s="1"/>
      <c r="BL193" s="1"/>
      <c r="BM193" s="1"/>
      <c r="BN193" s="1"/>
      <c r="BO193" s="1"/>
      <c r="BP193" s="1"/>
      <c r="BQ193" s="1"/>
      <c r="BR193" s="1"/>
      <c r="BS193" s="1"/>
      <c r="BT193" s="1"/>
      <c r="BU193" s="1"/>
      <c r="BV193" s="1"/>
      <c r="BW193" s="1"/>
      <c r="BX193" s="1"/>
      <c r="BY193" s="1"/>
    </row>
    <row r="194" spans="1:7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69"/>
      <c r="AV194" s="169"/>
      <c r="AW194" s="169"/>
      <c r="AX194" s="1"/>
      <c r="AY194" s="1"/>
      <c r="AZ194" s="1"/>
      <c r="BA194" s="1"/>
      <c r="BB194" s="1"/>
      <c r="BC194" s="168"/>
      <c r="BD194" s="168"/>
      <c r="BE194" s="168"/>
      <c r="BF194" s="168"/>
      <c r="BG194" s="168"/>
      <c r="BH194" s="1"/>
      <c r="BI194" s="1"/>
      <c r="BJ194" s="1"/>
      <c r="BK194" s="1"/>
      <c r="BL194" s="1"/>
      <c r="BM194" s="1"/>
      <c r="BN194" s="1"/>
      <c r="BO194" s="1"/>
      <c r="BP194" s="1"/>
      <c r="BQ194" s="1"/>
      <c r="BR194" s="1"/>
      <c r="BS194" s="1"/>
      <c r="BT194" s="1"/>
      <c r="BU194" s="1"/>
      <c r="BV194" s="1"/>
      <c r="BW194" s="1"/>
      <c r="BX194" s="1"/>
      <c r="BY194" s="1"/>
    </row>
    <row r="195" spans="1:7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69"/>
      <c r="AV195" s="169"/>
      <c r="AW195" s="169"/>
      <c r="AX195" s="1"/>
      <c r="AY195" s="1"/>
      <c r="AZ195" s="1"/>
      <c r="BA195" s="1"/>
      <c r="BB195" s="1"/>
      <c r="BC195" s="168"/>
      <c r="BD195" s="168"/>
      <c r="BE195" s="168"/>
      <c r="BF195" s="168"/>
      <c r="BG195" s="168"/>
      <c r="BH195" s="1"/>
      <c r="BI195" s="1"/>
      <c r="BJ195" s="1"/>
      <c r="BK195" s="1"/>
      <c r="BL195" s="1"/>
      <c r="BM195" s="1"/>
      <c r="BN195" s="1"/>
      <c r="BO195" s="1"/>
      <c r="BP195" s="1"/>
      <c r="BQ195" s="1"/>
      <c r="BR195" s="1"/>
      <c r="BS195" s="1"/>
      <c r="BT195" s="1"/>
      <c r="BU195" s="1"/>
      <c r="BV195" s="1"/>
      <c r="BW195" s="1"/>
      <c r="BX195" s="1"/>
      <c r="BY195" s="1"/>
    </row>
    <row r="196" spans="1:7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69"/>
      <c r="AV196" s="169"/>
      <c r="AW196" s="169"/>
      <c r="AX196" s="1"/>
      <c r="AY196" s="1"/>
      <c r="AZ196" s="1"/>
      <c r="BA196" s="1"/>
      <c r="BB196" s="1"/>
      <c r="BC196" s="168"/>
      <c r="BD196" s="168"/>
      <c r="BE196" s="168"/>
      <c r="BF196" s="168"/>
      <c r="BG196" s="168"/>
      <c r="BH196" s="1"/>
      <c r="BI196" s="1"/>
      <c r="BJ196" s="1"/>
      <c r="BK196" s="1"/>
      <c r="BL196" s="1"/>
      <c r="BM196" s="1"/>
      <c r="BN196" s="1"/>
      <c r="BO196" s="1"/>
      <c r="BP196" s="1"/>
      <c r="BQ196" s="1"/>
      <c r="BR196" s="1"/>
      <c r="BS196" s="1"/>
      <c r="BT196" s="1"/>
      <c r="BU196" s="1"/>
      <c r="BV196" s="1"/>
      <c r="BW196" s="1"/>
      <c r="BX196" s="1"/>
      <c r="BY196" s="1"/>
    </row>
    <row r="197" spans="1:7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69"/>
      <c r="AV197" s="169"/>
      <c r="AW197" s="169"/>
      <c r="AX197" s="1"/>
      <c r="AY197" s="1"/>
      <c r="AZ197" s="1"/>
      <c r="BA197" s="1"/>
      <c r="BB197" s="1"/>
      <c r="BC197" s="168"/>
      <c r="BD197" s="168"/>
      <c r="BE197" s="168"/>
      <c r="BF197" s="168"/>
      <c r="BG197" s="168"/>
      <c r="BH197" s="1"/>
      <c r="BI197" s="1"/>
      <c r="BJ197" s="1"/>
      <c r="BK197" s="1"/>
      <c r="BL197" s="1"/>
      <c r="BM197" s="1"/>
      <c r="BN197" s="1"/>
      <c r="BO197" s="1"/>
      <c r="BP197" s="1"/>
      <c r="BQ197" s="1"/>
      <c r="BR197" s="1"/>
      <c r="BS197" s="1"/>
      <c r="BT197" s="1"/>
      <c r="BU197" s="1"/>
      <c r="BV197" s="1"/>
      <c r="BW197" s="1"/>
      <c r="BX197" s="1"/>
      <c r="BY197" s="1"/>
    </row>
    <row r="198" spans="1:7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69"/>
      <c r="AV198" s="169"/>
      <c r="AW198" s="169"/>
      <c r="AX198" s="1"/>
      <c r="AY198" s="1"/>
      <c r="AZ198" s="1"/>
      <c r="BA198" s="1"/>
      <c r="BB198" s="1"/>
      <c r="BC198" s="168"/>
      <c r="BD198" s="168"/>
      <c r="BE198" s="168"/>
      <c r="BF198" s="168"/>
      <c r="BG198" s="168"/>
      <c r="BH198" s="1"/>
      <c r="BI198" s="1"/>
      <c r="BJ198" s="1"/>
      <c r="BK198" s="1"/>
      <c r="BL198" s="1"/>
      <c r="BM198" s="1"/>
      <c r="BN198" s="1"/>
      <c r="BO198" s="1"/>
      <c r="BP198" s="1"/>
      <c r="BQ198" s="1"/>
      <c r="BR198" s="1"/>
      <c r="BS198" s="1"/>
      <c r="BT198" s="1"/>
      <c r="BU198" s="1"/>
      <c r="BV198" s="1"/>
      <c r="BW198" s="1"/>
      <c r="BX198" s="1"/>
      <c r="BY198" s="1"/>
    </row>
    <row r="199" spans="1:7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69"/>
      <c r="AV199" s="169"/>
      <c r="AW199" s="169"/>
      <c r="AX199" s="1"/>
      <c r="AY199" s="1"/>
      <c r="AZ199" s="1"/>
      <c r="BA199" s="1"/>
      <c r="BB199" s="1"/>
      <c r="BC199" s="168"/>
      <c r="BD199" s="168"/>
      <c r="BE199" s="168"/>
      <c r="BF199" s="168"/>
      <c r="BG199" s="168"/>
      <c r="BH199" s="1"/>
      <c r="BI199" s="1"/>
      <c r="BJ199" s="1"/>
      <c r="BK199" s="1"/>
      <c r="BL199" s="1"/>
      <c r="BM199" s="1"/>
      <c r="BN199" s="1"/>
      <c r="BO199" s="1"/>
      <c r="BP199" s="1"/>
      <c r="BQ199" s="1"/>
      <c r="BR199" s="1"/>
      <c r="BS199" s="1"/>
      <c r="BT199" s="1"/>
      <c r="BU199" s="1"/>
      <c r="BV199" s="1"/>
      <c r="BW199" s="1"/>
      <c r="BX199" s="1"/>
      <c r="BY199" s="1"/>
    </row>
    <row r="200" spans="1:7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69"/>
      <c r="AV200" s="169"/>
      <c r="AW200" s="169"/>
      <c r="AX200" s="1"/>
      <c r="AY200" s="1"/>
      <c r="AZ200" s="1"/>
      <c r="BA200" s="1"/>
      <c r="BB200" s="1"/>
      <c r="BC200" s="168"/>
      <c r="BD200" s="168"/>
      <c r="BE200" s="168"/>
      <c r="BF200" s="168"/>
      <c r="BG200" s="168"/>
      <c r="BH200" s="1"/>
      <c r="BI200" s="1"/>
      <c r="BJ200" s="1"/>
      <c r="BK200" s="1"/>
      <c r="BL200" s="1"/>
      <c r="BM200" s="1"/>
      <c r="BN200" s="1"/>
      <c r="BO200" s="1"/>
      <c r="BP200" s="1"/>
      <c r="BQ200" s="1"/>
      <c r="BR200" s="1"/>
      <c r="BS200" s="1"/>
      <c r="BT200" s="1"/>
      <c r="BU200" s="1"/>
      <c r="BV200" s="1"/>
      <c r="BW200" s="1"/>
      <c r="BX200" s="1"/>
      <c r="BY200" s="1"/>
    </row>
    <row r="201" spans="1:7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69"/>
      <c r="AV201" s="169"/>
      <c r="AW201" s="169"/>
      <c r="AX201" s="1"/>
      <c r="AY201" s="1"/>
      <c r="AZ201" s="1"/>
      <c r="BA201" s="1"/>
      <c r="BB201" s="1"/>
      <c r="BC201" s="168"/>
      <c r="BD201" s="168"/>
      <c r="BE201" s="168"/>
      <c r="BF201" s="168"/>
      <c r="BG201" s="168"/>
      <c r="BH201" s="1"/>
      <c r="BI201" s="1"/>
      <c r="BJ201" s="1"/>
      <c r="BK201" s="1"/>
      <c r="BL201" s="1"/>
      <c r="BM201" s="1"/>
      <c r="BN201" s="1"/>
      <c r="BO201" s="1"/>
      <c r="BP201" s="1"/>
      <c r="BQ201" s="1"/>
      <c r="BR201" s="1"/>
      <c r="BS201" s="1"/>
      <c r="BT201" s="1"/>
      <c r="BU201" s="1"/>
      <c r="BV201" s="1"/>
      <c r="BW201" s="1"/>
      <c r="BX201" s="1"/>
      <c r="BY201" s="1"/>
    </row>
    <row r="202" spans="1:7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69"/>
      <c r="AV202" s="169"/>
      <c r="AW202" s="169"/>
      <c r="AX202" s="1"/>
      <c r="AY202" s="1"/>
      <c r="AZ202" s="1"/>
      <c r="BA202" s="1"/>
      <c r="BB202" s="1"/>
      <c r="BC202" s="168"/>
      <c r="BD202" s="168"/>
      <c r="BE202" s="168"/>
      <c r="BF202" s="168"/>
      <c r="BG202" s="168"/>
      <c r="BH202" s="1"/>
      <c r="BI202" s="1"/>
      <c r="BJ202" s="1"/>
      <c r="BK202" s="1"/>
      <c r="BL202" s="1"/>
      <c r="BM202" s="1"/>
      <c r="BN202" s="1"/>
      <c r="BO202" s="1"/>
      <c r="BP202" s="1"/>
      <c r="BQ202" s="1"/>
      <c r="BR202" s="1"/>
      <c r="BS202" s="1"/>
      <c r="BT202" s="1"/>
      <c r="BU202" s="1"/>
      <c r="BV202" s="1"/>
      <c r="BW202" s="1"/>
      <c r="BX202" s="1"/>
      <c r="BY202" s="1"/>
    </row>
    <row r="203" spans="1:7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69"/>
      <c r="AV203" s="169"/>
      <c r="AW203" s="169"/>
      <c r="AX203" s="1"/>
      <c r="AY203" s="1"/>
      <c r="AZ203" s="1"/>
      <c r="BA203" s="1"/>
      <c r="BB203" s="1"/>
      <c r="BC203" s="168"/>
      <c r="BD203" s="168"/>
      <c r="BE203" s="168"/>
      <c r="BF203" s="168"/>
      <c r="BG203" s="168"/>
      <c r="BH203" s="1"/>
      <c r="BI203" s="1"/>
      <c r="BJ203" s="1"/>
      <c r="BK203" s="1"/>
      <c r="BL203" s="1"/>
      <c r="BM203" s="1"/>
      <c r="BN203" s="1"/>
      <c r="BO203" s="1"/>
      <c r="BP203" s="1"/>
      <c r="BQ203" s="1"/>
      <c r="BR203" s="1"/>
      <c r="BS203" s="1"/>
      <c r="BT203" s="1"/>
      <c r="BU203" s="1"/>
      <c r="BV203" s="1"/>
      <c r="BW203" s="1"/>
      <c r="BX203" s="1"/>
      <c r="BY203" s="1"/>
    </row>
    <row r="204" spans="1:7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69"/>
      <c r="AV204" s="169"/>
      <c r="AW204" s="169"/>
      <c r="AX204" s="1"/>
      <c r="AY204" s="1"/>
      <c r="AZ204" s="1"/>
      <c r="BA204" s="1"/>
      <c r="BB204" s="1"/>
      <c r="BC204" s="168"/>
      <c r="BD204" s="168"/>
      <c r="BE204" s="168"/>
      <c r="BF204" s="168"/>
      <c r="BG204" s="168"/>
      <c r="BH204" s="1"/>
      <c r="BI204" s="1"/>
      <c r="BJ204" s="1"/>
      <c r="BK204" s="1"/>
      <c r="BL204" s="1"/>
      <c r="BM204" s="1"/>
      <c r="BN204" s="1"/>
      <c r="BO204" s="1"/>
      <c r="BP204" s="1"/>
      <c r="BQ204" s="1"/>
      <c r="BR204" s="1"/>
      <c r="BS204" s="1"/>
      <c r="BT204" s="1"/>
      <c r="BU204" s="1"/>
      <c r="BV204" s="1"/>
      <c r="BW204" s="1"/>
      <c r="BX204" s="1"/>
      <c r="BY204" s="1"/>
    </row>
    <row r="205" spans="1:7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69"/>
      <c r="AV205" s="169"/>
      <c r="AW205" s="169"/>
      <c r="AX205" s="1"/>
      <c r="AY205" s="1"/>
      <c r="AZ205" s="1"/>
      <c r="BA205" s="1"/>
      <c r="BB205" s="1"/>
      <c r="BC205" s="168"/>
      <c r="BD205" s="168"/>
      <c r="BE205" s="168"/>
      <c r="BF205" s="168"/>
      <c r="BG205" s="168"/>
      <c r="BH205" s="1"/>
      <c r="BI205" s="1"/>
      <c r="BJ205" s="1"/>
      <c r="BK205" s="1"/>
      <c r="BL205" s="1"/>
      <c r="BM205" s="1"/>
      <c r="BN205" s="1"/>
      <c r="BO205" s="1"/>
      <c r="BP205" s="1"/>
      <c r="BQ205" s="1"/>
      <c r="BR205" s="1"/>
      <c r="BS205" s="1"/>
      <c r="BT205" s="1"/>
      <c r="BU205" s="1"/>
      <c r="BV205" s="1"/>
      <c r="BW205" s="1"/>
      <c r="BX205" s="1"/>
      <c r="BY205" s="1"/>
    </row>
    <row r="206" spans="1:7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69"/>
      <c r="AV206" s="169"/>
      <c r="AW206" s="169"/>
      <c r="AX206" s="1"/>
      <c r="AY206" s="1"/>
      <c r="AZ206" s="1"/>
      <c r="BA206" s="1"/>
      <c r="BB206" s="1"/>
      <c r="BC206" s="168"/>
      <c r="BD206" s="168"/>
      <c r="BE206" s="168"/>
      <c r="BF206" s="168"/>
      <c r="BG206" s="168"/>
      <c r="BH206" s="1"/>
      <c r="BI206" s="1"/>
      <c r="BJ206" s="1"/>
      <c r="BK206" s="1"/>
      <c r="BL206" s="1"/>
      <c r="BM206" s="1"/>
      <c r="BN206" s="1"/>
      <c r="BO206" s="1"/>
      <c r="BP206" s="1"/>
      <c r="BQ206" s="1"/>
      <c r="BR206" s="1"/>
      <c r="BS206" s="1"/>
      <c r="BT206" s="1"/>
      <c r="BU206" s="1"/>
      <c r="BV206" s="1"/>
      <c r="BW206" s="1"/>
      <c r="BX206" s="1"/>
      <c r="BY206" s="1"/>
    </row>
    <row r="207" spans="1:7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69"/>
      <c r="AV207" s="169"/>
      <c r="AW207" s="169"/>
      <c r="AX207" s="1"/>
      <c r="AY207" s="1"/>
      <c r="AZ207" s="1"/>
      <c r="BA207" s="1"/>
      <c r="BB207" s="1"/>
      <c r="BC207" s="168"/>
      <c r="BD207" s="168"/>
      <c r="BE207" s="168"/>
      <c r="BF207" s="168"/>
      <c r="BG207" s="168"/>
      <c r="BH207" s="1"/>
      <c r="BI207" s="1"/>
      <c r="BJ207" s="1"/>
      <c r="BK207" s="1"/>
      <c r="BL207" s="1"/>
      <c r="BM207" s="1"/>
      <c r="BN207" s="1"/>
      <c r="BO207" s="1"/>
      <c r="BP207" s="1"/>
      <c r="BQ207" s="1"/>
      <c r="BR207" s="1"/>
      <c r="BS207" s="1"/>
      <c r="BT207" s="1"/>
      <c r="BU207" s="1"/>
      <c r="BV207" s="1"/>
      <c r="BW207" s="1"/>
      <c r="BX207" s="1"/>
      <c r="BY207" s="1"/>
    </row>
    <row r="208" spans="1:7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69"/>
      <c r="AV208" s="169"/>
      <c r="AW208" s="169"/>
      <c r="AX208" s="1"/>
      <c r="AY208" s="1"/>
      <c r="AZ208" s="1"/>
      <c r="BA208" s="1"/>
      <c r="BB208" s="1"/>
      <c r="BC208" s="168"/>
      <c r="BD208" s="168"/>
      <c r="BE208" s="168"/>
      <c r="BF208" s="168"/>
      <c r="BG208" s="168"/>
      <c r="BH208" s="1"/>
      <c r="BI208" s="1"/>
      <c r="BJ208" s="1"/>
      <c r="BK208" s="1"/>
      <c r="BL208" s="1"/>
      <c r="BM208" s="1"/>
      <c r="BN208" s="1"/>
      <c r="BO208" s="1"/>
      <c r="BP208" s="1"/>
      <c r="BQ208" s="1"/>
      <c r="BR208" s="1"/>
      <c r="BS208" s="1"/>
      <c r="BT208" s="1"/>
      <c r="BU208" s="1"/>
      <c r="BV208" s="1"/>
      <c r="BW208" s="1"/>
      <c r="BX208" s="1"/>
      <c r="BY208" s="1"/>
    </row>
    <row r="209" spans="1:7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69"/>
      <c r="AV209" s="169"/>
      <c r="AW209" s="169"/>
      <c r="AX209" s="1"/>
      <c r="AY209" s="1"/>
      <c r="AZ209" s="1"/>
      <c r="BA209" s="1"/>
      <c r="BB209" s="1"/>
      <c r="BC209" s="168"/>
      <c r="BD209" s="168"/>
      <c r="BE209" s="168"/>
      <c r="BF209" s="168"/>
      <c r="BG209" s="168"/>
      <c r="BH209" s="1"/>
      <c r="BI209" s="1"/>
      <c r="BJ209" s="1"/>
      <c r="BK209" s="1"/>
      <c r="BL209" s="1"/>
      <c r="BM209" s="1"/>
      <c r="BN209" s="1"/>
      <c r="BO209" s="1"/>
      <c r="BP209" s="1"/>
      <c r="BQ209" s="1"/>
      <c r="BR209" s="1"/>
      <c r="BS209" s="1"/>
      <c r="BT209" s="1"/>
      <c r="BU209" s="1"/>
      <c r="BV209" s="1"/>
      <c r="BW209" s="1"/>
      <c r="BX209" s="1"/>
      <c r="BY209" s="1"/>
    </row>
    <row r="210" spans="1:7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69"/>
      <c r="AV210" s="169"/>
      <c r="AW210" s="169"/>
      <c r="AX210" s="1"/>
      <c r="AY210" s="1"/>
      <c r="AZ210" s="1"/>
      <c r="BA210" s="1"/>
      <c r="BB210" s="1"/>
      <c r="BC210" s="168"/>
      <c r="BD210" s="168"/>
      <c r="BE210" s="168"/>
      <c r="BF210" s="168"/>
      <c r="BG210" s="168"/>
      <c r="BH210" s="1"/>
      <c r="BI210" s="1"/>
      <c r="BJ210" s="1"/>
      <c r="BK210" s="1"/>
      <c r="BL210" s="1"/>
      <c r="BM210" s="1"/>
      <c r="BN210" s="1"/>
      <c r="BO210" s="1"/>
      <c r="BP210" s="1"/>
      <c r="BQ210" s="1"/>
      <c r="BR210" s="1"/>
      <c r="BS210" s="1"/>
      <c r="BT210" s="1"/>
      <c r="BU210" s="1"/>
      <c r="BV210" s="1"/>
      <c r="BW210" s="1"/>
      <c r="BX210" s="1"/>
      <c r="BY210" s="1"/>
    </row>
    <row r="211" spans="1:7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69"/>
      <c r="AV211" s="169"/>
      <c r="AW211" s="169"/>
      <c r="AX211" s="1"/>
      <c r="AY211" s="1"/>
      <c r="AZ211" s="1"/>
      <c r="BA211" s="1"/>
      <c r="BB211" s="1"/>
      <c r="BC211" s="168"/>
      <c r="BD211" s="168"/>
      <c r="BE211" s="168"/>
      <c r="BF211" s="168"/>
      <c r="BG211" s="168"/>
      <c r="BH211" s="1"/>
      <c r="BI211" s="1"/>
      <c r="BJ211" s="1"/>
      <c r="BK211" s="1"/>
      <c r="BL211" s="1"/>
      <c r="BM211" s="1"/>
      <c r="BN211" s="1"/>
      <c r="BO211" s="1"/>
      <c r="BP211" s="1"/>
      <c r="BQ211" s="1"/>
      <c r="BR211" s="1"/>
      <c r="BS211" s="1"/>
      <c r="BT211" s="1"/>
      <c r="BU211" s="1"/>
      <c r="BV211" s="1"/>
      <c r="BW211" s="1"/>
      <c r="BX211" s="1"/>
      <c r="BY211" s="1"/>
    </row>
    <row r="212" spans="1:7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69"/>
      <c r="AV212" s="169"/>
      <c r="AW212" s="169"/>
      <c r="AX212" s="1"/>
      <c r="AY212" s="1"/>
      <c r="AZ212" s="1"/>
      <c r="BA212" s="1"/>
      <c r="BB212" s="1"/>
      <c r="BC212" s="168"/>
      <c r="BD212" s="168"/>
      <c r="BE212" s="168"/>
      <c r="BF212" s="168"/>
      <c r="BG212" s="168"/>
      <c r="BH212" s="1"/>
      <c r="BI212" s="1"/>
      <c r="BJ212" s="1"/>
      <c r="BK212" s="1"/>
      <c r="BL212" s="1"/>
      <c r="BM212" s="1"/>
      <c r="BN212" s="1"/>
      <c r="BO212" s="1"/>
      <c r="BP212" s="1"/>
      <c r="BQ212" s="1"/>
      <c r="BR212" s="1"/>
      <c r="BS212" s="1"/>
      <c r="BT212" s="1"/>
      <c r="BU212" s="1"/>
      <c r="BV212" s="1"/>
      <c r="BW212" s="1"/>
      <c r="BX212" s="1"/>
      <c r="BY212" s="1"/>
    </row>
    <row r="213" spans="1:7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69"/>
      <c r="AV213" s="169"/>
      <c r="AW213" s="169"/>
      <c r="AX213" s="1"/>
      <c r="AY213" s="1"/>
      <c r="AZ213" s="1"/>
      <c r="BA213" s="1"/>
      <c r="BB213" s="1"/>
      <c r="BC213" s="168"/>
      <c r="BD213" s="168"/>
      <c r="BE213" s="168"/>
      <c r="BF213" s="168"/>
      <c r="BG213" s="168"/>
      <c r="BH213" s="1"/>
      <c r="BI213" s="1"/>
      <c r="BJ213" s="1"/>
      <c r="BK213" s="1"/>
      <c r="BL213" s="1"/>
      <c r="BM213" s="1"/>
      <c r="BN213" s="1"/>
      <c r="BO213" s="1"/>
      <c r="BP213" s="1"/>
      <c r="BQ213" s="1"/>
      <c r="BR213" s="1"/>
      <c r="BS213" s="1"/>
      <c r="BT213" s="1"/>
      <c r="BU213" s="1"/>
      <c r="BV213" s="1"/>
      <c r="BW213" s="1"/>
      <c r="BX213" s="1"/>
      <c r="BY213" s="1"/>
    </row>
    <row r="214" spans="1:7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69"/>
      <c r="AV214" s="169"/>
      <c r="AW214" s="169"/>
      <c r="AX214" s="1"/>
      <c r="AY214" s="1"/>
      <c r="AZ214" s="1"/>
      <c r="BA214" s="1"/>
      <c r="BB214" s="1"/>
      <c r="BC214" s="168"/>
      <c r="BD214" s="168"/>
      <c r="BE214" s="168"/>
      <c r="BF214" s="168"/>
      <c r="BG214" s="168"/>
      <c r="BH214" s="1"/>
      <c r="BI214" s="1"/>
      <c r="BJ214" s="1"/>
      <c r="BK214" s="1"/>
      <c r="BL214" s="1"/>
      <c r="BM214" s="1"/>
      <c r="BN214" s="1"/>
      <c r="BO214" s="1"/>
      <c r="BP214" s="1"/>
      <c r="BQ214" s="1"/>
      <c r="BR214" s="1"/>
      <c r="BS214" s="1"/>
      <c r="BT214" s="1"/>
      <c r="BU214" s="1"/>
      <c r="BV214" s="1"/>
      <c r="BW214" s="1"/>
      <c r="BX214" s="1"/>
      <c r="BY214" s="1"/>
    </row>
    <row r="215" spans="1:7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69"/>
      <c r="AV215" s="169"/>
      <c r="AW215" s="169"/>
      <c r="AX215" s="1"/>
      <c r="AY215" s="1"/>
      <c r="AZ215" s="1"/>
      <c r="BA215" s="1"/>
      <c r="BB215" s="1"/>
      <c r="BC215" s="168"/>
      <c r="BD215" s="168"/>
      <c r="BE215" s="168"/>
      <c r="BF215" s="168"/>
      <c r="BG215" s="168"/>
      <c r="BH215" s="1"/>
      <c r="BI215" s="1"/>
      <c r="BJ215" s="1"/>
      <c r="BK215" s="1"/>
      <c r="BL215" s="1"/>
      <c r="BM215" s="1"/>
      <c r="BN215" s="1"/>
      <c r="BO215" s="1"/>
      <c r="BP215" s="1"/>
      <c r="BQ215" s="1"/>
      <c r="BR215" s="1"/>
      <c r="BS215" s="1"/>
      <c r="BT215" s="1"/>
      <c r="BU215" s="1"/>
      <c r="BV215" s="1"/>
      <c r="BW215" s="1"/>
      <c r="BX215" s="1"/>
      <c r="BY215" s="1"/>
    </row>
    <row r="216" spans="1:7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69"/>
      <c r="AV216" s="169"/>
      <c r="AW216" s="169"/>
      <c r="AX216" s="1"/>
      <c r="AY216" s="1"/>
      <c r="AZ216" s="1"/>
      <c r="BA216" s="1"/>
      <c r="BB216" s="1"/>
      <c r="BC216" s="168"/>
      <c r="BD216" s="168"/>
      <c r="BE216" s="168"/>
      <c r="BF216" s="168"/>
      <c r="BG216" s="168"/>
      <c r="BH216" s="1"/>
      <c r="BI216" s="1"/>
      <c r="BJ216" s="1"/>
      <c r="BK216" s="1"/>
      <c r="BL216" s="1"/>
      <c r="BM216" s="1"/>
      <c r="BN216" s="1"/>
      <c r="BO216" s="1"/>
      <c r="BP216" s="1"/>
      <c r="BQ216" s="1"/>
      <c r="BR216" s="1"/>
      <c r="BS216" s="1"/>
      <c r="BT216" s="1"/>
      <c r="BU216" s="1"/>
      <c r="BV216" s="1"/>
      <c r="BW216" s="1"/>
      <c r="BX216" s="1"/>
      <c r="BY216" s="1"/>
    </row>
    <row r="217" spans="1:7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69"/>
      <c r="AV217" s="169"/>
      <c r="AW217" s="169"/>
      <c r="AX217" s="1"/>
      <c r="AY217" s="1"/>
      <c r="AZ217" s="1"/>
      <c r="BA217" s="1"/>
      <c r="BB217" s="1"/>
      <c r="BC217" s="168"/>
      <c r="BD217" s="168"/>
      <c r="BE217" s="168"/>
      <c r="BF217" s="168"/>
      <c r="BG217" s="168"/>
      <c r="BH217" s="1"/>
      <c r="BI217" s="1"/>
      <c r="BJ217" s="1"/>
      <c r="BK217" s="1"/>
      <c r="BL217" s="1"/>
      <c r="BM217" s="1"/>
      <c r="BN217" s="1"/>
      <c r="BO217" s="1"/>
      <c r="BP217" s="1"/>
      <c r="BQ217" s="1"/>
      <c r="BR217" s="1"/>
      <c r="BS217" s="1"/>
      <c r="BT217" s="1"/>
      <c r="BU217" s="1"/>
      <c r="BV217" s="1"/>
      <c r="BW217" s="1"/>
      <c r="BX217" s="1"/>
      <c r="BY217" s="1"/>
    </row>
    <row r="218" spans="1:7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69"/>
      <c r="AV218" s="169"/>
      <c r="AW218" s="169"/>
      <c r="AX218" s="1"/>
      <c r="AY218" s="1"/>
      <c r="AZ218" s="1"/>
      <c r="BA218" s="1"/>
      <c r="BB218" s="1"/>
      <c r="BC218" s="168"/>
      <c r="BD218" s="168"/>
      <c r="BE218" s="168"/>
      <c r="BF218" s="168"/>
      <c r="BG218" s="168"/>
      <c r="BH218" s="1"/>
      <c r="BI218" s="1"/>
      <c r="BJ218" s="1"/>
      <c r="BK218" s="1"/>
      <c r="BL218" s="1"/>
      <c r="BM218" s="1"/>
      <c r="BN218" s="1"/>
      <c r="BO218" s="1"/>
      <c r="BP218" s="1"/>
      <c r="BQ218" s="1"/>
      <c r="BR218" s="1"/>
      <c r="BS218" s="1"/>
      <c r="BT218" s="1"/>
      <c r="BU218" s="1"/>
      <c r="BV218" s="1"/>
      <c r="BW218" s="1"/>
      <c r="BX218" s="1"/>
      <c r="BY218" s="1"/>
    </row>
    <row r="219" spans="1:7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69"/>
      <c r="AV219" s="169"/>
      <c r="AW219" s="169"/>
      <c r="AX219" s="1"/>
      <c r="AY219" s="1"/>
      <c r="AZ219" s="1"/>
      <c r="BA219" s="1"/>
      <c r="BB219" s="1"/>
      <c r="BC219" s="168"/>
      <c r="BD219" s="168"/>
      <c r="BE219" s="168"/>
      <c r="BF219" s="168"/>
      <c r="BG219" s="168"/>
      <c r="BH219" s="1"/>
      <c r="BI219" s="1"/>
      <c r="BJ219" s="1"/>
      <c r="BK219" s="1"/>
      <c r="BL219" s="1"/>
      <c r="BM219" s="1"/>
      <c r="BN219" s="1"/>
      <c r="BO219" s="1"/>
      <c r="BP219" s="1"/>
      <c r="BQ219" s="1"/>
      <c r="BR219" s="1"/>
      <c r="BS219" s="1"/>
      <c r="BT219" s="1"/>
      <c r="BU219" s="1"/>
      <c r="BV219" s="1"/>
      <c r="BW219" s="1"/>
      <c r="BX219" s="1"/>
      <c r="BY219" s="1"/>
    </row>
    <row r="220" spans="1:7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69"/>
      <c r="AV220" s="169"/>
      <c r="AW220" s="169"/>
      <c r="AX220" s="1"/>
      <c r="AY220" s="1"/>
      <c r="AZ220" s="1"/>
      <c r="BA220" s="1"/>
      <c r="BB220" s="1"/>
      <c r="BC220" s="168"/>
      <c r="BD220" s="168"/>
      <c r="BE220" s="168"/>
      <c r="BF220" s="168"/>
      <c r="BG220" s="168"/>
      <c r="BH220" s="1"/>
      <c r="BI220" s="1"/>
      <c r="BJ220" s="1"/>
      <c r="BK220" s="1"/>
      <c r="BL220" s="1"/>
      <c r="BM220" s="1"/>
      <c r="BN220" s="1"/>
      <c r="BO220" s="1"/>
      <c r="BP220" s="1"/>
      <c r="BQ220" s="1"/>
      <c r="BR220" s="1"/>
      <c r="BS220" s="1"/>
      <c r="BT220" s="1"/>
      <c r="BU220" s="1"/>
      <c r="BV220" s="1"/>
      <c r="BW220" s="1"/>
      <c r="BX220" s="1"/>
      <c r="BY220" s="1"/>
    </row>
    <row r="221" spans="1:7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69"/>
      <c r="AV221" s="169"/>
      <c r="AW221" s="169"/>
      <c r="AX221" s="1"/>
      <c r="AY221" s="1"/>
      <c r="AZ221" s="1"/>
      <c r="BA221" s="1"/>
      <c r="BB221" s="1"/>
      <c r="BC221" s="168"/>
      <c r="BD221" s="168"/>
      <c r="BE221" s="168"/>
      <c r="BF221" s="168"/>
      <c r="BG221" s="168"/>
      <c r="BH221" s="1"/>
      <c r="BI221" s="1"/>
      <c r="BJ221" s="1"/>
      <c r="BK221" s="1"/>
      <c r="BL221" s="1"/>
      <c r="BM221" s="1"/>
      <c r="BN221" s="1"/>
      <c r="BO221" s="1"/>
      <c r="BP221" s="1"/>
      <c r="BQ221" s="1"/>
      <c r="BR221" s="1"/>
      <c r="BS221" s="1"/>
      <c r="BT221" s="1"/>
      <c r="BU221" s="1"/>
      <c r="BV221" s="1"/>
      <c r="BW221" s="1"/>
      <c r="BX221" s="1"/>
      <c r="BY221" s="1"/>
    </row>
    <row r="222" spans="1:7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69"/>
      <c r="AV222" s="169"/>
      <c r="AW222" s="169"/>
      <c r="AX222" s="1"/>
      <c r="AY222" s="1"/>
      <c r="AZ222" s="1"/>
      <c r="BA222" s="1"/>
      <c r="BB222" s="1"/>
      <c r="BC222" s="168"/>
      <c r="BD222" s="168"/>
      <c r="BE222" s="168"/>
      <c r="BF222" s="168"/>
      <c r="BG222" s="168"/>
      <c r="BH222" s="1"/>
      <c r="BI222" s="1"/>
      <c r="BJ222" s="1"/>
      <c r="BK222" s="1"/>
      <c r="BL222" s="1"/>
      <c r="BM222" s="1"/>
      <c r="BN222" s="1"/>
      <c r="BO222" s="1"/>
      <c r="BP222" s="1"/>
      <c r="BQ222" s="1"/>
      <c r="BR222" s="1"/>
      <c r="BS222" s="1"/>
      <c r="BT222" s="1"/>
      <c r="BU222" s="1"/>
      <c r="BV222" s="1"/>
      <c r="BW222" s="1"/>
      <c r="BX222" s="1"/>
      <c r="BY222" s="1"/>
    </row>
    <row r="223" spans="1:77" ht="15.75" customHeight="1"/>
    <row r="224" spans="1:7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06854-A48C-4D20-8506-76913B89DDBF}">
  <sheetPr codeName="Sheet8"/>
  <dimension ref="A1:BY983"/>
  <sheetViews>
    <sheetView showGridLines="0" zoomScale="86" zoomScaleNormal="86" workbookViewId="0">
      <pane xSplit="2" ySplit="4" topLeftCell="BA23" activePane="bottomRight" state="frozen"/>
      <selection pane="topRight" activeCell="C1" sqref="C1"/>
      <selection pane="bottomLeft" activeCell="A5" sqref="A5"/>
      <selection pane="bottomRight" activeCell="BA2" sqref="BA2"/>
    </sheetView>
  </sheetViews>
  <sheetFormatPr defaultColWidth="14.42578125" defaultRowHeight="15" customHeight="1"/>
  <cols>
    <col min="1" max="1" width="33.42578125" customWidth="1"/>
    <col min="2" max="2" width="12.85546875" customWidth="1"/>
    <col min="3" max="59" width="11.42578125" style="2" customWidth="1"/>
    <col min="60" max="77" width="9.140625" style="2" customWidth="1"/>
    <col min="78" max="16384" width="14.42578125" style="2"/>
  </cols>
  <sheetData>
    <row r="1" spans="1:77" ht="14.25">
      <c r="A1" s="181"/>
      <c r="B1" s="181"/>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row>
    <row r="2" spans="1:77" ht="121.5" customHeight="1">
      <c r="A2" s="182" t="s">
        <v>1</v>
      </c>
      <c r="B2" s="183" t="s">
        <v>2</v>
      </c>
      <c r="C2" s="185" t="s">
        <v>281</v>
      </c>
      <c r="D2" s="185" t="s">
        <v>282</v>
      </c>
      <c r="E2" s="185" t="s">
        <v>71</v>
      </c>
      <c r="F2" s="185" t="s">
        <v>69</v>
      </c>
      <c r="G2" s="185" t="s">
        <v>237</v>
      </c>
      <c r="H2" s="185" t="s">
        <v>146</v>
      </c>
      <c r="I2" s="185" t="s">
        <v>74</v>
      </c>
      <c r="J2" s="185" t="s">
        <v>238</v>
      </c>
      <c r="K2" s="185" t="s">
        <v>289</v>
      </c>
      <c r="L2" s="185" t="s">
        <v>290</v>
      </c>
      <c r="M2" s="185" t="s">
        <v>291</v>
      </c>
      <c r="N2" s="185" t="s">
        <v>147</v>
      </c>
      <c r="O2" s="185" t="s">
        <v>148</v>
      </c>
      <c r="P2" s="185" t="s">
        <v>149</v>
      </c>
      <c r="Q2" s="185" t="s">
        <v>239</v>
      </c>
      <c r="R2" s="185" t="s">
        <v>92</v>
      </c>
      <c r="S2" s="185" t="s">
        <v>240</v>
      </c>
      <c r="T2" s="185" t="s">
        <v>241</v>
      </c>
      <c r="U2" s="185" t="s">
        <v>150</v>
      </c>
      <c r="V2" s="185" t="s">
        <v>93</v>
      </c>
      <c r="W2" s="185" t="s">
        <v>68</v>
      </c>
      <c r="X2" s="185" t="s">
        <v>242</v>
      </c>
      <c r="Y2" s="185" t="s">
        <v>243</v>
      </c>
      <c r="Z2" s="185" t="s">
        <v>244</v>
      </c>
      <c r="AA2" s="185" t="s">
        <v>245</v>
      </c>
      <c r="AB2" s="185" t="s">
        <v>246</v>
      </c>
      <c r="AC2" s="185" t="s">
        <v>247</v>
      </c>
      <c r="AD2" s="185" t="s">
        <v>293</v>
      </c>
      <c r="AE2" s="185" t="s">
        <v>793</v>
      </c>
      <c r="AF2" s="185" t="s">
        <v>780</v>
      </c>
      <c r="AG2" s="185" t="s">
        <v>248</v>
      </c>
      <c r="AH2" s="185" t="s">
        <v>249</v>
      </c>
      <c r="AI2" s="185" t="s">
        <v>250</v>
      </c>
      <c r="AJ2" s="185" t="s">
        <v>251</v>
      </c>
      <c r="AK2" s="185" t="s">
        <v>252</v>
      </c>
      <c r="AL2" s="185" t="s">
        <v>107</v>
      </c>
      <c r="AM2" s="185" t="s">
        <v>253</v>
      </c>
      <c r="AN2" s="185" t="s">
        <v>254</v>
      </c>
      <c r="AO2" s="185" t="s">
        <v>255</v>
      </c>
      <c r="AP2" s="185" t="s">
        <v>256</v>
      </c>
      <c r="AQ2" s="185" t="s">
        <v>257</v>
      </c>
      <c r="AR2" s="185" t="s">
        <v>258</v>
      </c>
      <c r="AS2" s="185" t="s">
        <v>295</v>
      </c>
      <c r="AT2" s="185" t="s">
        <v>259</v>
      </c>
      <c r="AU2" s="185" t="s">
        <v>296</v>
      </c>
      <c r="AV2" s="185" t="s">
        <v>260</v>
      </c>
      <c r="AW2" s="185" t="s">
        <v>261</v>
      </c>
      <c r="AX2" s="185" t="s">
        <v>262</v>
      </c>
      <c r="AY2" s="185" t="s">
        <v>263</v>
      </c>
      <c r="AZ2" s="185" t="s">
        <v>122</v>
      </c>
      <c r="BA2" s="185" t="s">
        <v>795</v>
      </c>
      <c r="BB2" s="185" t="s">
        <v>264</v>
      </c>
      <c r="BC2" s="185" t="s">
        <v>297</v>
      </c>
      <c r="BD2" s="185" t="s">
        <v>265</v>
      </c>
      <c r="BE2" s="185" t="s">
        <v>266</v>
      </c>
      <c r="BF2" s="185" t="s">
        <v>129</v>
      </c>
      <c r="BG2" s="185" t="s">
        <v>130</v>
      </c>
      <c r="BH2" s="185" t="s">
        <v>267</v>
      </c>
      <c r="BI2" s="185" t="s">
        <v>268</v>
      </c>
      <c r="BJ2" s="185" t="s">
        <v>133</v>
      </c>
      <c r="BK2" s="185" t="s">
        <v>269</v>
      </c>
      <c r="BL2" s="185" t="s">
        <v>270</v>
      </c>
      <c r="BM2" s="185" t="s">
        <v>271</v>
      </c>
      <c r="BN2" s="185" t="s">
        <v>272</v>
      </c>
      <c r="BO2" s="185" t="s">
        <v>151</v>
      </c>
      <c r="BP2" s="185" t="s">
        <v>152</v>
      </c>
      <c r="BQ2" s="185" t="s">
        <v>273</v>
      </c>
      <c r="BR2" s="185" t="s">
        <v>274</v>
      </c>
      <c r="BS2" s="185" t="s">
        <v>275</v>
      </c>
      <c r="BT2" s="185" t="s">
        <v>276</v>
      </c>
      <c r="BU2" s="185" t="s">
        <v>277</v>
      </c>
      <c r="BV2" s="185" t="s">
        <v>278</v>
      </c>
      <c r="BW2" s="185" t="s">
        <v>279</v>
      </c>
      <c r="BX2" s="185" t="s">
        <v>298</v>
      </c>
      <c r="BY2" s="185" t="s">
        <v>302</v>
      </c>
    </row>
    <row r="3" spans="1:77" ht="14.25">
      <c r="A3" s="184" t="s">
        <v>153</v>
      </c>
      <c r="B3" s="183"/>
      <c r="C3" s="83">
        <v>2015</v>
      </c>
      <c r="D3" s="83">
        <v>2015</v>
      </c>
      <c r="E3" s="83" t="s">
        <v>314</v>
      </c>
      <c r="F3" s="83" t="s">
        <v>314</v>
      </c>
      <c r="G3" s="83">
        <v>2015</v>
      </c>
      <c r="H3" s="83">
        <v>2021</v>
      </c>
      <c r="I3" s="83" t="s">
        <v>313</v>
      </c>
      <c r="J3" s="83" t="s">
        <v>285</v>
      </c>
      <c r="K3" s="83">
        <v>2020</v>
      </c>
      <c r="L3" s="83">
        <v>2020</v>
      </c>
      <c r="M3" s="83">
        <v>2020</v>
      </c>
      <c r="N3" s="83">
        <v>2023</v>
      </c>
      <c r="O3" s="83">
        <v>2023</v>
      </c>
      <c r="P3" s="83">
        <v>2023</v>
      </c>
      <c r="Q3" s="83">
        <v>2014</v>
      </c>
      <c r="R3" s="83">
        <v>2019</v>
      </c>
      <c r="S3" s="83">
        <v>2023</v>
      </c>
      <c r="T3" s="83">
        <v>2015</v>
      </c>
      <c r="U3" s="83">
        <v>2018</v>
      </c>
      <c r="V3" s="83">
        <v>2020</v>
      </c>
      <c r="W3" s="83">
        <v>2011</v>
      </c>
      <c r="X3" s="83" t="s">
        <v>286</v>
      </c>
      <c r="Y3" s="83" t="s">
        <v>286</v>
      </c>
      <c r="Z3" s="191" t="s">
        <v>286</v>
      </c>
      <c r="AA3" s="191" t="s">
        <v>286</v>
      </c>
      <c r="AB3" s="83">
        <v>2017</v>
      </c>
      <c r="AC3" s="83">
        <v>2012</v>
      </c>
      <c r="AD3" s="83">
        <v>2022</v>
      </c>
      <c r="AE3" s="83">
        <v>2014</v>
      </c>
      <c r="AF3" s="83">
        <v>2012</v>
      </c>
      <c r="AG3" s="83">
        <v>2022</v>
      </c>
      <c r="AH3" s="83" t="s">
        <v>358</v>
      </c>
      <c r="AI3" s="83">
        <v>2021</v>
      </c>
      <c r="AJ3" s="83">
        <v>2021</v>
      </c>
      <c r="AK3" s="83">
        <v>2022</v>
      </c>
      <c r="AL3" s="83">
        <v>2022</v>
      </c>
      <c r="AM3" s="83">
        <v>2022</v>
      </c>
      <c r="AN3" s="83">
        <v>2023</v>
      </c>
      <c r="AO3" s="83">
        <v>2023</v>
      </c>
      <c r="AP3" s="83">
        <v>2022</v>
      </c>
      <c r="AQ3" s="83">
        <v>2022</v>
      </c>
      <c r="AR3" s="83">
        <v>2022</v>
      </c>
      <c r="AS3" s="83">
        <v>2020</v>
      </c>
      <c r="AT3" s="83">
        <v>2022</v>
      </c>
      <c r="AU3" s="83">
        <v>2021</v>
      </c>
      <c r="AV3" s="83">
        <v>2015</v>
      </c>
      <c r="AW3" s="83" t="s">
        <v>309</v>
      </c>
      <c r="AX3" s="83" t="s">
        <v>309</v>
      </c>
      <c r="AY3" s="83" t="s">
        <v>309</v>
      </c>
      <c r="AZ3" s="83">
        <v>2021</v>
      </c>
      <c r="BA3" s="83">
        <v>2022</v>
      </c>
      <c r="BB3" s="83">
        <v>2023</v>
      </c>
      <c r="BC3" s="83">
        <v>2022</v>
      </c>
      <c r="BD3" s="83">
        <v>2021</v>
      </c>
      <c r="BE3" s="83">
        <v>2021</v>
      </c>
      <c r="BF3" s="83">
        <v>2023</v>
      </c>
      <c r="BG3" s="83">
        <v>2023</v>
      </c>
      <c r="BH3" s="83">
        <v>2022</v>
      </c>
      <c r="BI3" s="83">
        <v>2022</v>
      </c>
      <c r="BJ3" s="83">
        <v>2022</v>
      </c>
      <c r="BK3" s="83">
        <v>2023</v>
      </c>
      <c r="BL3" s="83">
        <v>2018</v>
      </c>
      <c r="BM3" s="83">
        <v>2023</v>
      </c>
      <c r="BN3" s="83">
        <v>2022</v>
      </c>
      <c r="BO3" s="83">
        <v>2022</v>
      </c>
      <c r="BP3" s="83">
        <v>2022</v>
      </c>
      <c r="BQ3" s="83">
        <v>2020</v>
      </c>
      <c r="BR3" s="83">
        <v>2021</v>
      </c>
      <c r="BS3" s="83">
        <v>2017</v>
      </c>
      <c r="BT3" s="83">
        <v>2017</v>
      </c>
      <c r="BU3" s="83">
        <v>2017</v>
      </c>
      <c r="BV3" s="83">
        <v>2020</v>
      </c>
      <c r="BW3" s="83">
        <v>2023</v>
      </c>
      <c r="BX3" s="83">
        <v>2020</v>
      </c>
      <c r="BY3" s="83">
        <v>2022</v>
      </c>
    </row>
    <row r="4" spans="1:77" ht="51">
      <c r="A4" s="167" t="s">
        <v>280</v>
      </c>
      <c r="B4" s="183"/>
      <c r="C4" s="83" t="s">
        <v>154</v>
      </c>
      <c r="D4" s="83" t="s">
        <v>154</v>
      </c>
      <c r="E4" s="83" t="s">
        <v>155</v>
      </c>
      <c r="F4" s="83" t="s">
        <v>155</v>
      </c>
      <c r="G4" s="83" t="s">
        <v>155</v>
      </c>
      <c r="H4" s="83" t="s">
        <v>156</v>
      </c>
      <c r="I4" s="83" t="s">
        <v>154</v>
      </c>
      <c r="J4" s="83" t="s">
        <v>287</v>
      </c>
      <c r="K4" s="83" t="s">
        <v>288</v>
      </c>
      <c r="L4" s="83" t="s">
        <v>288</v>
      </c>
      <c r="M4" s="83" t="s">
        <v>288</v>
      </c>
      <c r="N4" s="83" t="s">
        <v>157</v>
      </c>
      <c r="O4" s="83" t="s">
        <v>156</v>
      </c>
      <c r="P4" s="83" t="s">
        <v>156</v>
      </c>
      <c r="Q4" s="83" t="s">
        <v>155</v>
      </c>
      <c r="R4" s="83" t="s">
        <v>156</v>
      </c>
      <c r="S4" s="83" t="s">
        <v>156</v>
      </c>
      <c r="T4" s="83" t="s">
        <v>155</v>
      </c>
      <c r="U4" s="83" t="s">
        <v>156</v>
      </c>
      <c r="V4" s="83" t="s">
        <v>158</v>
      </c>
      <c r="W4" s="83" t="s">
        <v>155</v>
      </c>
      <c r="X4" s="83" t="s">
        <v>155</v>
      </c>
      <c r="Y4" s="83" t="s">
        <v>155</v>
      </c>
      <c r="Z4" s="191" t="s">
        <v>155</v>
      </c>
      <c r="AA4" s="191" t="s">
        <v>155</v>
      </c>
      <c r="AB4" s="83" t="s">
        <v>158</v>
      </c>
      <c r="AC4" s="83" t="s">
        <v>158</v>
      </c>
      <c r="AD4" s="83" t="s">
        <v>156</v>
      </c>
      <c r="AE4" s="83" t="s">
        <v>158</v>
      </c>
      <c r="AF4" s="83" t="s">
        <v>158</v>
      </c>
      <c r="AG4" s="83" t="s">
        <v>158</v>
      </c>
      <c r="AH4" s="83" t="s">
        <v>294</v>
      </c>
      <c r="AI4" s="83" t="s">
        <v>294</v>
      </c>
      <c r="AJ4" s="83" t="s">
        <v>156</v>
      </c>
      <c r="AK4" s="83" t="s">
        <v>156</v>
      </c>
      <c r="AL4" s="83" t="s">
        <v>156</v>
      </c>
      <c r="AM4" s="83" t="s">
        <v>156</v>
      </c>
      <c r="AN4" s="83" t="s">
        <v>156</v>
      </c>
      <c r="AO4" s="83" t="s">
        <v>155</v>
      </c>
      <c r="AP4" s="83" t="s">
        <v>155</v>
      </c>
      <c r="AQ4" s="83" t="s">
        <v>316</v>
      </c>
      <c r="AR4" s="83" t="s">
        <v>316</v>
      </c>
      <c r="AS4" s="83" t="s">
        <v>288</v>
      </c>
      <c r="AT4" s="83" t="s">
        <v>317</v>
      </c>
      <c r="AU4" s="83" t="s">
        <v>317</v>
      </c>
      <c r="AV4" s="83" t="s">
        <v>156</v>
      </c>
      <c r="AW4" s="83" t="s">
        <v>156</v>
      </c>
      <c r="AX4" s="83" t="s">
        <v>155</v>
      </c>
      <c r="AY4" s="83" t="s">
        <v>156</v>
      </c>
      <c r="AZ4" s="83" t="s">
        <v>156</v>
      </c>
      <c r="BA4" s="83" t="s">
        <v>796</v>
      </c>
      <c r="BB4" s="83" t="s">
        <v>156</v>
      </c>
      <c r="BC4" s="83" t="s">
        <v>156</v>
      </c>
      <c r="BD4" s="83" t="s">
        <v>156</v>
      </c>
      <c r="BE4" s="83" t="s">
        <v>158</v>
      </c>
      <c r="BF4" s="83" t="s">
        <v>158</v>
      </c>
      <c r="BG4" s="83" t="s">
        <v>156</v>
      </c>
      <c r="BH4" s="175" t="s">
        <v>155</v>
      </c>
      <c r="BI4" s="175" t="s">
        <v>156</v>
      </c>
      <c r="BJ4" s="83" t="s">
        <v>156</v>
      </c>
      <c r="BK4" s="83" t="s">
        <v>156</v>
      </c>
      <c r="BL4" s="83" t="s">
        <v>366</v>
      </c>
      <c r="BM4" s="83" t="s">
        <v>316</v>
      </c>
      <c r="BN4" s="83" t="s">
        <v>159</v>
      </c>
      <c r="BO4" s="83" t="s">
        <v>156</v>
      </c>
      <c r="BP4" s="175" t="s">
        <v>156</v>
      </c>
      <c r="BQ4" s="175" t="s">
        <v>294</v>
      </c>
      <c r="BR4" s="175" t="s">
        <v>156</v>
      </c>
      <c r="BS4" s="175" t="s">
        <v>369</v>
      </c>
      <c r="BT4" s="175" t="s">
        <v>369</v>
      </c>
      <c r="BU4" s="175" t="s">
        <v>369</v>
      </c>
      <c r="BV4" s="175" t="s">
        <v>370</v>
      </c>
      <c r="BW4" s="175" t="s">
        <v>155</v>
      </c>
      <c r="BX4" s="175" t="s">
        <v>371</v>
      </c>
      <c r="BY4" s="175" t="s">
        <v>160</v>
      </c>
    </row>
    <row r="5" spans="1:77" ht="14.25">
      <c r="A5" s="39" t="s">
        <v>175</v>
      </c>
      <c r="B5" s="82" t="s">
        <v>213</v>
      </c>
      <c r="C5" s="56" t="s">
        <v>318</v>
      </c>
      <c r="D5" s="56" t="s">
        <v>318</v>
      </c>
      <c r="E5" s="56" t="s">
        <v>333</v>
      </c>
      <c r="F5" s="56" t="s">
        <v>334</v>
      </c>
      <c r="G5" s="56" t="s">
        <v>334</v>
      </c>
      <c r="H5" s="84" t="s">
        <v>319</v>
      </c>
      <c r="I5" s="56" t="s">
        <v>344</v>
      </c>
      <c r="J5" s="56" t="s">
        <v>345</v>
      </c>
      <c r="K5" s="56" t="s">
        <v>346</v>
      </c>
      <c r="L5" s="56" t="s">
        <v>346</v>
      </c>
      <c r="M5" s="56" t="s">
        <v>346</v>
      </c>
      <c r="N5" s="56" t="s">
        <v>347</v>
      </c>
      <c r="O5" s="56" t="s">
        <v>348</v>
      </c>
      <c r="P5" s="56" t="s">
        <v>348</v>
      </c>
      <c r="Q5" s="56" t="s">
        <v>348</v>
      </c>
      <c r="R5" s="56" t="s">
        <v>349</v>
      </c>
      <c r="S5" s="56" t="s">
        <v>348</v>
      </c>
      <c r="T5" s="56" t="s">
        <v>350</v>
      </c>
      <c r="U5" s="56" t="s">
        <v>348</v>
      </c>
      <c r="V5" s="56" t="s">
        <v>321</v>
      </c>
      <c r="W5" s="56" t="s">
        <v>354</v>
      </c>
      <c r="X5" s="56" t="s">
        <v>344</v>
      </c>
      <c r="Y5" s="56" t="s">
        <v>344</v>
      </c>
      <c r="Z5" s="56" t="s">
        <v>348</v>
      </c>
      <c r="AA5" s="56" t="s">
        <v>344</v>
      </c>
      <c r="AB5" s="56" t="s">
        <v>322</v>
      </c>
      <c r="AC5" s="84" t="s">
        <v>355</v>
      </c>
      <c r="AD5" s="56" t="s">
        <v>348</v>
      </c>
      <c r="AE5" s="87" t="s">
        <v>792</v>
      </c>
      <c r="AF5" s="87" t="s">
        <v>794</v>
      </c>
      <c r="AG5" s="56" t="s">
        <v>348</v>
      </c>
      <c r="AH5" s="56" t="s">
        <v>359</v>
      </c>
      <c r="AI5" s="84" t="s">
        <v>360</v>
      </c>
      <c r="AJ5" s="56" t="s">
        <v>361</v>
      </c>
      <c r="AK5" s="56" t="s">
        <v>361</v>
      </c>
      <c r="AL5" s="56" t="s">
        <v>348</v>
      </c>
      <c r="AM5" s="56" t="s">
        <v>348</v>
      </c>
      <c r="AN5" s="56" t="s">
        <v>348</v>
      </c>
      <c r="AO5" s="89" t="s">
        <v>323</v>
      </c>
      <c r="AP5" s="89" t="s">
        <v>323</v>
      </c>
      <c r="AQ5" s="56" t="s">
        <v>362</v>
      </c>
      <c r="AR5" s="56" t="s">
        <v>362</v>
      </c>
      <c r="AS5" s="56" t="s">
        <v>346</v>
      </c>
      <c r="AT5" s="56" t="s">
        <v>348</v>
      </c>
      <c r="AU5" s="56" t="s">
        <v>348</v>
      </c>
      <c r="AV5" s="56" t="s">
        <v>350</v>
      </c>
      <c r="AW5" s="56" t="s">
        <v>344</v>
      </c>
      <c r="AX5" s="56" t="s">
        <v>344</v>
      </c>
      <c r="AY5" s="56" t="s">
        <v>344</v>
      </c>
      <c r="AZ5" s="56" t="s">
        <v>348</v>
      </c>
      <c r="BA5" s="56" t="s">
        <v>348</v>
      </c>
      <c r="BB5" s="56" t="s">
        <v>348</v>
      </c>
      <c r="BC5" s="56" t="s">
        <v>348</v>
      </c>
      <c r="BD5" s="56" t="s">
        <v>348</v>
      </c>
      <c r="BE5" s="171" t="s">
        <v>361</v>
      </c>
      <c r="BF5" s="196" t="s">
        <v>344</v>
      </c>
      <c r="BG5" s="196" t="s">
        <v>161</v>
      </c>
      <c r="BH5" s="196" t="s">
        <v>344</v>
      </c>
      <c r="BI5" s="89" t="s">
        <v>161</v>
      </c>
      <c r="BJ5" s="56" t="s">
        <v>348</v>
      </c>
      <c r="BK5" s="56" t="s">
        <v>364</v>
      </c>
      <c r="BL5" s="56" t="s">
        <v>365</v>
      </c>
      <c r="BM5" s="56" t="s">
        <v>348</v>
      </c>
      <c r="BN5" s="56" t="s">
        <v>348</v>
      </c>
      <c r="BO5" s="56" t="s">
        <v>368</v>
      </c>
      <c r="BP5" s="56" t="s">
        <v>368</v>
      </c>
      <c r="BQ5" s="197" t="s">
        <v>361</v>
      </c>
      <c r="BR5" s="90" t="s">
        <v>346</v>
      </c>
      <c r="BS5" s="56" t="s">
        <v>320</v>
      </c>
      <c r="BT5" s="56" t="s">
        <v>320</v>
      </c>
      <c r="BU5" s="56" t="s">
        <v>320</v>
      </c>
      <c r="BV5" s="56" t="s">
        <v>361</v>
      </c>
      <c r="BW5" s="56" t="s">
        <v>348</v>
      </c>
      <c r="BX5" s="56" t="s">
        <v>320</v>
      </c>
      <c r="BY5" s="56" t="s">
        <v>372</v>
      </c>
    </row>
    <row r="6" spans="1:77" ht="14.25">
      <c r="A6" s="39" t="s">
        <v>162</v>
      </c>
      <c r="B6" s="82" t="s">
        <v>200</v>
      </c>
      <c r="C6" s="56" t="s">
        <v>318</v>
      </c>
      <c r="D6" s="56" t="s">
        <v>318</v>
      </c>
      <c r="E6" s="56" t="s">
        <v>333</v>
      </c>
      <c r="F6" s="56" t="s">
        <v>334</v>
      </c>
      <c r="G6" s="56" t="s">
        <v>334</v>
      </c>
      <c r="H6" s="84" t="s">
        <v>319</v>
      </c>
      <c r="I6" s="56" t="s">
        <v>344</v>
      </c>
      <c r="J6" s="56" t="s">
        <v>345</v>
      </c>
      <c r="K6" s="56" t="s">
        <v>346</v>
      </c>
      <c r="L6" s="56" t="s">
        <v>346</v>
      </c>
      <c r="M6" s="56" t="s">
        <v>346</v>
      </c>
      <c r="N6" s="56" t="s">
        <v>347</v>
      </c>
      <c r="O6" s="56" t="s">
        <v>348</v>
      </c>
      <c r="P6" s="56" t="s">
        <v>348</v>
      </c>
      <c r="Q6" s="56" t="s">
        <v>348</v>
      </c>
      <c r="R6" s="56" t="s">
        <v>349</v>
      </c>
      <c r="S6" s="56" t="s">
        <v>348</v>
      </c>
      <c r="T6" s="56" t="s">
        <v>350</v>
      </c>
      <c r="U6" s="56" t="s">
        <v>348</v>
      </c>
      <c r="V6" s="56" t="s">
        <v>321</v>
      </c>
      <c r="W6" s="56" t="s">
        <v>354</v>
      </c>
      <c r="X6" s="56" t="s">
        <v>344</v>
      </c>
      <c r="Y6" s="56" t="s">
        <v>344</v>
      </c>
      <c r="Z6" s="56" t="s">
        <v>348</v>
      </c>
      <c r="AA6" s="56" t="s">
        <v>344</v>
      </c>
      <c r="AB6" s="56" t="s">
        <v>322</v>
      </c>
      <c r="AC6" s="84" t="s">
        <v>355</v>
      </c>
      <c r="AD6" s="56" t="s">
        <v>348</v>
      </c>
      <c r="AE6" s="87" t="s">
        <v>792</v>
      </c>
      <c r="AF6" s="87" t="s">
        <v>794</v>
      </c>
      <c r="AG6" s="56" t="s">
        <v>348</v>
      </c>
      <c r="AH6" s="56" t="s">
        <v>359</v>
      </c>
      <c r="AI6" s="84" t="s">
        <v>360</v>
      </c>
      <c r="AJ6" s="56" t="s">
        <v>361</v>
      </c>
      <c r="AK6" s="56" t="s">
        <v>361</v>
      </c>
      <c r="AL6" s="56" t="s">
        <v>348</v>
      </c>
      <c r="AM6" s="56" t="s">
        <v>348</v>
      </c>
      <c r="AN6" s="56" t="s">
        <v>348</v>
      </c>
      <c r="AO6" s="89" t="s">
        <v>323</v>
      </c>
      <c r="AP6" s="89" t="s">
        <v>323</v>
      </c>
      <c r="AQ6" s="56" t="s">
        <v>362</v>
      </c>
      <c r="AR6" s="56" t="s">
        <v>362</v>
      </c>
      <c r="AS6" s="56" t="s">
        <v>346</v>
      </c>
      <c r="AT6" s="56" t="s">
        <v>348</v>
      </c>
      <c r="AU6" s="56" t="s">
        <v>348</v>
      </c>
      <c r="AV6" s="56" t="s">
        <v>350</v>
      </c>
      <c r="AW6" s="56" t="s">
        <v>344</v>
      </c>
      <c r="AX6" s="56" t="s">
        <v>344</v>
      </c>
      <c r="AY6" s="56" t="s">
        <v>344</v>
      </c>
      <c r="AZ6" s="56" t="s">
        <v>348</v>
      </c>
      <c r="BA6" s="56" t="s">
        <v>348</v>
      </c>
      <c r="BB6" s="56" t="s">
        <v>348</v>
      </c>
      <c r="BC6" s="56" t="s">
        <v>348</v>
      </c>
      <c r="BD6" s="56" t="s">
        <v>348</v>
      </c>
      <c r="BE6" s="171" t="s">
        <v>361</v>
      </c>
      <c r="BF6" s="196" t="s">
        <v>344</v>
      </c>
      <c r="BG6" s="196" t="s">
        <v>161</v>
      </c>
      <c r="BH6" s="196" t="s">
        <v>344</v>
      </c>
      <c r="BI6" s="89" t="s">
        <v>161</v>
      </c>
      <c r="BJ6" s="56" t="s">
        <v>348</v>
      </c>
      <c r="BK6" s="56" t="s">
        <v>364</v>
      </c>
      <c r="BL6" s="56" t="s">
        <v>365</v>
      </c>
      <c r="BM6" s="56" t="s">
        <v>348</v>
      </c>
      <c r="BN6" s="56" t="s">
        <v>348</v>
      </c>
      <c r="BO6" s="56" t="s">
        <v>368</v>
      </c>
      <c r="BP6" s="56" t="s">
        <v>368</v>
      </c>
      <c r="BQ6" s="197" t="s">
        <v>361</v>
      </c>
      <c r="BR6" s="90" t="s">
        <v>346</v>
      </c>
      <c r="BS6" s="56" t="s">
        <v>348</v>
      </c>
      <c r="BT6" s="56" t="s">
        <v>348</v>
      </c>
      <c r="BU6" s="56" t="s">
        <v>348</v>
      </c>
      <c r="BV6" s="56" t="s">
        <v>361</v>
      </c>
      <c r="BW6" s="56" t="s">
        <v>348</v>
      </c>
      <c r="BX6" s="56" t="s">
        <v>348</v>
      </c>
      <c r="BY6" s="56" t="s">
        <v>372</v>
      </c>
    </row>
    <row r="7" spans="1:77" ht="14.25">
      <c r="A7" s="39" t="s">
        <v>189</v>
      </c>
      <c r="B7" s="82" t="s">
        <v>227</v>
      </c>
      <c r="C7" s="56" t="s">
        <v>318</v>
      </c>
      <c r="D7" s="56" t="s">
        <v>318</v>
      </c>
      <c r="E7" s="56" t="s">
        <v>333</v>
      </c>
      <c r="F7" s="56" t="s">
        <v>334</v>
      </c>
      <c r="G7" s="56" t="s">
        <v>334</v>
      </c>
      <c r="H7" s="84" t="s">
        <v>319</v>
      </c>
      <c r="I7" s="56" t="s">
        <v>344</v>
      </c>
      <c r="J7" s="56" t="s">
        <v>345</v>
      </c>
      <c r="K7" s="56" t="s">
        <v>346</v>
      </c>
      <c r="L7" s="56" t="s">
        <v>346</v>
      </c>
      <c r="M7" s="56" t="s">
        <v>346</v>
      </c>
      <c r="N7" s="56" t="s">
        <v>347</v>
      </c>
      <c r="O7" s="56" t="s">
        <v>348</v>
      </c>
      <c r="P7" s="56" t="s">
        <v>348</v>
      </c>
      <c r="Q7" s="56" t="s">
        <v>348</v>
      </c>
      <c r="R7" s="56" t="s">
        <v>349</v>
      </c>
      <c r="S7" s="56" t="s">
        <v>348</v>
      </c>
      <c r="T7" s="56" t="s">
        <v>350</v>
      </c>
      <c r="U7" s="56" t="s">
        <v>348</v>
      </c>
      <c r="V7" s="56" t="s">
        <v>321</v>
      </c>
      <c r="W7" s="56" t="s">
        <v>354</v>
      </c>
      <c r="X7" s="56" t="s">
        <v>344</v>
      </c>
      <c r="Y7" s="56" t="s">
        <v>344</v>
      </c>
      <c r="Z7" s="56" t="s">
        <v>348</v>
      </c>
      <c r="AA7" s="56" t="s">
        <v>344</v>
      </c>
      <c r="AB7" s="56" t="s">
        <v>322</v>
      </c>
      <c r="AC7" s="84" t="s">
        <v>355</v>
      </c>
      <c r="AD7" s="56" t="s">
        <v>348</v>
      </c>
      <c r="AE7" s="87" t="s">
        <v>792</v>
      </c>
      <c r="AF7" s="87" t="s">
        <v>794</v>
      </c>
      <c r="AG7" s="56" t="s">
        <v>348</v>
      </c>
      <c r="AH7" s="56" t="s">
        <v>359</v>
      </c>
      <c r="AI7" s="84" t="s">
        <v>360</v>
      </c>
      <c r="AJ7" s="56" t="s">
        <v>361</v>
      </c>
      <c r="AK7" s="56" t="s">
        <v>361</v>
      </c>
      <c r="AL7" s="56" t="s">
        <v>348</v>
      </c>
      <c r="AM7" s="56" t="s">
        <v>348</v>
      </c>
      <c r="AN7" s="56" t="s">
        <v>348</v>
      </c>
      <c r="AO7" s="89" t="s">
        <v>323</v>
      </c>
      <c r="AP7" s="89" t="s">
        <v>323</v>
      </c>
      <c r="AQ7" s="56" t="s">
        <v>362</v>
      </c>
      <c r="AR7" s="56" t="s">
        <v>362</v>
      </c>
      <c r="AS7" s="56" t="s">
        <v>346</v>
      </c>
      <c r="AT7" s="56" t="s">
        <v>348</v>
      </c>
      <c r="AU7" s="56" t="s">
        <v>348</v>
      </c>
      <c r="AV7" s="56" t="s">
        <v>350</v>
      </c>
      <c r="AW7" s="56" t="s">
        <v>344</v>
      </c>
      <c r="AX7" s="56" t="s">
        <v>344</v>
      </c>
      <c r="AY7" s="56" t="s">
        <v>344</v>
      </c>
      <c r="AZ7" s="56" t="s">
        <v>348</v>
      </c>
      <c r="BA7" s="56" t="s">
        <v>348</v>
      </c>
      <c r="BB7" s="56" t="s">
        <v>348</v>
      </c>
      <c r="BC7" s="56" t="s">
        <v>348</v>
      </c>
      <c r="BD7" s="56" t="s">
        <v>348</v>
      </c>
      <c r="BE7" s="171" t="s">
        <v>361</v>
      </c>
      <c r="BF7" s="196" t="s">
        <v>344</v>
      </c>
      <c r="BG7" s="196" t="s">
        <v>161</v>
      </c>
      <c r="BH7" s="196" t="s">
        <v>344</v>
      </c>
      <c r="BI7" s="89" t="s">
        <v>161</v>
      </c>
      <c r="BJ7" s="56" t="s">
        <v>348</v>
      </c>
      <c r="BK7" s="56" t="s">
        <v>364</v>
      </c>
      <c r="BL7" s="56" t="s">
        <v>365</v>
      </c>
      <c r="BM7" s="56" t="s">
        <v>348</v>
      </c>
      <c r="BN7" s="56" t="s">
        <v>348</v>
      </c>
      <c r="BO7" s="56" t="s">
        <v>368</v>
      </c>
      <c r="BP7" s="56" t="s">
        <v>368</v>
      </c>
      <c r="BQ7" s="197" t="s">
        <v>361</v>
      </c>
      <c r="BR7" s="90" t="s">
        <v>346</v>
      </c>
      <c r="BS7" s="56" t="s">
        <v>320</v>
      </c>
      <c r="BT7" s="56" t="s">
        <v>320</v>
      </c>
      <c r="BU7" s="56" t="s">
        <v>320</v>
      </c>
      <c r="BV7" s="56" t="s">
        <v>361</v>
      </c>
      <c r="BW7" s="56" t="s">
        <v>348</v>
      </c>
      <c r="BX7" s="56" t="s">
        <v>320</v>
      </c>
      <c r="BY7" s="56" t="s">
        <v>372</v>
      </c>
    </row>
    <row r="8" spans="1:77" ht="14.25">
      <c r="A8" s="39" t="s">
        <v>163</v>
      </c>
      <c r="B8" s="82" t="s">
        <v>201</v>
      </c>
      <c r="C8" s="56" t="s">
        <v>318</v>
      </c>
      <c r="D8" s="56" t="s">
        <v>318</v>
      </c>
      <c r="E8" s="56" t="s">
        <v>333</v>
      </c>
      <c r="F8" s="56" t="s">
        <v>334</v>
      </c>
      <c r="G8" s="56" t="s">
        <v>334</v>
      </c>
      <c r="H8" s="84" t="s">
        <v>319</v>
      </c>
      <c r="I8" s="56" t="s">
        <v>344</v>
      </c>
      <c r="J8" s="56" t="s">
        <v>345</v>
      </c>
      <c r="K8" s="56" t="s">
        <v>346</v>
      </c>
      <c r="L8" s="56" t="s">
        <v>346</v>
      </c>
      <c r="M8" s="56" t="s">
        <v>346</v>
      </c>
      <c r="N8" s="56" t="s">
        <v>347</v>
      </c>
      <c r="O8" s="56" t="s">
        <v>348</v>
      </c>
      <c r="P8" s="56" t="s">
        <v>348</v>
      </c>
      <c r="Q8" s="56" t="s">
        <v>348</v>
      </c>
      <c r="R8" s="56" t="s">
        <v>349</v>
      </c>
      <c r="S8" s="56" t="s">
        <v>348</v>
      </c>
      <c r="T8" s="56" t="s">
        <v>350</v>
      </c>
      <c r="U8" s="56" t="s">
        <v>348</v>
      </c>
      <c r="V8" s="56" t="s">
        <v>321</v>
      </c>
      <c r="W8" s="56" t="s">
        <v>354</v>
      </c>
      <c r="X8" s="56" t="s">
        <v>344</v>
      </c>
      <c r="Y8" s="56" t="s">
        <v>344</v>
      </c>
      <c r="Z8" s="56" t="s">
        <v>348</v>
      </c>
      <c r="AA8" s="56" t="s">
        <v>344</v>
      </c>
      <c r="AB8" s="56" t="s">
        <v>322</v>
      </c>
      <c r="AC8" s="84" t="s">
        <v>355</v>
      </c>
      <c r="AD8" s="56" t="s">
        <v>348</v>
      </c>
      <c r="AE8" s="87" t="s">
        <v>792</v>
      </c>
      <c r="AF8" s="87" t="s">
        <v>794</v>
      </c>
      <c r="AG8" s="56" t="s">
        <v>348</v>
      </c>
      <c r="AH8" s="56" t="s">
        <v>359</v>
      </c>
      <c r="AI8" s="84" t="s">
        <v>360</v>
      </c>
      <c r="AJ8" s="56" t="s">
        <v>361</v>
      </c>
      <c r="AK8" s="56" t="s">
        <v>361</v>
      </c>
      <c r="AL8" s="56" t="s">
        <v>348</v>
      </c>
      <c r="AM8" s="56" t="s">
        <v>348</v>
      </c>
      <c r="AN8" s="56" t="s">
        <v>348</v>
      </c>
      <c r="AO8" s="89" t="s">
        <v>323</v>
      </c>
      <c r="AP8" s="89" t="s">
        <v>323</v>
      </c>
      <c r="AQ8" s="56" t="s">
        <v>362</v>
      </c>
      <c r="AR8" s="56" t="s">
        <v>362</v>
      </c>
      <c r="AS8" s="56" t="s">
        <v>346</v>
      </c>
      <c r="AT8" s="56" t="s">
        <v>348</v>
      </c>
      <c r="AU8" s="56" t="s">
        <v>348</v>
      </c>
      <c r="AV8" s="56" t="s">
        <v>350</v>
      </c>
      <c r="AW8" s="56" t="s">
        <v>344</v>
      </c>
      <c r="AX8" s="56" t="s">
        <v>344</v>
      </c>
      <c r="AY8" s="56" t="s">
        <v>344</v>
      </c>
      <c r="AZ8" s="56" t="s">
        <v>348</v>
      </c>
      <c r="BA8" s="56" t="s">
        <v>348</v>
      </c>
      <c r="BB8" s="56" t="s">
        <v>348</v>
      </c>
      <c r="BC8" s="56" t="s">
        <v>348</v>
      </c>
      <c r="BD8" s="56" t="s">
        <v>348</v>
      </c>
      <c r="BE8" s="171" t="s">
        <v>361</v>
      </c>
      <c r="BF8" s="196" t="s">
        <v>344</v>
      </c>
      <c r="BG8" s="196" t="s">
        <v>161</v>
      </c>
      <c r="BH8" s="196" t="s">
        <v>344</v>
      </c>
      <c r="BI8" s="89" t="s">
        <v>161</v>
      </c>
      <c r="BJ8" s="56" t="s">
        <v>348</v>
      </c>
      <c r="BK8" s="56" t="s">
        <v>364</v>
      </c>
      <c r="BL8" s="56" t="s">
        <v>365</v>
      </c>
      <c r="BM8" s="56" t="s">
        <v>348</v>
      </c>
      <c r="BN8" s="56" t="s">
        <v>348</v>
      </c>
      <c r="BO8" s="56" t="s">
        <v>368</v>
      </c>
      <c r="BP8" s="56" t="s">
        <v>368</v>
      </c>
      <c r="BQ8" s="197" t="s">
        <v>361</v>
      </c>
      <c r="BR8" s="90" t="s">
        <v>346</v>
      </c>
      <c r="BS8" s="56" t="s">
        <v>320</v>
      </c>
      <c r="BT8" s="56" t="s">
        <v>320</v>
      </c>
      <c r="BU8" s="56" t="s">
        <v>320</v>
      </c>
      <c r="BV8" s="56" t="s">
        <v>361</v>
      </c>
      <c r="BW8" s="56" t="s">
        <v>348</v>
      </c>
      <c r="BX8" s="56" t="s">
        <v>320</v>
      </c>
      <c r="BY8" s="56" t="s">
        <v>372</v>
      </c>
    </row>
    <row r="9" spans="1:77" ht="14.25">
      <c r="A9" s="39" t="s">
        <v>190</v>
      </c>
      <c r="B9" s="82" t="s">
        <v>228</v>
      </c>
      <c r="C9" s="56" t="s">
        <v>318</v>
      </c>
      <c r="D9" s="56" t="s">
        <v>318</v>
      </c>
      <c r="E9" s="56" t="s">
        <v>333</v>
      </c>
      <c r="F9" s="56" t="s">
        <v>334</v>
      </c>
      <c r="G9" s="56" t="s">
        <v>334</v>
      </c>
      <c r="H9" s="84" t="s">
        <v>319</v>
      </c>
      <c r="I9" s="56" t="s">
        <v>344</v>
      </c>
      <c r="J9" s="56" t="s">
        <v>345</v>
      </c>
      <c r="K9" s="56" t="s">
        <v>346</v>
      </c>
      <c r="L9" s="56" t="s">
        <v>346</v>
      </c>
      <c r="M9" s="56" t="s">
        <v>346</v>
      </c>
      <c r="N9" s="56" t="s">
        <v>347</v>
      </c>
      <c r="O9" s="56" t="s">
        <v>348</v>
      </c>
      <c r="P9" s="56" t="s">
        <v>348</v>
      </c>
      <c r="Q9" s="56" t="s">
        <v>348</v>
      </c>
      <c r="R9" s="56" t="s">
        <v>349</v>
      </c>
      <c r="S9" s="56" t="s">
        <v>348</v>
      </c>
      <c r="T9" s="56" t="s">
        <v>350</v>
      </c>
      <c r="U9" s="56" t="s">
        <v>348</v>
      </c>
      <c r="V9" s="56" t="s">
        <v>321</v>
      </c>
      <c r="W9" s="56" t="s">
        <v>354</v>
      </c>
      <c r="X9" s="56" t="s">
        <v>344</v>
      </c>
      <c r="Y9" s="56" t="s">
        <v>344</v>
      </c>
      <c r="Z9" s="56" t="s">
        <v>348</v>
      </c>
      <c r="AA9" s="56" t="s">
        <v>344</v>
      </c>
      <c r="AB9" s="56" t="s">
        <v>322</v>
      </c>
      <c r="AC9" s="84" t="s">
        <v>355</v>
      </c>
      <c r="AD9" s="56" t="s">
        <v>348</v>
      </c>
      <c r="AE9" s="87" t="s">
        <v>792</v>
      </c>
      <c r="AF9" s="87" t="s">
        <v>794</v>
      </c>
      <c r="AG9" s="56" t="s">
        <v>348</v>
      </c>
      <c r="AH9" s="56" t="s">
        <v>359</v>
      </c>
      <c r="AI9" s="84" t="s">
        <v>360</v>
      </c>
      <c r="AJ9" s="56" t="s">
        <v>361</v>
      </c>
      <c r="AK9" s="56" t="s">
        <v>361</v>
      </c>
      <c r="AL9" s="56" t="s">
        <v>348</v>
      </c>
      <c r="AM9" s="56" t="s">
        <v>348</v>
      </c>
      <c r="AN9" s="56" t="s">
        <v>348</v>
      </c>
      <c r="AO9" s="89" t="s">
        <v>323</v>
      </c>
      <c r="AP9" s="89" t="s">
        <v>323</v>
      </c>
      <c r="AQ9" s="56" t="s">
        <v>362</v>
      </c>
      <c r="AR9" s="56" t="s">
        <v>362</v>
      </c>
      <c r="AS9" s="56" t="s">
        <v>346</v>
      </c>
      <c r="AT9" s="56" t="s">
        <v>348</v>
      </c>
      <c r="AU9" s="56" t="s">
        <v>348</v>
      </c>
      <c r="AV9" s="56" t="s">
        <v>350</v>
      </c>
      <c r="AW9" s="56" t="s">
        <v>344</v>
      </c>
      <c r="AX9" s="56" t="s">
        <v>344</v>
      </c>
      <c r="AY9" s="56" t="s">
        <v>344</v>
      </c>
      <c r="AZ9" s="56" t="s">
        <v>348</v>
      </c>
      <c r="BA9" s="56" t="s">
        <v>348</v>
      </c>
      <c r="BB9" s="56" t="s">
        <v>348</v>
      </c>
      <c r="BC9" s="56" t="s">
        <v>348</v>
      </c>
      <c r="BD9" s="56" t="s">
        <v>348</v>
      </c>
      <c r="BE9" s="171" t="s">
        <v>361</v>
      </c>
      <c r="BF9" s="196" t="s">
        <v>344</v>
      </c>
      <c r="BG9" s="196" t="s">
        <v>161</v>
      </c>
      <c r="BH9" s="196" t="s">
        <v>344</v>
      </c>
      <c r="BI9" s="89" t="s">
        <v>161</v>
      </c>
      <c r="BJ9" s="56" t="s">
        <v>348</v>
      </c>
      <c r="BK9" s="56" t="s">
        <v>364</v>
      </c>
      <c r="BL9" s="56" t="s">
        <v>365</v>
      </c>
      <c r="BM9" s="56" t="s">
        <v>348</v>
      </c>
      <c r="BN9" s="56" t="s">
        <v>348</v>
      </c>
      <c r="BO9" s="56" t="s">
        <v>368</v>
      </c>
      <c r="BP9" s="56" t="s">
        <v>368</v>
      </c>
      <c r="BQ9" s="197" t="s">
        <v>361</v>
      </c>
      <c r="BR9" s="90" t="s">
        <v>346</v>
      </c>
      <c r="BS9" s="56" t="s">
        <v>320</v>
      </c>
      <c r="BT9" s="56" t="s">
        <v>320</v>
      </c>
      <c r="BU9" s="56" t="s">
        <v>320</v>
      </c>
      <c r="BV9" s="56" t="s">
        <v>361</v>
      </c>
      <c r="BW9" s="56" t="s">
        <v>348</v>
      </c>
      <c r="BX9" s="56" t="s">
        <v>320</v>
      </c>
      <c r="BY9" s="56" t="s">
        <v>372</v>
      </c>
    </row>
    <row r="10" spans="1:77" ht="14.25">
      <c r="A10" s="39" t="s">
        <v>176</v>
      </c>
      <c r="B10" s="82" t="s">
        <v>214</v>
      </c>
      <c r="C10" s="56" t="s">
        <v>318</v>
      </c>
      <c r="D10" s="56" t="s">
        <v>318</v>
      </c>
      <c r="E10" s="56" t="s">
        <v>333</v>
      </c>
      <c r="F10" s="56" t="s">
        <v>334</v>
      </c>
      <c r="G10" s="56" t="s">
        <v>334</v>
      </c>
      <c r="H10" s="84" t="s">
        <v>319</v>
      </c>
      <c r="I10" s="56" t="s">
        <v>344</v>
      </c>
      <c r="J10" s="56" t="s">
        <v>345</v>
      </c>
      <c r="K10" s="56" t="s">
        <v>346</v>
      </c>
      <c r="L10" s="56" t="s">
        <v>346</v>
      </c>
      <c r="M10" s="56" t="s">
        <v>346</v>
      </c>
      <c r="N10" s="56" t="s">
        <v>347</v>
      </c>
      <c r="O10" s="56" t="s">
        <v>348</v>
      </c>
      <c r="P10" s="56" t="s">
        <v>348</v>
      </c>
      <c r="Q10" s="56" t="s">
        <v>348</v>
      </c>
      <c r="R10" s="56" t="s">
        <v>349</v>
      </c>
      <c r="S10" s="56" t="s">
        <v>348</v>
      </c>
      <c r="T10" s="56" t="s">
        <v>350</v>
      </c>
      <c r="U10" s="56" t="s">
        <v>348</v>
      </c>
      <c r="V10" s="56" t="s">
        <v>321</v>
      </c>
      <c r="W10" s="56" t="s">
        <v>354</v>
      </c>
      <c r="X10" s="56" t="s">
        <v>344</v>
      </c>
      <c r="Y10" s="56" t="s">
        <v>344</v>
      </c>
      <c r="Z10" s="56" t="s">
        <v>348</v>
      </c>
      <c r="AA10" s="56" t="s">
        <v>344</v>
      </c>
      <c r="AB10" s="56" t="s">
        <v>322</v>
      </c>
      <c r="AC10" s="84" t="s">
        <v>355</v>
      </c>
      <c r="AD10" s="56" t="s">
        <v>348</v>
      </c>
      <c r="AE10" s="87" t="s">
        <v>792</v>
      </c>
      <c r="AF10" s="87" t="s">
        <v>794</v>
      </c>
      <c r="AG10" s="56" t="s">
        <v>348</v>
      </c>
      <c r="AH10" s="56" t="s">
        <v>359</v>
      </c>
      <c r="AI10" s="84" t="s">
        <v>360</v>
      </c>
      <c r="AJ10" s="56" t="s">
        <v>361</v>
      </c>
      <c r="AK10" s="56" t="s">
        <v>361</v>
      </c>
      <c r="AL10" s="56" t="s">
        <v>348</v>
      </c>
      <c r="AM10" s="56" t="s">
        <v>348</v>
      </c>
      <c r="AN10" s="56" t="s">
        <v>348</v>
      </c>
      <c r="AO10" s="89" t="s">
        <v>323</v>
      </c>
      <c r="AP10" s="89" t="s">
        <v>323</v>
      </c>
      <c r="AQ10" s="56" t="s">
        <v>362</v>
      </c>
      <c r="AR10" s="56" t="s">
        <v>362</v>
      </c>
      <c r="AS10" s="56" t="s">
        <v>346</v>
      </c>
      <c r="AT10" s="56" t="s">
        <v>348</v>
      </c>
      <c r="AU10" s="56" t="s">
        <v>348</v>
      </c>
      <c r="AV10" s="56" t="s">
        <v>350</v>
      </c>
      <c r="AW10" s="56" t="s">
        <v>344</v>
      </c>
      <c r="AX10" s="56" t="s">
        <v>344</v>
      </c>
      <c r="AY10" s="56" t="s">
        <v>344</v>
      </c>
      <c r="AZ10" s="56" t="s">
        <v>348</v>
      </c>
      <c r="BA10" s="56" t="s">
        <v>348</v>
      </c>
      <c r="BB10" s="56" t="s">
        <v>348</v>
      </c>
      <c r="BC10" s="56" t="s">
        <v>348</v>
      </c>
      <c r="BD10" s="56" t="s">
        <v>348</v>
      </c>
      <c r="BE10" s="171" t="s">
        <v>361</v>
      </c>
      <c r="BF10" s="196" t="s">
        <v>344</v>
      </c>
      <c r="BG10" s="196" t="s">
        <v>161</v>
      </c>
      <c r="BH10" s="196" t="s">
        <v>344</v>
      </c>
      <c r="BI10" s="89" t="s">
        <v>161</v>
      </c>
      <c r="BJ10" s="56" t="s">
        <v>348</v>
      </c>
      <c r="BK10" s="56" t="s">
        <v>364</v>
      </c>
      <c r="BL10" s="56" t="s">
        <v>365</v>
      </c>
      <c r="BM10" s="56" t="s">
        <v>348</v>
      </c>
      <c r="BN10" s="56" t="s">
        <v>348</v>
      </c>
      <c r="BO10" s="56" t="s">
        <v>368</v>
      </c>
      <c r="BP10" s="56" t="s">
        <v>368</v>
      </c>
      <c r="BQ10" s="197" t="s">
        <v>361</v>
      </c>
      <c r="BR10" s="90" t="s">
        <v>346</v>
      </c>
      <c r="BS10" s="56" t="s">
        <v>320</v>
      </c>
      <c r="BT10" s="56" t="s">
        <v>320</v>
      </c>
      <c r="BU10" s="56" t="s">
        <v>320</v>
      </c>
      <c r="BV10" s="56" t="s">
        <v>361</v>
      </c>
      <c r="BW10" s="56" t="s">
        <v>348</v>
      </c>
      <c r="BX10" s="56" t="s">
        <v>320</v>
      </c>
      <c r="BY10" s="56" t="s">
        <v>372</v>
      </c>
    </row>
    <row r="11" spans="1:77" ht="14.25">
      <c r="A11" s="39" t="s">
        <v>191</v>
      </c>
      <c r="B11" s="82" t="s">
        <v>229</v>
      </c>
      <c r="C11" s="56" t="s">
        <v>318</v>
      </c>
      <c r="D11" s="56" t="s">
        <v>318</v>
      </c>
      <c r="E11" s="56" t="s">
        <v>333</v>
      </c>
      <c r="F11" s="56" t="s">
        <v>334</v>
      </c>
      <c r="G11" s="56" t="s">
        <v>334</v>
      </c>
      <c r="H11" s="84" t="s">
        <v>319</v>
      </c>
      <c r="I11" s="56" t="s">
        <v>344</v>
      </c>
      <c r="J11" s="56" t="s">
        <v>345</v>
      </c>
      <c r="K11" s="56" t="s">
        <v>346</v>
      </c>
      <c r="L11" s="56" t="s">
        <v>346</v>
      </c>
      <c r="M11" s="56" t="s">
        <v>346</v>
      </c>
      <c r="N11" s="56" t="s">
        <v>347</v>
      </c>
      <c r="O11" s="56" t="s">
        <v>348</v>
      </c>
      <c r="P11" s="56" t="s">
        <v>348</v>
      </c>
      <c r="Q11" s="56" t="s">
        <v>348</v>
      </c>
      <c r="R11" s="56" t="s">
        <v>349</v>
      </c>
      <c r="S11" s="56" t="s">
        <v>348</v>
      </c>
      <c r="T11" s="56" t="s">
        <v>350</v>
      </c>
      <c r="U11" s="56" t="s">
        <v>348</v>
      </c>
      <c r="V11" s="56" t="s">
        <v>321</v>
      </c>
      <c r="W11" s="56" t="s">
        <v>354</v>
      </c>
      <c r="X11" s="56" t="s">
        <v>344</v>
      </c>
      <c r="Y11" s="56" t="s">
        <v>344</v>
      </c>
      <c r="Z11" s="56" t="s">
        <v>348</v>
      </c>
      <c r="AA11" s="56" t="s">
        <v>344</v>
      </c>
      <c r="AB11" s="56" t="s">
        <v>322</v>
      </c>
      <c r="AC11" s="84" t="s">
        <v>355</v>
      </c>
      <c r="AD11" s="56" t="s">
        <v>348</v>
      </c>
      <c r="AE11" s="87" t="s">
        <v>792</v>
      </c>
      <c r="AF11" s="87" t="s">
        <v>794</v>
      </c>
      <c r="AG11" s="56" t="s">
        <v>348</v>
      </c>
      <c r="AH11" s="56" t="s">
        <v>359</v>
      </c>
      <c r="AI11" s="84" t="s">
        <v>360</v>
      </c>
      <c r="AJ11" s="56" t="s">
        <v>361</v>
      </c>
      <c r="AK11" s="56" t="s">
        <v>361</v>
      </c>
      <c r="AL11" s="56" t="s">
        <v>348</v>
      </c>
      <c r="AM11" s="56" t="s">
        <v>348</v>
      </c>
      <c r="AN11" s="56" t="s">
        <v>348</v>
      </c>
      <c r="AO11" s="89" t="s">
        <v>323</v>
      </c>
      <c r="AP11" s="89" t="s">
        <v>323</v>
      </c>
      <c r="AQ11" s="56" t="s">
        <v>362</v>
      </c>
      <c r="AR11" s="56" t="s">
        <v>362</v>
      </c>
      <c r="AS11" s="56" t="s">
        <v>346</v>
      </c>
      <c r="AT11" s="56" t="s">
        <v>348</v>
      </c>
      <c r="AU11" s="56" t="s">
        <v>348</v>
      </c>
      <c r="AV11" s="56" t="s">
        <v>350</v>
      </c>
      <c r="AW11" s="56" t="s">
        <v>344</v>
      </c>
      <c r="AX11" s="56" t="s">
        <v>344</v>
      </c>
      <c r="AY11" s="56" t="s">
        <v>344</v>
      </c>
      <c r="AZ11" s="56" t="s">
        <v>348</v>
      </c>
      <c r="BA11" s="56" t="s">
        <v>348</v>
      </c>
      <c r="BB11" s="56" t="s">
        <v>348</v>
      </c>
      <c r="BC11" s="56" t="s">
        <v>348</v>
      </c>
      <c r="BD11" s="56" t="s">
        <v>348</v>
      </c>
      <c r="BE11" s="171" t="s">
        <v>361</v>
      </c>
      <c r="BF11" s="196" t="s">
        <v>344</v>
      </c>
      <c r="BG11" s="196" t="s">
        <v>161</v>
      </c>
      <c r="BH11" s="196" t="s">
        <v>344</v>
      </c>
      <c r="BI11" s="89" t="s">
        <v>161</v>
      </c>
      <c r="BJ11" s="56" t="s">
        <v>348</v>
      </c>
      <c r="BK11" s="56" t="s">
        <v>364</v>
      </c>
      <c r="BL11" s="56" t="s">
        <v>365</v>
      </c>
      <c r="BM11" s="56" t="s">
        <v>348</v>
      </c>
      <c r="BN11" s="56" t="s">
        <v>348</v>
      </c>
      <c r="BO11" s="56" t="s">
        <v>368</v>
      </c>
      <c r="BP11" s="56" t="s">
        <v>368</v>
      </c>
      <c r="BQ11" s="197" t="s">
        <v>361</v>
      </c>
      <c r="BR11" s="90" t="s">
        <v>346</v>
      </c>
      <c r="BS11" s="56" t="s">
        <v>320</v>
      </c>
      <c r="BT11" s="56" t="s">
        <v>320</v>
      </c>
      <c r="BU11" s="56" t="s">
        <v>320</v>
      </c>
      <c r="BV11" s="56" t="s">
        <v>361</v>
      </c>
      <c r="BW11" s="56" t="s">
        <v>348</v>
      </c>
      <c r="BX11" s="56" t="s">
        <v>320</v>
      </c>
      <c r="BY11" s="56" t="s">
        <v>372</v>
      </c>
    </row>
    <row r="12" spans="1:77" ht="14.25">
      <c r="A12" s="39" t="s">
        <v>192</v>
      </c>
      <c r="B12" s="82" t="s">
        <v>230</v>
      </c>
      <c r="C12" s="56" t="s">
        <v>318</v>
      </c>
      <c r="D12" s="56" t="s">
        <v>318</v>
      </c>
      <c r="E12" s="56" t="s">
        <v>333</v>
      </c>
      <c r="F12" s="56" t="s">
        <v>334</v>
      </c>
      <c r="G12" s="56" t="s">
        <v>334</v>
      </c>
      <c r="H12" s="84" t="s">
        <v>319</v>
      </c>
      <c r="I12" s="56" t="s">
        <v>344</v>
      </c>
      <c r="J12" s="56" t="s">
        <v>345</v>
      </c>
      <c r="K12" s="56" t="s">
        <v>346</v>
      </c>
      <c r="L12" s="56" t="s">
        <v>346</v>
      </c>
      <c r="M12" s="56" t="s">
        <v>346</v>
      </c>
      <c r="N12" s="56" t="s">
        <v>347</v>
      </c>
      <c r="O12" s="56" t="s">
        <v>348</v>
      </c>
      <c r="P12" s="56" t="s">
        <v>348</v>
      </c>
      <c r="Q12" s="56" t="s">
        <v>348</v>
      </c>
      <c r="R12" s="56" t="s">
        <v>349</v>
      </c>
      <c r="S12" s="56" t="s">
        <v>348</v>
      </c>
      <c r="T12" s="56" t="s">
        <v>350</v>
      </c>
      <c r="U12" s="56" t="s">
        <v>348</v>
      </c>
      <c r="V12" s="56" t="s">
        <v>321</v>
      </c>
      <c r="W12" s="56" t="s">
        <v>354</v>
      </c>
      <c r="X12" s="56" t="s">
        <v>344</v>
      </c>
      <c r="Y12" s="56" t="s">
        <v>344</v>
      </c>
      <c r="Z12" s="56" t="s">
        <v>348</v>
      </c>
      <c r="AA12" s="56" t="s">
        <v>344</v>
      </c>
      <c r="AB12" s="56" t="s">
        <v>322</v>
      </c>
      <c r="AC12" s="84" t="s">
        <v>355</v>
      </c>
      <c r="AD12" s="56" t="s">
        <v>348</v>
      </c>
      <c r="AE12" s="87" t="s">
        <v>792</v>
      </c>
      <c r="AF12" s="87" t="s">
        <v>794</v>
      </c>
      <c r="AG12" s="56" t="s">
        <v>348</v>
      </c>
      <c r="AH12" s="56" t="s">
        <v>359</v>
      </c>
      <c r="AI12" s="84" t="s">
        <v>360</v>
      </c>
      <c r="AJ12" s="56" t="s">
        <v>361</v>
      </c>
      <c r="AK12" s="56" t="s">
        <v>361</v>
      </c>
      <c r="AL12" s="56" t="s">
        <v>348</v>
      </c>
      <c r="AM12" s="56" t="s">
        <v>348</v>
      </c>
      <c r="AN12" s="56" t="s">
        <v>348</v>
      </c>
      <c r="AO12" s="89" t="s">
        <v>323</v>
      </c>
      <c r="AP12" s="89" t="s">
        <v>323</v>
      </c>
      <c r="AQ12" s="56" t="s">
        <v>362</v>
      </c>
      <c r="AR12" s="56" t="s">
        <v>362</v>
      </c>
      <c r="AS12" s="56" t="s">
        <v>346</v>
      </c>
      <c r="AT12" s="56" t="s">
        <v>348</v>
      </c>
      <c r="AU12" s="56" t="s">
        <v>348</v>
      </c>
      <c r="AV12" s="56" t="s">
        <v>350</v>
      </c>
      <c r="AW12" s="56" t="s">
        <v>344</v>
      </c>
      <c r="AX12" s="56" t="s">
        <v>344</v>
      </c>
      <c r="AY12" s="56" t="s">
        <v>344</v>
      </c>
      <c r="AZ12" s="56" t="s">
        <v>348</v>
      </c>
      <c r="BA12" s="56" t="s">
        <v>348</v>
      </c>
      <c r="BB12" s="56" t="s">
        <v>348</v>
      </c>
      <c r="BC12" s="56" t="s">
        <v>348</v>
      </c>
      <c r="BD12" s="56" t="s">
        <v>348</v>
      </c>
      <c r="BE12" s="171" t="s">
        <v>361</v>
      </c>
      <c r="BF12" s="196" t="s">
        <v>344</v>
      </c>
      <c r="BG12" s="196" t="s">
        <v>161</v>
      </c>
      <c r="BH12" s="196" t="s">
        <v>344</v>
      </c>
      <c r="BI12" s="89" t="s">
        <v>161</v>
      </c>
      <c r="BJ12" s="56" t="s">
        <v>348</v>
      </c>
      <c r="BK12" s="56" t="s">
        <v>364</v>
      </c>
      <c r="BL12" s="56" t="s">
        <v>365</v>
      </c>
      <c r="BM12" s="56" t="s">
        <v>348</v>
      </c>
      <c r="BN12" s="56" t="s">
        <v>348</v>
      </c>
      <c r="BO12" s="56" t="s">
        <v>368</v>
      </c>
      <c r="BP12" s="56" t="s">
        <v>368</v>
      </c>
      <c r="BQ12" s="197" t="s">
        <v>361</v>
      </c>
      <c r="BR12" s="90" t="s">
        <v>346</v>
      </c>
      <c r="BS12" s="56" t="s">
        <v>320</v>
      </c>
      <c r="BT12" s="56" t="s">
        <v>320</v>
      </c>
      <c r="BU12" s="56" t="s">
        <v>320</v>
      </c>
      <c r="BV12" s="56" t="s">
        <v>361</v>
      </c>
      <c r="BW12" s="56" t="s">
        <v>348</v>
      </c>
      <c r="BX12" s="56" t="s">
        <v>320</v>
      </c>
      <c r="BY12" s="56" t="s">
        <v>372</v>
      </c>
    </row>
    <row r="13" spans="1:77" ht="14.25">
      <c r="A13" s="39" t="s">
        <v>174</v>
      </c>
      <c r="B13" s="82" t="s">
        <v>212</v>
      </c>
      <c r="C13" s="56" t="s">
        <v>318</v>
      </c>
      <c r="D13" s="56" t="s">
        <v>318</v>
      </c>
      <c r="E13" s="56" t="s">
        <v>333</v>
      </c>
      <c r="F13" s="56" t="s">
        <v>334</v>
      </c>
      <c r="G13" s="56" t="s">
        <v>334</v>
      </c>
      <c r="H13" s="84" t="s">
        <v>319</v>
      </c>
      <c r="I13" s="56" t="s">
        <v>344</v>
      </c>
      <c r="J13" s="56" t="s">
        <v>345</v>
      </c>
      <c r="K13" s="56" t="s">
        <v>346</v>
      </c>
      <c r="L13" s="56" t="s">
        <v>346</v>
      </c>
      <c r="M13" s="56" t="s">
        <v>346</v>
      </c>
      <c r="N13" s="56" t="s">
        <v>347</v>
      </c>
      <c r="O13" s="56" t="s">
        <v>348</v>
      </c>
      <c r="P13" s="56" t="s">
        <v>348</v>
      </c>
      <c r="Q13" s="56" t="s">
        <v>348</v>
      </c>
      <c r="R13" s="56" t="s">
        <v>349</v>
      </c>
      <c r="S13" s="56" t="s">
        <v>348</v>
      </c>
      <c r="T13" s="56" t="s">
        <v>350</v>
      </c>
      <c r="U13" s="56" t="s">
        <v>348</v>
      </c>
      <c r="V13" s="56" t="s">
        <v>321</v>
      </c>
      <c r="W13" s="56" t="s">
        <v>354</v>
      </c>
      <c r="X13" s="56" t="s">
        <v>344</v>
      </c>
      <c r="Y13" s="56" t="s">
        <v>344</v>
      </c>
      <c r="Z13" s="56" t="s">
        <v>348</v>
      </c>
      <c r="AA13" s="56" t="s">
        <v>344</v>
      </c>
      <c r="AB13" s="56" t="s">
        <v>322</v>
      </c>
      <c r="AC13" s="84" t="s">
        <v>355</v>
      </c>
      <c r="AD13" s="56" t="s">
        <v>348</v>
      </c>
      <c r="AE13" s="87" t="s">
        <v>792</v>
      </c>
      <c r="AF13" s="87" t="s">
        <v>794</v>
      </c>
      <c r="AG13" s="56" t="s">
        <v>348</v>
      </c>
      <c r="AH13" s="56" t="s">
        <v>359</v>
      </c>
      <c r="AI13" s="84" t="s">
        <v>360</v>
      </c>
      <c r="AJ13" s="56" t="s">
        <v>361</v>
      </c>
      <c r="AK13" s="56" t="s">
        <v>361</v>
      </c>
      <c r="AL13" s="56" t="s">
        <v>348</v>
      </c>
      <c r="AM13" s="56" t="s">
        <v>348</v>
      </c>
      <c r="AN13" s="56" t="s">
        <v>348</v>
      </c>
      <c r="AO13" s="89" t="s">
        <v>323</v>
      </c>
      <c r="AP13" s="89" t="s">
        <v>323</v>
      </c>
      <c r="AQ13" s="56" t="s">
        <v>362</v>
      </c>
      <c r="AR13" s="56" t="s">
        <v>362</v>
      </c>
      <c r="AS13" s="56" t="s">
        <v>346</v>
      </c>
      <c r="AT13" s="56" t="s">
        <v>348</v>
      </c>
      <c r="AU13" s="56" t="s">
        <v>348</v>
      </c>
      <c r="AV13" s="56" t="s">
        <v>350</v>
      </c>
      <c r="AW13" s="56" t="s">
        <v>344</v>
      </c>
      <c r="AX13" s="56" t="s">
        <v>344</v>
      </c>
      <c r="AY13" s="56" t="s">
        <v>344</v>
      </c>
      <c r="AZ13" s="56" t="s">
        <v>348</v>
      </c>
      <c r="BA13" s="56" t="s">
        <v>348</v>
      </c>
      <c r="BB13" s="56" t="s">
        <v>348</v>
      </c>
      <c r="BC13" s="56" t="s">
        <v>348</v>
      </c>
      <c r="BD13" s="56" t="s">
        <v>348</v>
      </c>
      <c r="BE13" s="171" t="s">
        <v>361</v>
      </c>
      <c r="BF13" s="196" t="s">
        <v>344</v>
      </c>
      <c r="BG13" s="196" t="s">
        <v>161</v>
      </c>
      <c r="BH13" s="196" t="s">
        <v>344</v>
      </c>
      <c r="BI13" s="89" t="s">
        <v>161</v>
      </c>
      <c r="BJ13" s="56" t="s">
        <v>348</v>
      </c>
      <c r="BK13" s="56" t="s">
        <v>364</v>
      </c>
      <c r="BL13" s="56" t="s">
        <v>365</v>
      </c>
      <c r="BM13" s="56" t="s">
        <v>348</v>
      </c>
      <c r="BN13" s="56" t="s">
        <v>348</v>
      </c>
      <c r="BO13" s="56" t="s">
        <v>368</v>
      </c>
      <c r="BP13" s="56" t="s">
        <v>368</v>
      </c>
      <c r="BQ13" s="197" t="s">
        <v>361</v>
      </c>
      <c r="BR13" s="90" t="s">
        <v>346</v>
      </c>
      <c r="BS13" s="56" t="s">
        <v>320</v>
      </c>
      <c r="BT13" s="56" t="s">
        <v>320</v>
      </c>
      <c r="BU13" s="56" t="s">
        <v>320</v>
      </c>
      <c r="BV13" s="56" t="s">
        <v>361</v>
      </c>
      <c r="BW13" s="56" t="s">
        <v>348</v>
      </c>
      <c r="BX13" s="56" t="s">
        <v>320</v>
      </c>
      <c r="BY13" s="56" t="s">
        <v>372</v>
      </c>
    </row>
    <row r="14" spans="1:77" ht="14.25">
      <c r="A14" s="39" t="s">
        <v>193</v>
      </c>
      <c r="B14" s="82" t="s">
        <v>231</v>
      </c>
      <c r="C14" s="56" t="s">
        <v>318</v>
      </c>
      <c r="D14" s="56" t="s">
        <v>318</v>
      </c>
      <c r="E14" s="56" t="s">
        <v>333</v>
      </c>
      <c r="F14" s="56" t="s">
        <v>334</v>
      </c>
      <c r="G14" s="56" t="s">
        <v>334</v>
      </c>
      <c r="H14" s="84" t="s">
        <v>319</v>
      </c>
      <c r="I14" s="56" t="s">
        <v>344</v>
      </c>
      <c r="J14" s="56" t="s">
        <v>345</v>
      </c>
      <c r="K14" s="56" t="s">
        <v>346</v>
      </c>
      <c r="L14" s="56" t="s">
        <v>346</v>
      </c>
      <c r="M14" s="56" t="s">
        <v>346</v>
      </c>
      <c r="N14" s="56" t="s">
        <v>347</v>
      </c>
      <c r="O14" s="56" t="s">
        <v>348</v>
      </c>
      <c r="P14" s="56" t="s">
        <v>348</v>
      </c>
      <c r="Q14" s="56" t="s">
        <v>348</v>
      </c>
      <c r="R14" s="56" t="s">
        <v>349</v>
      </c>
      <c r="S14" s="56" t="s">
        <v>348</v>
      </c>
      <c r="T14" s="56" t="s">
        <v>350</v>
      </c>
      <c r="U14" s="56" t="s">
        <v>348</v>
      </c>
      <c r="V14" s="56" t="s">
        <v>321</v>
      </c>
      <c r="W14" s="56" t="s">
        <v>354</v>
      </c>
      <c r="X14" s="56" t="s">
        <v>344</v>
      </c>
      <c r="Y14" s="56" t="s">
        <v>344</v>
      </c>
      <c r="Z14" s="56" t="s">
        <v>348</v>
      </c>
      <c r="AA14" s="56" t="s">
        <v>344</v>
      </c>
      <c r="AB14" s="56" t="s">
        <v>322</v>
      </c>
      <c r="AC14" s="84" t="s">
        <v>355</v>
      </c>
      <c r="AD14" s="56" t="s">
        <v>348</v>
      </c>
      <c r="AE14" s="87" t="s">
        <v>792</v>
      </c>
      <c r="AF14" s="87" t="s">
        <v>794</v>
      </c>
      <c r="AG14" s="56" t="s">
        <v>348</v>
      </c>
      <c r="AH14" s="56" t="s">
        <v>359</v>
      </c>
      <c r="AI14" s="84" t="s">
        <v>360</v>
      </c>
      <c r="AJ14" s="56" t="s">
        <v>361</v>
      </c>
      <c r="AK14" s="56" t="s">
        <v>361</v>
      </c>
      <c r="AL14" s="56" t="s">
        <v>348</v>
      </c>
      <c r="AM14" s="56" t="s">
        <v>348</v>
      </c>
      <c r="AN14" s="56" t="s">
        <v>348</v>
      </c>
      <c r="AO14" s="89" t="s">
        <v>323</v>
      </c>
      <c r="AP14" s="89" t="s">
        <v>323</v>
      </c>
      <c r="AQ14" s="56" t="s">
        <v>362</v>
      </c>
      <c r="AR14" s="56" t="s">
        <v>362</v>
      </c>
      <c r="AS14" s="56" t="s">
        <v>346</v>
      </c>
      <c r="AT14" s="56" t="s">
        <v>348</v>
      </c>
      <c r="AU14" s="56" t="s">
        <v>348</v>
      </c>
      <c r="AV14" s="56" t="s">
        <v>350</v>
      </c>
      <c r="AW14" s="56" t="s">
        <v>344</v>
      </c>
      <c r="AX14" s="56" t="s">
        <v>344</v>
      </c>
      <c r="AY14" s="56" t="s">
        <v>344</v>
      </c>
      <c r="AZ14" s="56" t="s">
        <v>348</v>
      </c>
      <c r="BA14" s="56" t="s">
        <v>348</v>
      </c>
      <c r="BB14" s="56" t="s">
        <v>348</v>
      </c>
      <c r="BC14" s="56" t="s">
        <v>348</v>
      </c>
      <c r="BD14" s="56" t="s">
        <v>348</v>
      </c>
      <c r="BE14" s="171" t="s">
        <v>361</v>
      </c>
      <c r="BF14" s="196" t="s">
        <v>344</v>
      </c>
      <c r="BG14" s="196" t="s">
        <v>161</v>
      </c>
      <c r="BH14" s="196" t="s">
        <v>344</v>
      </c>
      <c r="BI14" s="89" t="s">
        <v>161</v>
      </c>
      <c r="BJ14" s="56" t="s">
        <v>348</v>
      </c>
      <c r="BK14" s="56" t="s">
        <v>364</v>
      </c>
      <c r="BL14" s="56" t="s">
        <v>365</v>
      </c>
      <c r="BM14" s="56" t="s">
        <v>348</v>
      </c>
      <c r="BN14" s="56" t="s">
        <v>348</v>
      </c>
      <c r="BO14" s="56" t="s">
        <v>368</v>
      </c>
      <c r="BP14" s="56" t="s">
        <v>368</v>
      </c>
      <c r="BQ14" s="197" t="s">
        <v>361</v>
      </c>
      <c r="BR14" s="90" t="s">
        <v>346</v>
      </c>
      <c r="BS14" s="56" t="s">
        <v>320</v>
      </c>
      <c r="BT14" s="56" t="s">
        <v>320</v>
      </c>
      <c r="BU14" s="56" t="s">
        <v>320</v>
      </c>
      <c r="BV14" s="56" t="s">
        <v>361</v>
      </c>
      <c r="BW14" s="56" t="s">
        <v>348</v>
      </c>
      <c r="BX14" s="56" t="s">
        <v>320</v>
      </c>
      <c r="BY14" s="56" t="s">
        <v>372</v>
      </c>
    </row>
    <row r="15" spans="1:77" ht="14.25">
      <c r="A15" s="39" t="s">
        <v>177</v>
      </c>
      <c r="B15" s="82" t="s">
        <v>215</v>
      </c>
      <c r="C15" s="56" t="s">
        <v>318</v>
      </c>
      <c r="D15" s="56" t="s">
        <v>318</v>
      </c>
      <c r="E15" s="56" t="s">
        <v>333</v>
      </c>
      <c r="F15" s="56" t="s">
        <v>334</v>
      </c>
      <c r="G15" s="56" t="s">
        <v>334</v>
      </c>
      <c r="H15" s="84" t="s">
        <v>319</v>
      </c>
      <c r="I15" s="56" t="s">
        <v>344</v>
      </c>
      <c r="J15" s="56" t="s">
        <v>345</v>
      </c>
      <c r="K15" s="56" t="s">
        <v>346</v>
      </c>
      <c r="L15" s="56" t="s">
        <v>346</v>
      </c>
      <c r="M15" s="56" t="s">
        <v>346</v>
      </c>
      <c r="N15" s="56" t="s">
        <v>347</v>
      </c>
      <c r="O15" s="56" t="s">
        <v>348</v>
      </c>
      <c r="P15" s="56" t="s">
        <v>348</v>
      </c>
      <c r="Q15" s="56" t="s">
        <v>348</v>
      </c>
      <c r="R15" s="56" t="s">
        <v>349</v>
      </c>
      <c r="S15" s="56" t="s">
        <v>348</v>
      </c>
      <c r="T15" s="56" t="s">
        <v>350</v>
      </c>
      <c r="U15" s="56" t="s">
        <v>348</v>
      </c>
      <c r="V15" s="56" t="s">
        <v>321</v>
      </c>
      <c r="W15" s="56" t="s">
        <v>354</v>
      </c>
      <c r="X15" s="56" t="s">
        <v>344</v>
      </c>
      <c r="Y15" s="56" t="s">
        <v>344</v>
      </c>
      <c r="Z15" s="56" t="s">
        <v>348</v>
      </c>
      <c r="AA15" s="56" t="s">
        <v>344</v>
      </c>
      <c r="AB15" s="56" t="s">
        <v>322</v>
      </c>
      <c r="AC15" s="84" t="s">
        <v>355</v>
      </c>
      <c r="AD15" s="56" t="s">
        <v>348</v>
      </c>
      <c r="AE15" s="87" t="s">
        <v>792</v>
      </c>
      <c r="AF15" s="87" t="s">
        <v>794</v>
      </c>
      <c r="AG15" s="56" t="s">
        <v>348</v>
      </c>
      <c r="AH15" s="56" t="s">
        <v>359</v>
      </c>
      <c r="AI15" s="84" t="s">
        <v>360</v>
      </c>
      <c r="AJ15" s="56" t="s">
        <v>361</v>
      </c>
      <c r="AK15" s="56" t="s">
        <v>361</v>
      </c>
      <c r="AL15" s="56" t="s">
        <v>348</v>
      </c>
      <c r="AM15" s="56" t="s">
        <v>348</v>
      </c>
      <c r="AN15" s="56" t="s">
        <v>348</v>
      </c>
      <c r="AO15" s="89" t="s">
        <v>323</v>
      </c>
      <c r="AP15" s="89" t="s">
        <v>323</v>
      </c>
      <c r="AQ15" s="56" t="s">
        <v>362</v>
      </c>
      <c r="AR15" s="56" t="s">
        <v>362</v>
      </c>
      <c r="AS15" s="56" t="s">
        <v>346</v>
      </c>
      <c r="AT15" s="56" t="s">
        <v>348</v>
      </c>
      <c r="AU15" s="56" t="s">
        <v>348</v>
      </c>
      <c r="AV15" s="56" t="s">
        <v>350</v>
      </c>
      <c r="AW15" s="56" t="s">
        <v>344</v>
      </c>
      <c r="AX15" s="56" t="s">
        <v>344</v>
      </c>
      <c r="AY15" s="56" t="s">
        <v>344</v>
      </c>
      <c r="AZ15" s="56" t="s">
        <v>348</v>
      </c>
      <c r="BA15" s="56" t="s">
        <v>348</v>
      </c>
      <c r="BB15" s="56" t="s">
        <v>348</v>
      </c>
      <c r="BC15" s="56" t="s">
        <v>348</v>
      </c>
      <c r="BD15" s="56" t="s">
        <v>348</v>
      </c>
      <c r="BE15" s="171" t="s">
        <v>361</v>
      </c>
      <c r="BF15" s="196" t="s">
        <v>344</v>
      </c>
      <c r="BG15" s="196" t="s">
        <v>161</v>
      </c>
      <c r="BH15" s="196" t="s">
        <v>344</v>
      </c>
      <c r="BI15" s="89" t="s">
        <v>161</v>
      </c>
      <c r="BJ15" s="56" t="s">
        <v>348</v>
      </c>
      <c r="BK15" s="56" t="s">
        <v>364</v>
      </c>
      <c r="BL15" s="56" t="s">
        <v>365</v>
      </c>
      <c r="BM15" s="56" t="s">
        <v>348</v>
      </c>
      <c r="BN15" s="56" t="s">
        <v>348</v>
      </c>
      <c r="BO15" s="56" t="s">
        <v>368</v>
      </c>
      <c r="BP15" s="56" t="s">
        <v>368</v>
      </c>
      <c r="BQ15" s="197" t="s">
        <v>361</v>
      </c>
      <c r="BR15" s="90" t="s">
        <v>346</v>
      </c>
      <c r="BS15" s="56" t="s">
        <v>320</v>
      </c>
      <c r="BT15" s="56" t="s">
        <v>320</v>
      </c>
      <c r="BU15" s="56" t="s">
        <v>320</v>
      </c>
      <c r="BV15" s="56" t="s">
        <v>361</v>
      </c>
      <c r="BW15" s="56" t="s">
        <v>348</v>
      </c>
      <c r="BX15" s="56" t="s">
        <v>320</v>
      </c>
      <c r="BY15" s="56" t="s">
        <v>372</v>
      </c>
    </row>
    <row r="16" spans="1:77" ht="14.25">
      <c r="A16" s="39" t="s">
        <v>164</v>
      </c>
      <c r="B16" s="82" t="s">
        <v>202</v>
      </c>
      <c r="C16" s="56" t="s">
        <v>318</v>
      </c>
      <c r="D16" s="56" t="s">
        <v>318</v>
      </c>
      <c r="E16" s="56" t="s">
        <v>333</v>
      </c>
      <c r="F16" s="56" t="s">
        <v>334</v>
      </c>
      <c r="G16" s="56" t="s">
        <v>334</v>
      </c>
      <c r="H16" s="84" t="s">
        <v>319</v>
      </c>
      <c r="I16" s="56" t="s">
        <v>344</v>
      </c>
      <c r="J16" s="56" t="s">
        <v>345</v>
      </c>
      <c r="K16" s="56" t="s">
        <v>346</v>
      </c>
      <c r="L16" s="56" t="s">
        <v>346</v>
      </c>
      <c r="M16" s="56" t="s">
        <v>346</v>
      </c>
      <c r="N16" s="56" t="s">
        <v>347</v>
      </c>
      <c r="O16" s="56" t="s">
        <v>348</v>
      </c>
      <c r="P16" s="56" t="s">
        <v>348</v>
      </c>
      <c r="Q16" s="56" t="s">
        <v>348</v>
      </c>
      <c r="R16" s="56" t="s">
        <v>349</v>
      </c>
      <c r="S16" s="56" t="s">
        <v>348</v>
      </c>
      <c r="T16" s="56" t="s">
        <v>350</v>
      </c>
      <c r="U16" s="56" t="s">
        <v>348</v>
      </c>
      <c r="V16" s="56" t="s">
        <v>321</v>
      </c>
      <c r="W16" s="56" t="s">
        <v>354</v>
      </c>
      <c r="X16" s="56" t="s">
        <v>344</v>
      </c>
      <c r="Y16" s="56" t="s">
        <v>344</v>
      </c>
      <c r="Z16" s="56" t="s">
        <v>348</v>
      </c>
      <c r="AA16" s="56" t="s">
        <v>344</v>
      </c>
      <c r="AB16" s="56" t="s">
        <v>322</v>
      </c>
      <c r="AC16" s="84" t="s">
        <v>355</v>
      </c>
      <c r="AD16" s="56" t="s">
        <v>348</v>
      </c>
      <c r="AE16" s="87" t="s">
        <v>792</v>
      </c>
      <c r="AF16" s="87" t="s">
        <v>794</v>
      </c>
      <c r="AG16" s="56" t="s">
        <v>348</v>
      </c>
      <c r="AH16" s="56" t="s">
        <v>359</v>
      </c>
      <c r="AI16" s="84" t="s">
        <v>360</v>
      </c>
      <c r="AJ16" s="56" t="s">
        <v>361</v>
      </c>
      <c r="AK16" s="56" t="s">
        <v>361</v>
      </c>
      <c r="AL16" s="56" t="s">
        <v>348</v>
      </c>
      <c r="AM16" s="56" t="s">
        <v>348</v>
      </c>
      <c r="AN16" s="56" t="s">
        <v>348</v>
      </c>
      <c r="AO16" s="89" t="s">
        <v>323</v>
      </c>
      <c r="AP16" s="89" t="s">
        <v>323</v>
      </c>
      <c r="AQ16" s="56" t="s">
        <v>362</v>
      </c>
      <c r="AR16" s="56" t="s">
        <v>362</v>
      </c>
      <c r="AS16" s="56" t="s">
        <v>346</v>
      </c>
      <c r="AT16" s="56" t="s">
        <v>348</v>
      </c>
      <c r="AU16" s="56" t="s">
        <v>348</v>
      </c>
      <c r="AV16" s="56" t="s">
        <v>350</v>
      </c>
      <c r="AW16" s="56" t="s">
        <v>344</v>
      </c>
      <c r="AX16" s="56" t="s">
        <v>344</v>
      </c>
      <c r="AY16" s="56" t="s">
        <v>344</v>
      </c>
      <c r="AZ16" s="56" t="s">
        <v>348</v>
      </c>
      <c r="BA16" s="56" t="s">
        <v>348</v>
      </c>
      <c r="BB16" s="56" t="s">
        <v>348</v>
      </c>
      <c r="BC16" s="56" t="s">
        <v>348</v>
      </c>
      <c r="BD16" s="56" t="s">
        <v>348</v>
      </c>
      <c r="BE16" s="171" t="s">
        <v>361</v>
      </c>
      <c r="BF16" s="196" t="s">
        <v>344</v>
      </c>
      <c r="BG16" s="196" t="s">
        <v>161</v>
      </c>
      <c r="BH16" s="196" t="s">
        <v>344</v>
      </c>
      <c r="BI16" s="89" t="s">
        <v>161</v>
      </c>
      <c r="BJ16" s="56" t="s">
        <v>348</v>
      </c>
      <c r="BK16" s="56" t="s">
        <v>364</v>
      </c>
      <c r="BL16" s="56" t="s">
        <v>365</v>
      </c>
      <c r="BM16" s="56" t="s">
        <v>348</v>
      </c>
      <c r="BN16" s="56" t="s">
        <v>348</v>
      </c>
      <c r="BO16" s="56" t="s">
        <v>368</v>
      </c>
      <c r="BP16" s="56" t="s">
        <v>368</v>
      </c>
      <c r="BQ16" s="197" t="s">
        <v>361</v>
      </c>
      <c r="BR16" s="90" t="s">
        <v>346</v>
      </c>
      <c r="BS16" s="56" t="s">
        <v>320</v>
      </c>
      <c r="BT16" s="56" t="s">
        <v>320</v>
      </c>
      <c r="BU16" s="56" t="s">
        <v>320</v>
      </c>
      <c r="BV16" s="56" t="s">
        <v>361</v>
      </c>
      <c r="BW16" s="56" t="s">
        <v>348</v>
      </c>
      <c r="BX16" s="56" t="s">
        <v>320</v>
      </c>
      <c r="BY16" s="56" t="s">
        <v>372</v>
      </c>
    </row>
    <row r="17" spans="1:77" ht="14.25">
      <c r="A17" s="39" t="s">
        <v>165</v>
      </c>
      <c r="B17" s="82" t="s">
        <v>203</v>
      </c>
      <c r="C17" s="56" t="s">
        <v>318</v>
      </c>
      <c r="D17" s="56" t="s">
        <v>318</v>
      </c>
      <c r="E17" s="56" t="s">
        <v>333</v>
      </c>
      <c r="F17" s="56" t="s">
        <v>334</v>
      </c>
      <c r="G17" s="56" t="s">
        <v>334</v>
      </c>
      <c r="H17" s="84" t="s">
        <v>319</v>
      </c>
      <c r="I17" s="56" t="s">
        <v>344</v>
      </c>
      <c r="J17" s="56" t="s">
        <v>345</v>
      </c>
      <c r="K17" s="56" t="s">
        <v>346</v>
      </c>
      <c r="L17" s="56" t="s">
        <v>346</v>
      </c>
      <c r="M17" s="56" t="s">
        <v>346</v>
      </c>
      <c r="N17" s="56" t="s">
        <v>347</v>
      </c>
      <c r="O17" s="56" t="s">
        <v>348</v>
      </c>
      <c r="P17" s="56" t="s">
        <v>348</v>
      </c>
      <c r="Q17" s="56" t="s">
        <v>348</v>
      </c>
      <c r="R17" s="56" t="s">
        <v>349</v>
      </c>
      <c r="S17" s="56" t="s">
        <v>348</v>
      </c>
      <c r="T17" s="56" t="s">
        <v>350</v>
      </c>
      <c r="U17" s="56" t="s">
        <v>348</v>
      </c>
      <c r="V17" s="56" t="s">
        <v>321</v>
      </c>
      <c r="W17" s="56" t="s">
        <v>354</v>
      </c>
      <c r="X17" s="56" t="s">
        <v>344</v>
      </c>
      <c r="Y17" s="56" t="s">
        <v>344</v>
      </c>
      <c r="Z17" s="56" t="s">
        <v>348</v>
      </c>
      <c r="AA17" s="56" t="s">
        <v>344</v>
      </c>
      <c r="AB17" s="56" t="s">
        <v>322</v>
      </c>
      <c r="AC17" s="84" t="s">
        <v>355</v>
      </c>
      <c r="AD17" s="56" t="s">
        <v>348</v>
      </c>
      <c r="AE17" s="87" t="s">
        <v>792</v>
      </c>
      <c r="AF17" s="87" t="s">
        <v>794</v>
      </c>
      <c r="AG17" s="56" t="s">
        <v>348</v>
      </c>
      <c r="AH17" s="56" t="s">
        <v>359</v>
      </c>
      <c r="AI17" s="84" t="s">
        <v>360</v>
      </c>
      <c r="AJ17" s="56" t="s">
        <v>361</v>
      </c>
      <c r="AK17" s="56" t="s">
        <v>361</v>
      </c>
      <c r="AL17" s="56" t="s">
        <v>348</v>
      </c>
      <c r="AM17" s="56" t="s">
        <v>348</v>
      </c>
      <c r="AN17" s="56" t="s">
        <v>348</v>
      </c>
      <c r="AO17" s="89" t="s">
        <v>323</v>
      </c>
      <c r="AP17" s="89" t="s">
        <v>323</v>
      </c>
      <c r="AQ17" s="56" t="s">
        <v>362</v>
      </c>
      <c r="AR17" s="56" t="s">
        <v>362</v>
      </c>
      <c r="AS17" s="56" t="s">
        <v>346</v>
      </c>
      <c r="AT17" s="56" t="s">
        <v>348</v>
      </c>
      <c r="AU17" s="56" t="s">
        <v>348</v>
      </c>
      <c r="AV17" s="56" t="s">
        <v>350</v>
      </c>
      <c r="AW17" s="56" t="s">
        <v>344</v>
      </c>
      <c r="AX17" s="56" t="s">
        <v>344</v>
      </c>
      <c r="AY17" s="56" t="s">
        <v>344</v>
      </c>
      <c r="AZ17" s="56" t="s">
        <v>348</v>
      </c>
      <c r="BA17" s="56" t="s">
        <v>348</v>
      </c>
      <c r="BB17" s="56" t="s">
        <v>348</v>
      </c>
      <c r="BC17" s="56" t="s">
        <v>348</v>
      </c>
      <c r="BD17" s="56" t="s">
        <v>348</v>
      </c>
      <c r="BE17" s="171" t="s">
        <v>361</v>
      </c>
      <c r="BF17" s="196" t="s">
        <v>344</v>
      </c>
      <c r="BG17" s="196" t="s">
        <v>161</v>
      </c>
      <c r="BH17" s="196" t="s">
        <v>344</v>
      </c>
      <c r="BI17" s="89" t="s">
        <v>161</v>
      </c>
      <c r="BJ17" s="56" t="s">
        <v>348</v>
      </c>
      <c r="BK17" s="56" t="s">
        <v>364</v>
      </c>
      <c r="BL17" s="56" t="s">
        <v>365</v>
      </c>
      <c r="BM17" s="56" t="s">
        <v>348</v>
      </c>
      <c r="BN17" s="56" t="s">
        <v>348</v>
      </c>
      <c r="BO17" s="56" t="s">
        <v>368</v>
      </c>
      <c r="BP17" s="56" t="s">
        <v>368</v>
      </c>
      <c r="BQ17" s="197" t="s">
        <v>361</v>
      </c>
      <c r="BR17" s="90" t="s">
        <v>346</v>
      </c>
      <c r="BS17" s="56" t="s">
        <v>320</v>
      </c>
      <c r="BT17" s="56" t="s">
        <v>320</v>
      </c>
      <c r="BU17" s="56" t="s">
        <v>320</v>
      </c>
      <c r="BV17" s="56" t="s">
        <v>361</v>
      </c>
      <c r="BW17" s="56" t="s">
        <v>348</v>
      </c>
      <c r="BX17" s="56" t="s">
        <v>320</v>
      </c>
      <c r="BY17" s="56" t="s">
        <v>372</v>
      </c>
    </row>
    <row r="18" spans="1:77" ht="14.25">
      <c r="A18" s="39" t="s">
        <v>178</v>
      </c>
      <c r="B18" s="82" t="s">
        <v>216</v>
      </c>
      <c r="C18" s="56" t="s">
        <v>318</v>
      </c>
      <c r="D18" s="56" t="s">
        <v>318</v>
      </c>
      <c r="E18" s="56" t="s">
        <v>333</v>
      </c>
      <c r="F18" s="56" t="s">
        <v>334</v>
      </c>
      <c r="G18" s="56" t="s">
        <v>334</v>
      </c>
      <c r="H18" s="84" t="s">
        <v>319</v>
      </c>
      <c r="I18" s="56" t="s">
        <v>344</v>
      </c>
      <c r="J18" s="56" t="s">
        <v>345</v>
      </c>
      <c r="K18" s="56" t="s">
        <v>346</v>
      </c>
      <c r="L18" s="56" t="s">
        <v>346</v>
      </c>
      <c r="M18" s="56" t="s">
        <v>346</v>
      </c>
      <c r="N18" s="56" t="s">
        <v>347</v>
      </c>
      <c r="O18" s="56" t="s">
        <v>348</v>
      </c>
      <c r="P18" s="56" t="s">
        <v>348</v>
      </c>
      <c r="Q18" s="56" t="s">
        <v>348</v>
      </c>
      <c r="R18" s="56" t="s">
        <v>349</v>
      </c>
      <c r="S18" s="56" t="s">
        <v>348</v>
      </c>
      <c r="T18" s="56" t="s">
        <v>350</v>
      </c>
      <c r="U18" s="56" t="s">
        <v>348</v>
      </c>
      <c r="V18" s="56" t="s">
        <v>321</v>
      </c>
      <c r="W18" s="56" t="s">
        <v>354</v>
      </c>
      <c r="X18" s="56" t="s">
        <v>344</v>
      </c>
      <c r="Y18" s="56" t="s">
        <v>344</v>
      </c>
      <c r="Z18" s="56" t="s">
        <v>348</v>
      </c>
      <c r="AA18" s="56" t="s">
        <v>344</v>
      </c>
      <c r="AB18" s="56" t="s">
        <v>322</v>
      </c>
      <c r="AC18" s="84" t="s">
        <v>355</v>
      </c>
      <c r="AD18" s="56" t="s">
        <v>348</v>
      </c>
      <c r="AE18" s="87" t="s">
        <v>792</v>
      </c>
      <c r="AF18" s="87" t="s">
        <v>794</v>
      </c>
      <c r="AG18" s="56" t="s">
        <v>348</v>
      </c>
      <c r="AH18" s="56" t="s">
        <v>359</v>
      </c>
      <c r="AI18" s="84" t="s">
        <v>360</v>
      </c>
      <c r="AJ18" s="56" t="s">
        <v>361</v>
      </c>
      <c r="AK18" s="56" t="s">
        <v>361</v>
      </c>
      <c r="AL18" s="56" t="s">
        <v>348</v>
      </c>
      <c r="AM18" s="56" t="s">
        <v>348</v>
      </c>
      <c r="AN18" s="56" t="s">
        <v>348</v>
      </c>
      <c r="AO18" s="89" t="s">
        <v>323</v>
      </c>
      <c r="AP18" s="89" t="s">
        <v>323</v>
      </c>
      <c r="AQ18" s="56" t="s">
        <v>362</v>
      </c>
      <c r="AR18" s="56" t="s">
        <v>362</v>
      </c>
      <c r="AS18" s="56" t="s">
        <v>346</v>
      </c>
      <c r="AT18" s="56" t="s">
        <v>348</v>
      </c>
      <c r="AU18" s="56" t="s">
        <v>348</v>
      </c>
      <c r="AV18" s="56" t="s">
        <v>350</v>
      </c>
      <c r="AW18" s="56" t="s">
        <v>344</v>
      </c>
      <c r="AX18" s="56" t="s">
        <v>344</v>
      </c>
      <c r="AY18" s="56" t="s">
        <v>344</v>
      </c>
      <c r="AZ18" s="56" t="s">
        <v>348</v>
      </c>
      <c r="BA18" s="56" t="s">
        <v>348</v>
      </c>
      <c r="BB18" s="56" t="s">
        <v>348</v>
      </c>
      <c r="BC18" s="56" t="s">
        <v>348</v>
      </c>
      <c r="BD18" s="56" t="s">
        <v>348</v>
      </c>
      <c r="BE18" s="171" t="s">
        <v>361</v>
      </c>
      <c r="BF18" s="196" t="s">
        <v>344</v>
      </c>
      <c r="BG18" s="196" t="s">
        <v>161</v>
      </c>
      <c r="BH18" s="196" t="s">
        <v>344</v>
      </c>
      <c r="BI18" s="89" t="s">
        <v>161</v>
      </c>
      <c r="BJ18" s="56" t="s">
        <v>348</v>
      </c>
      <c r="BK18" s="56" t="s">
        <v>364</v>
      </c>
      <c r="BL18" s="56" t="s">
        <v>365</v>
      </c>
      <c r="BM18" s="56" t="s">
        <v>348</v>
      </c>
      <c r="BN18" s="56" t="s">
        <v>348</v>
      </c>
      <c r="BO18" s="56" t="s">
        <v>368</v>
      </c>
      <c r="BP18" s="56" t="s">
        <v>368</v>
      </c>
      <c r="BQ18" s="197" t="s">
        <v>361</v>
      </c>
      <c r="BR18" s="90" t="s">
        <v>346</v>
      </c>
      <c r="BS18" s="56" t="s">
        <v>320</v>
      </c>
      <c r="BT18" s="56" t="s">
        <v>320</v>
      </c>
      <c r="BU18" s="56" t="s">
        <v>320</v>
      </c>
      <c r="BV18" s="56" t="s">
        <v>361</v>
      </c>
      <c r="BW18" s="56" t="s">
        <v>348</v>
      </c>
      <c r="BX18" s="56" t="s">
        <v>320</v>
      </c>
      <c r="BY18" s="56" t="s">
        <v>372</v>
      </c>
    </row>
    <row r="19" spans="1:77" ht="14.25">
      <c r="A19" s="39" t="s">
        <v>166</v>
      </c>
      <c r="B19" s="82" t="s">
        <v>204</v>
      </c>
      <c r="C19" s="56" t="s">
        <v>318</v>
      </c>
      <c r="D19" s="56" t="s">
        <v>318</v>
      </c>
      <c r="E19" s="56" t="s">
        <v>333</v>
      </c>
      <c r="F19" s="56" t="s">
        <v>334</v>
      </c>
      <c r="G19" s="56" t="s">
        <v>334</v>
      </c>
      <c r="H19" s="84" t="s">
        <v>319</v>
      </c>
      <c r="I19" s="56" t="s">
        <v>344</v>
      </c>
      <c r="J19" s="56" t="s">
        <v>345</v>
      </c>
      <c r="K19" s="56" t="s">
        <v>346</v>
      </c>
      <c r="L19" s="56" t="s">
        <v>346</v>
      </c>
      <c r="M19" s="56" t="s">
        <v>346</v>
      </c>
      <c r="N19" s="56" t="s">
        <v>347</v>
      </c>
      <c r="O19" s="56" t="s">
        <v>348</v>
      </c>
      <c r="P19" s="56" t="s">
        <v>348</v>
      </c>
      <c r="Q19" s="56" t="s">
        <v>348</v>
      </c>
      <c r="R19" s="56" t="s">
        <v>349</v>
      </c>
      <c r="S19" s="56" t="s">
        <v>348</v>
      </c>
      <c r="T19" s="56" t="s">
        <v>350</v>
      </c>
      <c r="U19" s="56" t="s">
        <v>348</v>
      </c>
      <c r="V19" s="56" t="s">
        <v>321</v>
      </c>
      <c r="W19" s="56" t="s">
        <v>354</v>
      </c>
      <c r="X19" s="56" t="s">
        <v>344</v>
      </c>
      <c r="Y19" s="56" t="s">
        <v>344</v>
      </c>
      <c r="Z19" s="56" t="s">
        <v>348</v>
      </c>
      <c r="AA19" s="56" t="s">
        <v>344</v>
      </c>
      <c r="AB19" s="56" t="s">
        <v>322</v>
      </c>
      <c r="AC19" s="84" t="s">
        <v>355</v>
      </c>
      <c r="AD19" s="56" t="s">
        <v>348</v>
      </c>
      <c r="AE19" s="87" t="s">
        <v>792</v>
      </c>
      <c r="AF19" s="87" t="s">
        <v>794</v>
      </c>
      <c r="AG19" s="56" t="s">
        <v>348</v>
      </c>
      <c r="AH19" s="56" t="s">
        <v>359</v>
      </c>
      <c r="AI19" s="84" t="s">
        <v>360</v>
      </c>
      <c r="AJ19" s="56" t="s">
        <v>361</v>
      </c>
      <c r="AK19" s="56" t="s">
        <v>361</v>
      </c>
      <c r="AL19" s="56" t="s">
        <v>348</v>
      </c>
      <c r="AM19" s="56" t="s">
        <v>348</v>
      </c>
      <c r="AN19" s="56" t="s">
        <v>348</v>
      </c>
      <c r="AO19" s="89" t="s">
        <v>323</v>
      </c>
      <c r="AP19" s="89" t="s">
        <v>323</v>
      </c>
      <c r="AQ19" s="56" t="s">
        <v>362</v>
      </c>
      <c r="AR19" s="56" t="s">
        <v>362</v>
      </c>
      <c r="AS19" s="56" t="s">
        <v>346</v>
      </c>
      <c r="AT19" s="56" t="s">
        <v>348</v>
      </c>
      <c r="AU19" s="56" t="s">
        <v>348</v>
      </c>
      <c r="AV19" s="56" t="s">
        <v>350</v>
      </c>
      <c r="AW19" s="56" t="s">
        <v>344</v>
      </c>
      <c r="AX19" s="56" t="s">
        <v>344</v>
      </c>
      <c r="AY19" s="56" t="s">
        <v>344</v>
      </c>
      <c r="AZ19" s="56" t="s">
        <v>348</v>
      </c>
      <c r="BA19" s="56" t="s">
        <v>348</v>
      </c>
      <c r="BB19" s="56" t="s">
        <v>348</v>
      </c>
      <c r="BC19" s="56" t="s">
        <v>348</v>
      </c>
      <c r="BD19" s="56" t="s">
        <v>348</v>
      </c>
      <c r="BE19" s="171" t="s">
        <v>361</v>
      </c>
      <c r="BF19" s="196" t="s">
        <v>344</v>
      </c>
      <c r="BG19" s="196" t="s">
        <v>161</v>
      </c>
      <c r="BH19" s="196" t="s">
        <v>344</v>
      </c>
      <c r="BI19" s="89" t="s">
        <v>161</v>
      </c>
      <c r="BJ19" s="56" t="s">
        <v>348</v>
      </c>
      <c r="BK19" s="56" t="s">
        <v>364</v>
      </c>
      <c r="BL19" s="56" t="s">
        <v>365</v>
      </c>
      <c r="BM19" s="56" t="s">
        <v>348</v>
      </c>
      <c r="BN19" s="56" t="s">
        <v>348</v>
      </c>
      <c r="BO19" s="56" t="s">
        <v>368</v>
      </c>
      <c r="BP19" s="56" t="s">
        <v>368</v>
      </c>
      <c r="BQ19" s="197" t="s">
        <v>361</v>
      </c>
      <c r="BR19" s="90" t="s">
        <v>346</v>
      </c>
      <c r="BS19" s="56" t="s">
        <v>320</v>
      </c>
      <c r="BT19" s="56" t="s">
        <v>320</v>
      </c>
      <c r="BU19" s="56" t="s">
        <v>320</v>
      </c>
      <c r="BV19" s="56" t="s">
        <v>361</v>
      </c>
      <c r="BW19" s="56" t="s">
        <v>348</v>
      </c>
      <c r="BX19" s="56" t="s">
        <v>320</v>
      </c>
      <c r="BY19" s="56" t="s">
        <v>372</v>
      </c>
    </row>
    <row r="20" spans="1:77" ht="14.25">
      <c r="A20" s="39" t="s">
        <v>167</v>
      </c>
      <c r="B20" s="82" t="s">
        <v>205</v>
      </c>
      <c r="C20" s="56" t="s">
        <v>318</v>
      </c>
      <c r="D20" s="56" t="s">
        <v>318</v>
      </c>
      <c r="E20" s="56" t="s">
        <v>333</v>
      </c>
      <c r="F20" s="56" t="s">
        <v>334</v>
      </c>
      <c r="G20" s="56" t="s">
        <v>334</v>
      </c>
      <c r="H20" s="84" t="s">
        <v>319</v>
      </c>
      <c r="I20" s="56" t="s">
        <v>344</v>
      </c>
      <c r="J20" s="56" t="s">
        <v>345</v>
      </c>
      <c r="K20" s="56" t="s">
        <v>346</v>
      </c>
      <c r="L20" s="56" t="s">
        <v>346</v>
      </c>
      <c r="M20" s="56" t="s">
        <v>346</v>
      </c>
      <c r="N20" s="56" t="s">
        <v>347</v>
      </c>
      <c r="O20" s="56" t="s">
        <v>348</v>
      </c>
      <c r="P20" s="56" t="s">
        <v>348</v>
      </c>
      <c r="Q20" s="56" t="s">
        <v>348</v>
      </c>
      <c r="R20" s="56" t="s">
        <v>349</v>
      </c>
      <c r="S20" s="56" t="s">
        <v>348</v>
      </c>
      <c r="T20" s="56" t="s">
        <v>350</v>
      </c>
      <c r="U20" s="56" t="s">
        <v>348</v>
      </c>
      <c r="V20" s="56" t="s">
        <v>321</v>
      </c>
      <c r="W20" s="56" t="s">
        <v>354</v>
      </c>
      <c r="X20" s="56" t="s">
        <v>344</v>
      </c>
      <c r="Y20" s="56" t="s">
        <v>344</v>
      </c>
      <c r="Z20" s="56" t="s">
        <v>348</v>
      </c>
      <c r="AA20" s="56" t="s">
        <v>344</v>
      </c>
      <c r="AB20" s="56" t="s">
        <v>322</v>
      </c>
      <c r="AC20" s="84" t="s">
        <v>355</v>
      </c>
      <c r="AD20" s="56" t="s">
        <v>348</v>
      </c>
      <c r="AE20" s="87" t="s">
        <v>792</v>
      </c>
      <c r="AF20" s="87" t="s">
        <v>794</v>
      </c>
      <c r="AG20" s="56" t="s">
        <v>348</v>
      </c>
      <c r="AH20" s="56" t="s">
        <v>359</v>
      </c>
      <c r="AI20" s="84" t="s">
        <v>360</v>
      </c>
      <c r="AJ20" s="56" t="s">
        <v>361</v>
      </c>
      <c r="AK20" s="56" t="s">
        <v>361</v>
      </c>
      <c r="AL20" s="56" t="s">
        <v>348</v>
      </c>
      <c r="AM20" s="56" t="s">
        <v>348</v>
      </c>
      <c r="AN20" s="56" t="s">
        <v>348</v>
      </c>
      <c r="AO20" s="89" t="s">
        <v>323</v>
      </c>
      <c r="AP20" s="89" t="s">
        <v>323</v>
      </c>
      <c r="AQ20" s="56" t="s">
        <v>362</v>
      </c>
      <c r="AR20" s="56" t="s">
        <v>362</v>
      </c>
      <c r="AS20" s="56" t="s">
        <v>346</v>
      </c>
      <c r="AT20" s="56" t="s">
        <v>348</v>
      </c>
      <c r="AU20" s="56" t="s">
        <v>348</v>
      </c>
      <c r="AV20" s="56" t="s">
        <v>350</v>
      </c>
      <c r="AW20" s="56" t="s">
        <v>344</v>
      </c>
      <c r="AX20" s="56" t="s">
        <v>344</v>
      </c>
      <c r="AY20" s="56" t="s">
        <v>344</v>
      </c>
      <c r="AZ20" s="56" t="s">
        <v>348</v>
      </c>
      <c r="BA20" s="56" t="s">
        <v>348</v>
      </c>
      <c r="BB20" s="56" t="s">
        <v>348</v>
      </c>
      <c r="BC20" s="56" t="s">
        <v>348</v>
      </c>
      <c r="BD20" s="56" t="s">
        <v>348</v>
      </c>
      <c r="BE20" s="171" t="s">
        <v>361</v>
      </c>
      <c r="BF20" s="196" t="s">
        <v>344</v>
      </c>
      <c r="BG20" s="196" t="s">
        <v>161</v>
      </c>
      <c r="BH20" s="196" t="s">
        <v>344</v>
      </c>
      <c r="BI20" s="89" t="s">
        <v>161</v>
      </c>
      <c r="BJ20" s="56" t="s">
        <v>348</v>
      </c>
      <c r="BK20" s="56" t="s">
        <v>364</v>
      </c>
      <c r="BL20" s="56" t="s">
        <v>365</v>
      </c>
      <c r="BM20" s="56" t="s">
        <v>348</v>
      </c>
      <c r="BN20" s="56" t="s">
        <v>348</v>
      </c>
      <c r="BO20" s="56" t="s">
        <v>368</v>
      </c>
      <c r="BP20" s="56" t="s">
        <v>368</v>
      </c>
      <c r="BQ20" s="197" t="s">
        <v>361</v>
      </c>
      <c r="BR20" s="90" t="s">
        <v>346</v>
      </c>
      <c r="BS20" s="56" t="s">
        <v>320</v>
      </c>
      <c r="BT20" s="56" t="s">
        <v>320</v>
      </c>
      <c r="BU20" s="56" t="s">
        <v>320</v>
      </c>
      <c r="BV20" s="56" t="s">
        <v>361</v>
      </c>
      <c r="BW20" s="56" t="s">
        <v>348</v>
      </c>
      <c r="BX20" s="56" t="s">
        <v>320</v>
      </c>
      <c r="BY20" s="56" t="s">
        <v>372</v>
      </c>
    </row>
    <row r="21" spans="1:77" ht="15.75" customHeight="1">
      <c r="A21" s="39" t="s">
        <v>168</v>
      </c>
      <c r="B21" s="82" t="s">
        <v>206</v>
      </c>
      <c r="C21" s="56" t="s">
        <v>318</v>
      </c>
      <c r="D21" s="56" t="s">
        <v>318</v>
      </c>
      <c r="E21" s="56" t="s">
        <v>333</v>
      </c>
      <c r="F21" s="56" t="s">
        <v>334</v>
      </c>
      <c r="G21" s="56" t="s">
        <v>334</v>
      </c>
      <c r="H21" s="84" t="s">
        <v>319</v>
      </c>
      <c r="I21" s="56" t="s">
        <v>344</v>
      </c>
      <c r="J21" s="56" t="s">
        <v>345</v>
      </c>
      <c r="K21" s="56" t="s">
        <v>346</v>
      </c>
      <c r="L21" s="56" t="s">
        <v>346</v>
      </c>
      <c r="M21" s="56" t="s">
        <v>346</v>
      </c>
      <c r="N21" s="56" t="s">
        <v>347</v>
      </c>
      <c r="O21" s="56" t="s">
        <v>348</v>
      </c>
      <c r="P21" s="56" t="s">
        <v>348</v>
      </c>
      <c r="Q21" s="56" t="s">
        <v>348</v>
      </c>
      <c r="R21" s="56" t="s">
        <v>349</v>
      </c>
      <c r="S21" s="56" t="s">
        <v>348</v>
      </c>
      <c r="T21" s="56" t="s">
        <v>350</v>
      </c>
      <c r="U21" s="56" t="s">
        <v>348</v>
      </c>
      <c r="V21" s="56" t="s">
        <v>321</v>
      </c>
      <c r="W21" s="56" t="s">
        <v>354</v>
      </c>
      <c r="X21" s="56" t="s">
        <v>344</v>
      </c>
      <c r="Y21" s="56" t="s">
        <v>344</v>
      </c>
      <c r="Z21" s="56" t="s">
        <v>348</v>
      </c>
      <c r="AA21" s="56" t="s">
        <v>344</v>
      </c>
      <c r="AB21" s="56" t="s">
        <v>322</v>
      </c>
      <c r="AC21" s="84" t="s">
        <v>355</v>
      </c>
      <c r="AD21" s="56" t="s">
        <v>348</v>
      </c>
      <c r="AE21" s="87" t="s">
        <v>792</v>
      </c>
      <c r="AF21" s="87" t="s">
        <v>794</v>
      </c>
      <c r="AG21" s="56" t="s">
        <v>348</v>
      </c>
      <c r="AH21" s="56" t="s">
        <v>359</v>
      </c>
      <c r="AI21" s="84" t="s">
        <v>360</v>
      </c>
      <c r="AJ21" s="56" t="s">
        <v>361</v>
      </c>
      <c r="AK21" s="56" t="s">
        <v>361</v>
      </c>
      <c r="AL21" s="56" t="s">
        <v>348</v>
      </c>
      <c r="AM21" s="56" t="s">
        <v>348</v>
      </c>
      <c r="AN21" s="56" t="s">
        <v>348</v>
      </c>
      <c r="AO21" s="89" t="s">
        <v>323</v>
      </c>
      <c r="AP21" s="89" t="s">
        <v>323</v>
      </c>
      <c r="AQ21" s="56" t="s">
        <v>362</v>
      </c>
      <c r="AR21" s="56" t="s">
        <v>362</v>
      </c>
      <c r="AS21" s="56" t="s">
        <v>346</v>
      </c>
      <c r="AT21" s="56" t="s">
        <v>348</v>
      </c>
      <c r="AU21" s="56" t="s">
        <v>348</v>
      </c>
      <c r="AV21" s="56" t="s">
        <v>350</v>
      </c>
      <c r="AW21" s="56" t="s">
        <v>344</v>
      </c>
      <c r="AX21" s="56" t="s">
        <v>344</v>
      </c>
      <c r="AY21" s="56" t="s">
        <v>344</v>
      </c>
      <c r="AZ21" s="56" t="s">
        <v>348</v>
      </c>
      <c r="BA21" s="56" t="s">
        <v>348</v>
      </c>
      <c r="BB21" s="56" t="s">
        <v>348</v>
      </c>
      <c r="BC21" s="56" t="s">
        <v>348</v>
      </c>
      <c r="BD21" s="56" t="s">
        <v>348</v>
      </c>
      <c r="BE21" s="171" t="s">
        <v>361</v>
      </c>
      <c r="BF21" s="196" t="s">
        <v>344</v>
      </c>
      <c r="BG21" s="196" t="s">
        <v>161</v>
      </c>
      <c r="BH21" s="196" t="s">
        <v>344</v>
      </c>
      <c r="BI21" s="89" t="s">
        <v>161</v>
      </c>
      <c r="BJ21" s="56" t="s">
        <v>348</v>
      </c>
      <c r="BK21" s="56" t="s">
        <v>364</v>
      </c>
      <c r="BL21" s="56" t="s">
        <v>365</v>
      </c>
      <c r="BM21" s="56" t="s">
        <v>348</v>
      </c>
      <c r="BN21" s="56" t="s">
        <v>348</v>
      </c>
      <c r="BO21" s="56" t="s">
        <v>368</v>
      </c>
      <c r="BP21" s="56" t="s">
        <v>368</v>
      </c>
      <c r="BQ21" s="197" t="s">
        <v>361</v>
      </c>
      <c r="BR21" s="90" t="s">
        <v>346</v>
      </c>
      <c r="BS21" s="56" t="s">
        <v>320</v>
      </c>
      <c r="BT21" s="56" t="s">
        <v>320</v>
      </c>
      <c r="BU21" s="56" t="s">
        <v>320</v>
      </c>
      <c r="BV21" s="56" t="s">
        <v>361</v>
      </c>
      <c r="BW21" s="56" t="s">
        <v>348</v>
      </c>
      <c r="BX21" s="56" t="s">
        <v>320</v>
      </c>
      <c r="BY21" s="56" t="s">
        <v>372</v>
      </c>
    </row>
    <row r="22" spans="1:77" ht="15.75" customHeight="1">
      <c r="A22" s="39" t="s">
        <v>197</v>
      </c>
      <c r="B22" s="82" t="s">
        <v>235</v>
      </c>
      <c r="C22" s="56" t="s">
        <v>318</v>
      </c>
      <c r="D22" s="56" t="s">
        <v>318</v>
      </c>
      <c r="E22" s="56" t="s">
        <v>333</v>
      </c>
      <c r="F22" s="56" t="s">
        <v>334</v>
      </c>
      <c r="G22" s="56" t="s">
        <v>334</v>
      </c>
      <c r="H22" s="84" t="s">
        <v>319</v>
      </c>
      <c r="I22" s="56" t="s">
        <v>344</v>
      </c>
      <c r="J22" s="56" t="s">
        <v>345</v>
      </c>
      <c r="K22" s="56" t="s">
        <v>346</v>
      </c>
      <c r="L22" s="56" t="s">
        <v>346</v>
      </c>
      <c r="M22" s="56" t="s">
        <v>346</v>
      </c>
      <c r="N22" s="56" t="s">
        <v>347</v>
      </c>
      <c r="O22" s="56" t="s">
        <v>348</v>
      </c>
      <c r="P22" s="56" t="s">
        <v>348</v>
      </c>
      <c r="Q22" s="56" t="s">
        <v>348</v>
      </c>
      <c r="R22" s="56" t="s">
        <v>349</v>
      </c>
      <c r="S22" s="56" t="s">
        <v>348</v>
      </c>
      <c r="T22" s="56" t="s">
        <v>350</v>
      </c>
      <c r="U22" s="56" t="s">
        <v>348</v>
      </c>
      <c r="V22" s="56" t="s">
        <v>321</v>
      </c>
      <c r="W22" s="56" t="s">
        <v>354</v>
      </c>
      <c r="X22" s="56" t="s">
        <v>344</v>
      </c>
      <c r="Y22" s="56" t="s">
        <v>344</v>
      </c>
      <c r="Z22" s="56" t="s">
        <v>348</v>
      </c>
      <c r="AA22" s="56" t="s">
        <v>344</v>
      </c>
      <c r="AB22" s="56" t="s">
        <v>322</v>
      </c>
      <c r="AC22" s="84" t="s">
        <v>355</v>
      </c>
      <c r="AD22" s="56" t="s">
        <v>348</v>
      </c>
      <c r="AE22" s="87" t="s">
        <v>792</v>
      </c>
      <c r="AF22" s="87" t="s">
        <v>794</v>
      </c>
      <c r="AG22" s="56" t="s">
        <v>348</v>
      </c>
      <c r="AH22" s="56" t="s">
        <v>359</v>
      </c>
      <c r="AI22" s="84" t="s">
        <v>360</v>
      </c>
      <c r="AJ22" s="56" t="s">
        <v>361</v>
      </c>
      <c r="AK22" s="56" t="s">
        <v>361</v>
      </c>
      <c r="AL22" s="56" t="s">
        <v>348</v>
      </c>
      <c r="AM22" s="56" t="s">
        <v>348</v>
      </c>
      <c r="AN22" s="56" t="s">
        <v>348</v>
      </c>
      <c r="AO22" s="89" t="s">
        <v>323</v>
      </c>
      <c r="AP22" s="89" t="s">
        <v>323</v>
      </c>
      <c r="AQ22" s="56" t="s">
        <v>362</v>
      </c>
      <c r="AR22" s="56" t="s">
        <v>362</v>
      </c>
      <c r="AS22" s="56" t="s">
        <v>346</v>
      </c>
      <c r="AT22" s="56" t="s">
        <v>348</v>
      </c>
      <c r="AU22" s="56" t="s">
        <v>348</v>
      </c>
      <c r="AV22" s="56" t="s">
        <v>350</v>
      </c>
      <c r="AW22" s="56" t="s">
        <v>344</v>
      </c>
      <c r="AX22" s="56" t="s">
        <v>344</v>
      </c>
      <c r="AY22" s="56" t="s">
        <v>344</v>
      </c>
      <c r="AZ22" s="56" t="s">
        <v>348</v>
      </c>
      <c r="BA22" s="56" t="s">
        <v>348</v>
      </c>
      <c r="BB22" s="56" t="s">
        <v>348</v>
      </c>
      <c r="BC22" s="56" t="s">
        <v>348</v>
      </c>
      <c r="BD22" s="56" t="s">
        <v>348</v>
      </c>
      <c r="BE22" s="171" t="s">
        <v>361</v>
      </c>
      <c r="BF22" s="196" t="s">
        <v>344</v>
      </c>
      <c r="BG22" s="196" t="s">
        <v>161</v>
      </c>
      <c r="BH22" s="196" t="s">
        <v>344</v>
      </c>
      <c r="BI22" s="89" t="s">
        <v>161</v>
      </c>
      <c r="BJ22" s="56" t="s">
        <v>348</v>
      </c>
      <c r="BK22" s="56" t="s">
        <v>364</v>
      </c>
      <c r="BL22" s="56" t="s">
        <v>365</v>
      </c>
      <c r="BM22" s="56" t="s">
        <v>348</v>
      </c>
      <c r="BN22" s="56" t="s">
        <v>348</v>
      </c>
      <c r="BO22" s="56" t="s">
        <v>368</v>
      </c>
      <c r="BP22" s="56" t="s">
        <v>368</v>
      </c>
      <c r="BQ22" s="197" t="s">
        <v>361</v>
      </c>
      <c r="BR22" s="90" t="s">
        <v>346</v>
      </c>
      <c r="BS22" s="56" t="s">
        <v>320</v>
      </c>
      <c r="BT22" s="56" t="s">
        <v>320</v>
      </c>
      <c r="BU22" s="56" t="s">
        <v>320</v>
      </c>
      <c r="BV22" s="56" t="s">
        <v>361</v>
      </c>
      <c r="BW22" s="56" t="s">
        <v>348</v>
      </c>
      <c r="BX22" s="56" t="s">
        <v>320</v>
      </c>
      <c r="BY22" s="56" t="s">
        <v>372</v>
      </c>
    </row>
    <row r="23" spans="1:77" ht="15.75" customHeight="1">
      <c r="A23" s="39" t="s">
        <v>169</v>
      </c>
      <c r="B23" s="82" t="s">
        <v>207</v>
      </c>
      <c r="C23" s="56" t="s">
        <v>318</v>
      </c>
      <c r="D23" s="56" t="s">
        <v>318</v>
      </c>
      <c r="E23" s="56" t="s">
        <v>333</v>
      </c>
      <c r="F23" s="56" t="s">
        <v>334</v>
      </c>
      <c r="G23" s="56" t="s">
        <v>334</v>
      </c>
      <c r="H23" s="84" t="s">
        <v>319</v>
      </c>
      <c r="I23" s="56" t="s">
        <v>344</v>
      </c>
      <c r="J23" s="56" t="s">
        <v>345</v>
      </c>
      <c r="K23" s="56" t="s">
        <v>346</v>
      </c>
      <c r="L23" s="56" t="s">
        <v>346</v>
      </c>
      <c r="M23" s="56" t="s">
        <v>346</v>
      </c>
      <c r="N23" s="56" t="s">
        <v>347</v>
      </c>
      <c r="O23" s="56" t="s">
        <v>348</v>
      </c>
      <c r="P23" s="56" t="s">
        <v>348</v>
      </c>
      <c r="Q23" s="56" t="s">
        <v>348</v>
      </c>
      <c r="R23" s="56" t="s">
        <v>349</v>
      </c>
      <c r="S23" s="56" t="s">
        <v>348</v>
      </c>
      <c r="T23" s="56" t="s">
        <v>350</v>
      </c>
      <c r="U23" s="56" t="s">
        <v>348</v>
      </c>
      <c r="V23" s="56" t="s">
        <v>321</v>
      </c>
      <c r="W23" s="56" t="s">
        <v>354</v>
      </c>
      <c r="X23" s="56" t="s">
        <v>344</v>
      </c>
      <c r="Y23" s="56" t="s">
        <v>344</v>
      </c>
      <c r="Z23" s="56" t="s">
        <v>348</v>
      </c>
      <c r="AA23" s="56" t="s">
        <v>344</v>
      </c>
      <c r="AB23" s="56" t="s">
        <v>322</v>
      </c>
      <c r="AC23" s="84" t="s">
        <v>355</v>
      </c>
      <c r="AD23" s="56" t="s">
        <v>348</v>
      </c>
      <c r="AE23" s="87" t="s">
        <v>792</v>
      </c>
      <c r="AF23" s="87" t="s">
        <v>794</v>
      </c>
      <c r="AG23" s="56" t="s">
        <v>348</v>
      </c>
      <c r="AH23" s="56" t="s">
        <v>359</v>
      </c>
      <c r="AI23" s="84" t="s">
        <v>360</v>
      </c>
      <c r="AJ23" s="56" t="s">
        <v>361</v>
      </c>
      <c r="AK23" s="56" t="s">
        <v>361</v>
      </c>
      <c r="AL23" s="56" t="s">
        <v>348</v>
      </c>
      <c r="AM23" s="56" t="s">
        <v>348</v>
      </c>
      <c r="AN23" s="56" t="s">
        <v>348</v>
      </c>
      <c r="AO23" s="89" t="s">
        <v>323</v>
      </c>
      <c r="AP23" s="89" t="s">
        <v>323</v>
      </c>
      <c r="AQ23" s="56" t="s">
        <v>362</v>
      </c>
      <c r="AR23" s="56" t="s">
        <v>362</v>
      </c>
      <c r="AS23" s="56" t="s">
        <v>346</v>
      </c>
      <c r="AT23" s="56" t="s">
        <v>348</v>
      </c>
      <c r="AU23" s="56" t="s">
        <v>348</v>
      </c>
      <c r="AV23" s="56" t="s">
        <v>350</v>
      </c>
      <c r="AW23" s="56" t="s">
        <v>344</v>
      </c>
      <c r="AX23" s="56" t="s">
        <v>344</v>
      </c>
      <c r="AY23" s="56" t="s">
        <v>344</v>
      </c>
      <c r="AZ23" s="56" t="s">
        <v>348</v>
      </c>
      <c r="BA23" s="56" t="s">
        <v>348</v>
      </c>
      <c r="BB23" s="56" t="s">
        <v>348</v>
      </c>
      <c r="BC23" s="56" t="s">
        <v>348</v>
      </c>
      <c r="BD23" s="56" t="s">
        <v>348</v>
      </c>
      <c r="BE23" s="171" t="s">
        <v>361</v>
      </c>
      <c r="BF23" s="196" t="s">
        <v>344</v>
      </c>
      <c r="BG23" s="196" t="s">
        <v>161</v>
      </c>
      <c r="BH23" s="196" t="s">
        <v>344</v>
      </c>
      <c r="BI23" s="89" t="s">
        <v>161</v>
      </c>
      <c r="BJ23" s="56" t="s">
        <v>348</v>
      </c>
      <c r="BK23" s="56" t="s">
        <v>364</v>
      </c>
      <c r="BL23" s="56" t="s">
        <v>365</v>
      </c>
      <c r="BM23" s="56" t="s">
        <v>348</v>
      </c>
      <c r="BN23" s="56" t="s">
        <v>348</v>
      </c>
      <c r="BO23" s="56" t="s">
        <v>368</v>
      </c>
      <c r="BP23" s="56" t="s">
        <v>368</v>
      </c>
      <c r="BQ23" s="197" t="s">
        <v>361</v>
      </c>
      <c r="BR23" s="90" t="s">
        <v>346</v>
      </c>
      <c r="BS23" s="56" t="s">
        <v>320</v>
      </c>
      <c r="BT23" s="56" t="s">
        <v>320</v>
      </c>
      <c r="BU23" s="56" t="s">
        <v>320</v>
      </c>
      <c r="BV23" s="56" t="s">
        <v>361</v>
      </c>
      <c r="BW23" s="56" t="s">
        <v>348</v>
      </c>
      <c r="BX23" s="56" t="s">
        <v>320</v>
      </c>
      <c r="BY23" s="56" t="s">
        <v>372</v>
      </c>
    </row>
    <row r="24" spans="1:77" ht="15.75" customHeight="1">
      <c r="A24" s="39" t="s">
        <v>179</v>
      </c>
      <c r="B24" s="82" t="s">
        <v>217</v>
      </c>
      <c r="C24" s="56" t="s">
        <v>318</v>
      </c>
      <c r="D24" s="56" t="s">
        <v>318</v>
      </c>
      <c r="E24" s="56" t="s">
        <v>333</v>
      </c>
      <c r="F24" s="56" t="s">
        <v>334</v>
      </c>
      <c r="G24" s="56" t="s">
        <v>334</v>
      </c>
      <c r="H24" s="84" t="s">
        <v>319</v>
      </c>
      <c r="I24" s="56" t="s">
        <v>344</v>
      </c>
      <c r="J24" s="56" t="s">
        <v>345</v>
      </c>
      <c r="K24" s="56" t="s">
        <v>346</v>
      </c>
      <c r="L24" s="56" t="s">
        <v>346</v>
      </c>
      <c r="M24" s="56" t="s">
        <v>346</v>
      </c>
      <c r="N24" s="56" t="s">
        <v>347</v>
      </c>
      <c r="O24" s="56" t="s">
        <v>348</v>
      </c>
      <c r="P24" s="56" t="s">
        <v>348</v>
      </c>
      <c r="Q24" s="56" t="s">
        <v>348</v>
      </c>
      <c r="R24" s="56" t="s">
        <v>349</v>
      </c>
      <c r="S24" s="56" t="s">
        <v>348</v>
      </c>
      <c r="T24" s="56" t="s">
        <v>350</v>
      </c>
      <c r="U24" s="56" t="s">
        <v>348</v>
      </c>
      <c r="V24" s="56" t="s">
        <v>321</v>
      </c>
      <c r="W24" s="56" t="s">
        <v>354</v>
      </c>
      <c r="X24" s="56" t="s">
        <v>344</v>
      </c>
      <c r="Y24" s="56" t="s">
        <v>344</v>
      </c>
      <c r="Z24" s="56" t="s">
        <v>348</v>
      </c>
      <c r="AA24" s="56" t="s">
        <v>344</v>
      </c>
      <c r="AB24" s="56" t="s">
        <v>322</v>
      </c>
      <c r="AC24" s="84" t="s">
        <v>355</v>
      </c>
      <c r="AD24" s="56" t="s">
        <v>348</v>
      </c>
      <c r="AE24" s="87" t="s">
        <v>792</v>
      </c>
      <c r="AF24" s="87" t="s">
        <v>794</v>
      </c>
      <c r="AG24" s="56" t="s">
        <v>348</v>
      </c>
      <c r="AH24" s="56" t="s">
        <v>359</v>
      </c>
      <c r="AI24" s="84" t="s">
        <v>360</v>
      </c>
      <c r="AJ24" s="56" t="s">
        <v>361</v>
      </c>
      <c r="AK24" s="56" t="s">
        <v>361</v>
      </c>
      <c r="AL24" s="56" t="s">
        <v>348</v>
      </c>
      <c r="AM24" s="56" t="s">
        <v>348</v>
      </c>
      <c r="AN24" s="56" t="s">
        <v>348</v>
      </c>
      <c r="AO24" s="89" t="s">
        <v>323</v>
      </c>
      <c r="AP24" s="89" t="s">
        <v>323</v>
      </c>
      <c r="AQ24" s="56" t="s">
        <v>362</v>
      </c>
      <c r="AR24" s="56" t="s">
        <v>362</v>
      </c>
      <c r="AS24" s="56" t="s">
        <v>346</v>
      </c>
      <c r="AT24" s="56" t="s">
        <v>348</v>
      </c>
      <c r="AU24" s="56" t="s">
        <v>348</v>
      </c>
      <c r="AV24" s="56" t="s">
        <v>350</v>
      </c>
      <c r="AW24" s="56" t="s">
        <v>344</v>
      </c>
      <c r="AX24" s="56" t="s">
        <v>344</v>
      </c>
      <c r="AY24" s="56" t="s">
        <v>344</v>
      </c>
      <c r="AZ24" s="56" t="s">
        <v>348</v>
      </c>
      <c r="BA24" s="56" t="s">
        <v>348</v>
      </c>
      <c r="BB24" s="56" t="s">
        <v>348</v>
      </c>
      <c r="BC24" s="56" t="s">
        <v>348</v>
      </c>
      <c r="BD24" s="56" t="s">
        <v>348</v>
      </c>
      <c r="BE24" s="171" t="s">
        <v>361</v>
      </c>
      <c r="BF24" s="196" t="s">
        <v>344</v>
      </c>
      <c r="BG24" s="196" t="s">
        <v>161</v>
      </c>
      <c r="BH24" s="196" t="s">
        <v>344</v>
      </c>
      <c r="BI24" s="89" t="s">
        <v>161</v>
      </c>
      <c r="BJ24" s="56" t="s">
        <v>348</v>
      </c>
      <c r="BK24" s="56" t="s">
        <v>364</v>
      </c>
      <c r="BL24" s="56" t="s">
        <v>365</v>
      </c>
      <c r="BM24" s="56" t="s">
        <v>348</v>
      </c>
      <c r="BN24" s="56" t="s">
        <v>348</v>
      </c>
      <c r="BO24" s="56" t="s">
        <v>368</v>
      </c>
      <c r="BP24" s="56" t="s">
        <v>368</v>
      </c>
      <c r="BQ24" s="197" t="s">
        <v>361</v>
      </c>
      <c r="BR24" s="90" t="s">
        <v>346</v>
      </c>
      <c r="BS24" s="56" t="s">
        <v>320</v>
      </c>
      <c r="BT24" s="56" t="s">
        <v>320</v>
      </c>
      <c r="BU24" s="56" t="s">
        <v>320</v>
      </c>
      <c r="BV24" s="56" t="s">
        <v>361</v>
      </c>
      <c r="BW24" s="56" t="s">
        <v>348</v>
      </c>
      <c r="BX24" s="56" t="s">
        <v>320</v>
      </c>
      <c r="BY24" s="56" t="s">
        <v>372</v>
      </c>
    </row>
    <row r="25" spans="1:77" ht="15.75" customHeight="1">
      <c r="A25" s="39" t="s">
        <v>180</v>
      </c>
      <c r="B25" s="82" t="s">
        <v>218</v>
      </c>
      <c r="C25" s="56" t="s">
        <v>318</v>
      </c>
      <c r="D25" s="56" t="s">
        <v>318</v>
      </c>
      <c r="E25" s="56" t="s">
        <v>333</v>
      </c>
      <c r="F25" s="56" t="s">
        <v>334</v>
      </c>
      <c r="G25" s="56" t="s">
        <v>334</v>
      </c>
      <c r="H25" s="84" t="s">
        <v>319</v>
      </c>
      <c r="I25" s="56" t="s">
        <v>344</v>
      </c>
      <c r="J25" s="56" t="s">
        <v>345</v>
      </c>
      <c r="K25" s="56" t="s">
        <v>346</v>
      </c>
      <c r="L25" s="56" t="s">
        <v>346</v>
      </c>
      <c r="M25" s="56" t="s">
        <v>346</v>
      </c>
      <c r="N25" s="56" t="s">
        <v>347</v>
      </c>
      <c r="O25" s="56" t="s">
        <v>348</v>
      </c>
      <c r="P25" s="56" t="s">
        <v>348</v>
      </c>
      <c r="Q25" s="56" t="s">
        <v>348</v>
      </c>
      <c r="R25" s="56" t="s">
        <v>349</v>
      </c>
      <c r="S25" s="56" t="s">
        <v>348</v>
      </c>
      <c r="T25" s="56" t="s">
        <v>350</v>
      </c>
      <c r="U25" s="56" t="s">
        <v>348</v>
      </c>
      <c r="V25" s="56" t="s">
        <v>321</v>
      </c>
      <c r="W25" s="56" t="s">
        <v>354</v>
      </c>
      <c r="X25" s="56" t="s">
        <v>344</v>
      </c>
      <c r="Y25" s="56" t="s">
        <v>344</v>
      </c>
      <c r="Z25" s="56" t="s">
        <v>348</v>
      </c>
      <c r="AA25" s="56" t="s">
        <v>344</v>
      </c>
      <c r="AB25" s="56" t="s">
        <v>322</v>
      </c>
      <c r="AC25" s="84" t="s">
        <v>355</v>
      </c>
      <c r="AD25" s="56" t="s">
        <v>348</v>
      </c>
      <c r="AE25" s="87" t="s">
        <v>792</v>
      </c>
      <c r="AF25" s="87" t="s">
        <v>794</v>
      </c>
      <c r="AG25" s="56" t="s">
        <v>348</v>
      </c>
      <c r="AH25" s="56" t="s">
        <v>359</v>
      </c>
      <c r="AI25" s="84" t="s">
        <v>360</v>
      </c>
      <c r="AJ25" s="56" t="s">
        <v>361</v>
      </c>
      <c r="AK25" s="56" t="s">
        <v>361</v>
      </c>
      <c r="AL25" s="56" t="s">
        <v>348</v>
      </c>
      <c r="AM25" s="56" t="s">
        <v>348</v>
      </c>
      <c r="AN25" s="56" t="s">
        <v>348</v>
      </c>
      <c r="AO25" s="89" t="s">
        <v>323</v>
      </c>
      <c r="AP25" s="89" t="s">
        <v>323</v>
      </c>
      <c r="AQ25" s="56" t="s">
        <v>362</v>
      </c>
      <c r="AR25" s="56" t="s">
        <v>362</v>
      </c>
      <c r="AS25" s="56" t="s">
        <v>346</v>
      </c>
      <c r="AT25" s="56" t="s">
        <v>348</v>
      </c>
      <c r="AU25" s="56" t="s">
        <v>348</v>
      </c>
      <c r="AV25" s="56" t="s">
        <v>350</v>
      </c>
      <c r="AW25" s="56" t="s">
        <v>344</v>
      </c>
      <c r="AX25" s="56" t="s">
        <v>344</v>
      </c>
      <c r="AY25" s="56" t="s">
        <v>344</v>
      </c>
      <c r="AZ25" s="56" t="s">
        <v>348</v>
      </c>
      <c r="BA25" s="56" t="s">
        <v>348</v>
      </c>
      <c r="BB25" s="56" t="s">
        <v>348</v>
      </c>
      <c r="BC25" s="56" t="s">
        <v>348</v>
      </c>
      <c r="BD25" s="56" t="s">
        <v>348</v>
      </c>
      <c r="BE25" s="171" t="s">
        <v>361</v>
      </c>
      <c r="BF25" s="196" t="s">
        <v>344</v>
      </c>
      <c r="BG25" s="196" t="s">
        <v>161</v>
      </c>
      <c r="BH25" s="196" t="s">
        <v>344</v>
      </c>
      <c r="BI25" s="89" t="s">
        <v>161</v>
      </c>
      <c r="BJ25" s="56" t="s">
        <v>348</v>
      </c>
      <c r="BK25" s="56" t="s">
        <v>364</v>
      </c>
      <c r="BL25" s="56" t="s">
        <v>365</v>
      </c>
      <c r="BM25" s="56" t="s">
        <v>348</v>
      </c>
      <c r="BN25" s="56" t="s">
        <v>348</v>
      </c>
      <c r="BO25" s="56" t="s">
        <v>368</v>
      </c>
      <c r="BP25" s="56" t="s">
        <v>368</v>
      </c>
      <c r="BQ25" s="197" t="s">
        <v>361</v>
      </c>
      <c r="BR25" s="90" t="s">
        <v>346</v>
      </c>
      <c r="BS25" s="56" t="s">
        <v>320</v>
      </c>
      <c r="BT25" s="56" t="s">
        <v>320</v>
      </c>
      <c r="BU25" s="56" t="s">
        <v>320</v>
      </c>
      <c r="BV25" s="56" t="s">
        <v>361</v>
      </c>
      <c r="BW25" s="56" t="s">
        <v>348</v>
      </c>
      <c r="BX25" s="56" t="s">
        <v>320</v>
      </c>
      <c r="BY25" s="56" t="s">
        <v>372</v>
      </c>
    </row>
    <row r="26" spans="1:77" ht="15.75" customHeight="1">
      <c r="A26" s="39" t="s">
        <v>198</v>
      </c>
      <c r="B26" s="82" t="s">
        <v>236</v>
      </c>
      <c r="C26" s="56" t="s">
        <v>318</v>
      </c>
      <c r="D26" s="56" t="s">
        <v>318</v>
      </c>
      <c r="E26" s="56" t="s">
        <v>333</v>
      </c>
      <c r="F26" s="56" t="s">
        <v>334</v>
      </c>
      <c r="G26" s="56" t="s">
        <v>334</v>
      </c>
      <c r="H26" s="84" t="s">
        <v>319</v>
      </c>
      <c r="I26" s="56" t="s">
        <v>161</v>
      </c>
      <c r="J26" s="56" t="s">
        <v>345</v>
      </c>
      <c r="K26" s="56" t="s">
        <v>346</v>
      </c>
      <c r="L26" s="56" t="s">
        <v>161</v>
      </c>
      <c r="M26" s="56" t="s">
        <v>161</v>
      </c>
      <c r="N26" s="56" t="s">
        <v>161</v>
      </c>
      <c r="O26" s="56" t="s">
        <v>161</v>
      </c>
      <c r="P26" s="56" t="s">
        <v>161</v>
      </c>
      <c r="Q26" s="56" t="s">
        <v>161</v>
      </c>
      <c r="R26" s="56" t="s">
        <v>349</v>
      </c>
      <c r="S26" s="56" t="s">
        <v>161</v>
      </c>
      <c r="T26" s="56" t="s">
        <v>161</v>
      </c>
      <c r="U26" s="56" t="s">
        <v>348</v>
      </c>
      <c r="V26" s="56" t="s">
        <v>321</v>
      </c>
      <c r="W26" s="56" t="s">
        <v>354</v>
      </c>
      <c r="X26" s="56" t="s">
        <v>161</v>
      </c>
      <c r="Y26" s="56" t="s">
        <v>161</v>
      </c>
      <c r="Z26" s="56" t="s">
        <v>161</v>
      </c>
      <c r="AA26" s="56" t="s">
        <v>161</v>
      </c>
      <c r="AB26" s="56" t="s">
        <v>161</v>
      </c>
      <c r="AC26" s="56" t="s">
        <v>161</v>
      </c>
      <c r="AD26" s="56" t="s">
        <v>161</v>
      </c>
      <c r="AE26" s="87" t="s">
        <v>161</v>
      </c>
      <c r="AF26" s="87" t="s">
        <v>794</v>
      </c>
      <c r="AG26" s="56" t="s">
        <v>348</v>
      </c>
      <c r="AH26" s="56" t="s">
        <v>359</v>
      </c>
      <c r="AI26" s="84" t="s">
        <v>360</v>
      </c>
      <c r="AJ26" s="56" t="s">
        <v>361</v>
      </c>
      <c r="AK26" s="56" t="s">
        <v>361</v>
      </c>
      <c r="AL26" s="56" t="s">
        <v>161</v>
      </c>
      <c r="AM26" s="56" t="s">
        <v>161</v>
      </c>
      <c r="AN26" s="56" t="s">
        <v>348</v>
      </c>
      <c r="AO26" s="89" t="s">
        <v>323</v>
      </c>
      <c r="AP26" s="89" t="s">
        <v>323</v>
      </c>
      <c r="AQ26" s="56" t="s">
        <v>362</v>
      </c>
      <c r="AR26" s="56" t="s">
        <v>362</v>
      </c>
      <c r="AS26" s="56" t="s">
        <v>346</v>
      </c>
      <c r="AT26" s="56" t="s">
        <v>348</v>
      </c>
      <c r="AU26" s="56" t="s">
        <v>161</v>
      </c>
      <c r="AV26" s="56" t="s">
        <v>161</v>
      </c>
      <c r="AW26" s="56" t="s">
        <v>161</v>
      </c>
      <c r="AX26" s="56" t="s">
        <v>161</v>
      </c>
      <c r="AY26" s="56" t="s">
        <v>161</v>
      </c>
      <c r="AZ26" s="56" t="s">
        <v>161</v>
      </c>
      <c r="BA26" s="56" t="s">
        <v>161</v>
      </c>
      <c r="BB26" s="56" t="s">
        <v>161</v>
      </c>
      <c r="BC26" s="56" t="s">
        <v>161</v>
      </c>
      <c r="BD26" s="56" t="s">
        <v>161</v>
      </c>
      <c r="BE26" s="171" t="s">
        <v>361</v>
      </c>
      <c r="BF26" s="196" t="s">
        <v>344</v>
      </c>
      <c r="BG26" s="196" t="s">
        <v>161</v>
      </c>
      <c r="BH26" s="196" t="s">
        <v>344</v>
      </c>
      <c r="BI26" s="89" t="s">
        <v>161</v>
      </c>
      <c r="BJ26" s="196" t="s">
        <v>161</v>
      </c>
      <c r="BK26" s="56" t="s">
        <v>364</v>
      </c>
      <c r="BL26" s="89" t="s">
        <v>161</v>
      </c>
      <c r="BM26" s="56" t="s">
        <v>348</v>
      </c>
      <c r="BN26" s="89" t="s">
        <v>161</v>
      </c>
      <c r="BO26" s="56" t="s">
        <v>368</v>
      </c>
      <c r="BP26" s="56" t="s">
        <v>368</v>
      </c>
      <c r="BQ26" s="197" t="s">
        <v>361</v>
      </c>
      <c r="BR26" s="90" t="s">
        <v>346</v>
      </c>
      <c r="BS26" s="89" t="s">
        <v>161</v>
      </c>
      <c r="BT26" s="89" t="s">
        <v>161</v>
      </c>
      <c r="BU26" s="89" t="s">
        <v>161</v>
      </c>
      <c r="BV26" s="196" t="s">
        <v>361</v>
      </c>
      <c r="BW26" s="196" t="s">
        <v>161</v>
      </c>
      <c r="BX26" s="196" t="s">
        <v>161</v>
      </c>
      <c r="BY26" s="56" t="s">
        <v>372</v>
      </c>
    </row>
    <row r="27" spans="1:77" ht="15.75" customHeight="1">
      <c r="A27" s="39" t="s">
        <v>194</v>
      </c>
      <c r="B27" s="82" t="s">
        <v>232</v>
      </c>
      <c r="C27" s="56" t="s">
        <v>318</v>
      </c>
      <c r="D27" s="56" t="s">
        <v>318</v>
      </c>
      <c r="E27" s="56" t="s">
        <v>333</v>
      </c>
      <c r="F27" s="56" t="s">
        <v>334</v>
      </c>
      <c r="G27" s="56" t="s">
        <v>334</v>
      </c>
      <c r="H27" s="84" t="s">
        <v>319</v>
      </c>
      <c r="I27" s="56" t="s">
        <v>344</v>
      </c>
      <c r="J27" s="56" t="s">
        <v>345</v>
      </c>
      <c r="K27" s="56" t="s">
        <v>346</v>
      </c>
      <c r="L27" s="56" t="s">
        <v>346</v>
      </c>
      <c r="M27" s="56" t="s">
        <v>346</v>
      </c>
      <c r="N27" s="56" t="s">
        <v>347</v>
      </c>
      <c r="O27" s="56" t="s">
        <v>348</v>
      </c>
      <c r="P27" s="56" t="s">
        <v>348</v>
      </c>
      <c r="Q27" s="56" t="s">
        <v>348</v>
      </c>
      <c r="R27" s="56" t="s">
        <v>349</v>
      </c>
      <c r="S27" s="56" t="s">
        <v>348</v>
      </c>
      <c r="T27" s="56" t="s">
        <v>350</v>
      </c>
      <c r="U27" s="56" t="s">
        <v>348</v>
      </c>
      <c r="V27" s="56" t="s">
        <v>321</v>
      </c>
      <c r="W27" s="56" t="s">
        <v>354</v>
      </c>
      <c r="X27" s="56" t="s">
        <v>344</v>
      </c>
      <c r="Y27" s="56" t="s">
        <v>344</v>
      </c>
      <c r="Z27" s="56" t="s">
        <v>348</v>
      </c>
      <c r="AA27" s="56" t="s">
        <v>344</v>
      </c>
      <c r="AB27" s="56" t="s">
        <v>322</v>
      </c>
      <c r="AC27" s="84" t="s">
        <v>355</v>
      </c>
      <c r="AD27" s="56" t="s">
        <v>348</v>
      </c>
      <c r="AE27" s="87" t="s">
        <v>792</v>
      </c>
      <c r="AF27" s="87" t="s">
        <v>794</v>
      </c>
      <c r="AG27" s="56" t="s">
        <v>348</v>
      </c>
      <c r="AH27" s="56" t="s">
        <v>359</v>
      </c>
      <c r="AI27" s="84" t="s">
        <v>360</v>
      </c>
      <c r="AJ27" s="56" t="s">
        <v>361</v>
      </c>
      <c r="AK27" s="56" t="s">
        <v>361</v>
      </c>
      <c r="AL27" s="56" t="s">
        <v>348</v>
      </c>
      <c r="AM27" s="56" t="s">
        <v>348</v>
      </c>
      <c r="AN27" s="56" t="s">
        <v>348</v>
      </c>
      <c r="AO27" s="89" t="s">
        <v>323</v>
      </c>
      <c r="AP27" s="89" t="s">
        <v>323</v>
      </c>
      <c r="AQ27" s="56" t="s">
        <v>362</v>
      </c>
      <c r="AR27" s="56" t="s">
        <v>362</v>
      </c>
      <c r="AS27" s="56" t="s">
        <v>346</v>
      </c>
      <c r="AT27" s="56" t="s">
        <v>348</v>
      </c>
      <c r="AU27" s="56" t="s">
        <v>348</v>
      </c>
      <c r="AV27" s="56" t="s">
        <v>350</v>
      </c>
      <c r="AW27" s="56" t="s">
        <v>344</v>
      </c>
      <c r="AX27" s="56" t="s">
        <v>344</v>
      </c>
      <c r="AY27" s="56" t="s">
        <v>344</v>
      </c>
      <c r="AZ27" s="56" t="s">
        <v>348</v>
      </c>
      <c r="BA27" s="56" t="s">
        <v>348</v>
      </c>
      <c r="BB27" s="56" t="s">
        <v>348</v>
      </c>
      <c r="BC27" s="56" t="s">
        <v>348</v>
      </c>
      <c r="BD27" s="56" t="s">
        <v>348</v>
      </c>
      <c r="BE27" s="171" t="s">
        <v>361</v>
      </c>
      <c r="BF27" s="196" t="s">
        <v>344</v>
      </c>
      <c r="BG27" s="196" t="s">
        <v>161</v>
      </c>
      <c r="BH27" s="196" t="s">
        <v>344</v>
      </c>
      <c r="BI27" s="89" t="s">
        <v>161</v>
      </c>
      <c r="BJ27" s="56" t="s">
        <v>348</v>
      </c>
      <c r="BK27" s="56" t="s">
        <v>364</v>
      </c>
      <c r="BL27" s="56" t="s">
        <v>365</v>
      </c>
      <c r="BM27" s="56" t="s">
        <v>348</v>
      </c>
      <c r="BN27" s="56" t="s">
        <v>348</v>
      </c>
      <c r="BO27" s="56" t="s">
        <v>368</v>
      </c>
      <c r="BP27" s="56" t="s">
        <v>368</v>
      </c>
      <c r="BQ27" s="197" t="s">
        <v>361</v>
      </c>
      <c r="BR27" s="90" t="s">
        <v>346</v>
      </c>
      <c r="BS27" s="56" t="s">
        <v>320</v>
      </c>
      <c r="BT27" s="56" t="s">
        <v>320</v>
      </c>
      <c r="BU27" s="56" t="s">
        <v>320</v>
      </c>
      <c r="BV27" s="56" t="s">
        <v>361</v>
      </c>
      <c r="BW27" s="56" t="s">
        <v>348</v>
      </c>
      <c r="BX27" s="56" t="s">
        <v>320</v>
      </c>
      <c r="BY27" s="56" t="s">
        <v>372</v>
      </c>
    </row>
    <row r="28" spans="1:77" ht="15.75" customHeight="1">
      <c r="A28" s="39" t="s">
        <v>181</v>
      </c>
      <c r="B28" s="82" t="s">
        <v>219</v>
      </c>
      <c r="C28" s="56" t="s">
        <v>318</v>
      </c>
      <c r="D28" s="56" t="s">
        <v>318</v>
      </c>
      <c r="E28" s="56" t="s">
        <v>333</v>
      </c>
      <c r="F28" s="56" t="s">
        <v>334</v>
      </c>
      <c r="G28" s="56" t="s">
        <v>334</v>
      </c>
      <c r="H28" s="84" t="s">
        <v>319</v>
      </c>
      <c r="I28" s="56" t="s">
        <v>344</v>
      </c>
      <c r="J28" s="56" t="s">
        <v>345</v>
      </c>
      <c r="K28" s="56" t="s">
        <v>346</v>
      </c>
      <c r="L28" s="56" t="s">
        <v>346</v>
      </c>
      <c r="M28" s="56" t="s">
        <v>346</v>
      </c>
      <c r="N28" s="56" t="s">
        <v>347</v>
      </c>
      <c r="O28" s="56" t="s">
        <v>348</v>
      </c>
      <c r="P28" s="56" t="s">
        <v>348</v>
      </c>
      <c r="Q28" s="56" t="s">
        <v>348</v>
      </c>
      <c r="R28" s="56" t="s">
        <v>349</v>
      </c>
      <c r="S28" s="56" t="s">
        <v>348</v>
      </c>
      <c r="T28" s="56" t="s">
        <v>350</v>
      </c>
      <c r="U28" s="56" t="s">
        <v>348</v>
      </c>
      <c r="V28" s="56" t="s">
        <v>321</v>
      </c>
      <c r="W28" s="56" t="s">
        <v>354</v>
      </c>
      <c r="X28" s="56" t="s">
        <v>344</v>
      </c>
      <c r="Y28" s="56" t="s">
        <v>344</v>
      </c>
      <c r="Z28" s="56" t="s">
        <v>348</v>
      </c>
      <c r="AA28" s="56" t="s">
        <v>344</v>
      </c>
      <c r="AB28" s="56" t="s">
        <v>322</v>
      </c>
      <c r="AC28" s="84" t="s">
        <v>355</v>
      </c>
      <c r="AD28" s="56" t="s">
        <v>348</v>
      </c>
      <c r="AE28" s="87" t="s">
        <v>792</v>
      </c>
      <c r="AF28" s="87" t="s">
        <v>794</v>
      </c>
      <c r="AG28" s="56" t="s">
        <v>348</v>
      </c>
      <c r="AH28" s="56" t="s">
        <v>359</v>
      </c>
      <c r="AI28" s="84" t="s">
        <v>360</v>
      </c>
      <c r="AJ28" s="56" t="s">
        <v>361</v>
      </c>
      <c r="AK28" s="56" t="s">
        <v>361</v>
      </c>
      <c r="AL28" s="56" t="s">
        <v>348</v>
      </c>
      <c r="AM28" s="56" t="s">
        <v>348</v>
      </c>
      <c r="AN28" s="56" t="s">
        <v>348</v>
      </c>
      <c r="AO28" s="89" t="s">
        <v>323</v>
      </c>
      <c r="AP28" s="89" t="s">
        <v>323</v>
      </c>
      <c r="AQ28" s="56" t="s">
        <v>362</v>
      </c>
      <c r="AR28" s="56" t="s">
        <v>362</v>
      </c>
      <c r="AS28" s="56" t="s">
        <v>346</v>
      </c>
      <c r="AT28" s="56" t="s">
        <v>348</v>
      </c>
      <c r="AU28" s="56" t="s">
        <v>348</v>
      </c>
      <c r="AV28" s="56" t="s">
        <v>350</v>
      </c>
      <c r="AW28" s="56" t="s">
        <v>344</v>
      </c>
      <c r="AX28" s="56" t="s">
        <v>344</v>
      </c>
      <c r="AY28" s="56" t="s">
        <v>344</v>
      </c>
      <c r="AZ28" s="56" t="s">
        <v>348</v>
      </c>
      <c r="BA28" s="56" t="s">
        <v>348</v>
      </c>
      <c r="BB28" s="56" t="s">
        <v>348</v>
      </c>
      <c r="BC28" s="56" t="s">
        <v>348</v>
      </c>
      <c r="BD28" s="56" t="s">
        <v>348</v>
      </c>
      <c r="BE28" s="171" t="s">
        <v>361</v>
      </c>
      <c r="BF28" s="196" t="s">
        <v>344</v>
      </c>
      <c r="BG28" s="196" t="s">
        <v>161</v>
      </c>
      <c r="BH28" s="196" t="s">
        <v>344</v>
      </c>
      <c r="BI28" s="89" t="s">
        <v>161</v>
      </c>
      <c r="BJ28" s="56" t="s">
        <v>348</v>
      </c>
      <c r="BK28" s="56" t="s">
        <v>364</v>
      </c>
      <c r="BL28" s="56" t="s">
        <v>365</v>
      </c>
      <c r="BM28" s="56" t="s">
        <v>348</v>
      </c>
      <c r="BN28" s="56" t="s">
        <v>348</v>
      </c>
      <c r="BO28" s="56" t="s">
        <v>368</v>
      </c>
      <c r="BP28" s="56" t="s">
        <v>368</v>
      </c>
      <c r="BQ28" s="197" t="s">
        <v>361</v>
      </c>
      <c r="BR28" s="90" t="s">
        <v>346</v>
      </c>
      <c r="BS28" s="56" t="s">
        <v>320</v>
      </c>
      <c r="BT28" s="56" t="s">
        <v>320</v>
      </c>
      <c r="BU28" s="56" t="s">
        <v>320</v>
      </c>
      <c r="BV28" s="56" t="s">
        <v>361</v>
      </c>
      <c r="BW28" s="56" t="s">
        <v>348</v>
      </c>
      <c r="BX28" s="56" t="s">
        <v>320</v>
      </c>
      <c r="BY28" s="56" t="s">
        <v>372</v>
      </c>
    </row>
    <row r="29" spans="1:77" ht="15.75" customHeight="1">
      <c r="A29" s="39" t="s">
        <v>170</v>
      </c>
      <c r="B29" s="82" t="s">
        <v>208</v>
      </c>
      <c r="C29" s="56" t="s">
        <v>318</v>
      </c>
      <c r="D29" s="56" t="s">
        <v>318</v>
      </c>
      <c r="E29" s="56" t="s">
        <v>333</v>
      </c>
      <c r="F29" s="56" t="s">
        <v>334</v>
      </c>
      <c r="G29" s="56" t="s">
        <v>334</v>
      </c>
      <c r="H29" s="84" t="s">
        <v>319</v>
      </c>
      <c r="I29" s="56" t="s">
        <v>344</v>
      </c>
      <c r="J29" s="56" t="s">
        <v>345</v>
      </c>
      <c r="K29" s="56" t="s">
        <v>346</v>
      </c>
      <c r="L29" s="56" t="s">
        <v>346</v>
      </c>
      <c r="M29" s="56" t="s">
        <v>346</v>
      </c>
      <c r="N29" s="56" t="s">
        <v>347</v>
      </c>
      <c r="O29" s="56" t="s">
        <v>348</v>
      </c>
      <c r="P29" s="56" t="s">
        <v>348</v>
      </c>
      <c r="Q29" s="56" t="s">
        <v>348</v>
      </c>
      <c r="R29" s="56" t="s">
        <v>349</v>
      </c>
      <c r="S29" s="56" t="s">
        <v>348</v>
      </c>
      <c r="T29" s="56" t="s">
        <v>350</v>
      </c>
      <c r="U29" s="56" t="s">
        <v>348</v>
      </c>
      <c r="V29" s="56" t="s">
        <v>321</v>
      </c>
      <c r="W29" s="56" t="s">
        <v>354</v>
      </c>
      <c r="X29" s="56" t="s">
        <v>344</v>
      </c>
      <c r="Y29" s="56" t="s">
        <v>344</v>
      </c>
      <c r="Z29" s="56" t="s">
        <v>348</v>
      </c>
      <c r="AA29" s="56" t="s">
        <v>344</v>
      </c>
      <c r="AB29" s="56" t="s">
        <v>322</v>
      </c>
      <c r="AC29" s="84" t="s">
        <v>355</v>
      </c>
      <c r="AD29" s="56" t="s">
        <v>348</v>
      </c>
      <c r="AE29" s="87" t="s">
        <v>792</v>
      </c>
      <c r="AF29" s="87" t="s">
        <v>794</v>
      </c>
      <c r="AG29" s="56" t="s">
        <v>348</v>
      </c>
      <c r="AH29" s="56" t="s">
        <v>359</v>
      </c>
      <c r="AI29" s="84" t="s">
        <v>360</v>
      </c>
      <c r="AJ29" s="56" t="s">
        <v>361</v>
      </c>
      <c r="AK29" s="56" t="s">
        <v>361</v>
      </c>
      <c r="AL29" s="56" t="s">
        <v>348</v>
      </c>
      <c r="AM29" s="56" t="s">
        <v>348</v>
      </c>
      <c r="AN29" s="56" t="s">
        <v>348</v>
      </c>
      <c r="AO29" s="89" t="s">
        <v>323</v>
      </c>
      <c r="AP29" s="89" t="s">
        <v>323</v>
      </c>
      <c r="AQ29" s="56" t="s">
        <v>362</v>
      </c>
      <c r="AR29" s="56" t="s">
        <v>362</v>
      </c>
      <c r="AS29" s="56" t="s">
        <v>346</v>
      </c>
      <c r="AT29" s="56" t="s">
        <v>348</v>
      </c>
      <c r="AU29" s="56" t="s">
        <v>348</v>
      </c>
      <c r="AV29" s="56" t="s">
        <v>350</v>
      </c>
      <c r="AW29" s="56" t="s">
        <v>344</v>
      </c>
      <c r="AX29" s="56" t="s">
        <v>344</v>
      </c>
      <c r="AY29" s="56" t="s">
        <v>344</v>
      </c>
      <c r="AZ29" s="56" t="s">
        <v>348</v>
      </c>
      <c r="BA29" s="56" t="s">
        <v>348</v>
      </c>
      <c r="BB29" s="56" t="s">
        <v>348</v>
      </c>
      <c r="BC29" s="56" t="s">
        <v>348</v>
      </c>
      <c r="BD29" s="56" t="s">
        <v>348</v>
      </c>
      <c r="BE29" s="171" t="s">
        <v>361</v>
      </c>
      <c r="BF29" s="196" t="s">
        <v>344</v>
      </c>
      <c r="BG29" s="196" t="s">
        <v>161</v>
      </c>
      <c r="BH29" s="196" t="s">
        <v>344</v>
      </c>
      <c r="BI29" s="89" t="s">
        <v>161</v>
      </c>
      <c r="BJ29" s="56" t="s">
        <v>348</v>
      </c>
      <c r="BK29" s="56" t="s">
        <v>364</v>
      </c>
      <c r="BL29" s="56" t="s">
        <v>365</v>
      </c>
      <c r="BM29" s="56" t="s">
        <v>348</v>
      </c>
      <c r="BN29" s="56" t="s">
        <v>348</v>
      </c>
      <c r="BO29" s="56" t="s">
        <v>368</v>
      </c>
      <c r="BP29" s="56" t="s">
        <v>368</v>
      </c>
      <c r="BQ29" s="197" t="s">
        <v>361</v>
      </c>
      <c r="BR29" s="90" t="s">
        <v>346</v>
      </c>
      <c r="BS29" s="56" t="s">
        <v>320</v>
      </c>
      <c r="BT29" s="56" t="s">
        <v>320</v>
      </c>
      <c r="BU29" s="56" t="s">
        <v>320</v>
      </c>
      <c r="BV29" s="56" t="s">
        <v>361</v>
      </c>
      <c r="BW29" s="56" t="s">
        <v>348</v>
      </c>
      <c r="BX29" s="56" t="s">
        <v>320</v>
      </c>
      <c r="BY29" s="56" t="s">
        <v>372</v>
      </c>
    </row>
    <row r="30" spans="1:77" ht="15.75" customHeight="1">
      <c r="A30" s="39" t="s">
        <v>182</v>
      </c>
      <c r="B30" s="82" t="s">
        <v>220</v>
      </c>
      <c r="C30" s="56" t="s">
        <v>318</v>
      </c>
      <c r="D30" s="56" t="s">
        <v>318</v>
      </c>
      <c r="E30" s="56" t="s">
        <v>333</v>
      </c>
      <c r="F30" s="56" t="s">
        <v>334</v>
      </c>
      <c r="G30" s="56" t="s">
        <v>334</v>
      </c>
      <c r="H30" s="84" t="s">
        <v>319</v>
      </c>
      <c r="I30" s="56" t="s">
        <v>344</v>
      </c>
      <c r="J30" s="56" t="s">
        <v>345</v>
      </c>
      <c r="K30" s="56" t="s">
        <v>346</v>
      </c>
      <c r="L30" s="56" t="s">
        <v>346</v>
      </c>
      <c r="M30" s="56" t="s">
        <v>346</v>
      </c>
      <c r="N30" s="56" t="s">
        <v>347</v>
      </c>
      <c r="O30" s="56" t="s">
        <v>348</v>
      </c>
      <c r="P30" s="56" t="s">
        <v>348</v>
      </c>
      <c r="Q30" s="56" t="s">
        <v>348</v>
      </c>
      <c r="R30" s="56" t="s">
        <v>349</v>
      </c>
      <c r="S30" s="56" t="s">
        <v>348</v>
      </c>
      <c r="T30" s="56" t="s">
        <v>350</v>
      </c>
      <c r="U30" s="56" t="s">
        <v>348</v>
      </c>
      <c r="V30" s="56" t="s">
        <v>321</v>
      </c>
      <c r="W30" s="56" t="s">
        <v>354</v>
      </c>
      <c r="X30" s="56" t="s">
        <v>344</v>
      </c>
      <c r="Y30" s="56" t="s">
        <v>344</v>
      </c>
      <c r="Z30" s="56" t="s">
        <v>348</v>
      </c>
      <c r="AA30" s="56" t="s">
        <v>344</v>
      </c>
      <c r="AB30" s="56" t="s">
        <v>322</v>
      </c>
      <c r="AC30" s="84" t="s">
        <v>355</v>
      </c>
      <c r="AD30" s="56" t="s">
        <v>348</v>
      </c>
      <c r="AE30" s="87" t="s">
        <v>792</v>
      </c>
      <c r="AF30" s="87" t="s">
        <v>794</v>
      </c>
      <c r="AG30" s="56" t="s">
        <v>348</v>
      </c>
      <c r="AH30" s="56" t="s">
        <v>359</v>
      </c>
      <c r="AI30" s="84" t="s">
        <v>360</v>
      </c>
      <c r="AJ30" s="56" t="s">
        <v>361</v>
      </c>
      <c r="AK30" s="56" t="s">
        <v>361</v>
      </c>
      <c r="AL30" s="56" t="s">
        <v>348</v>
      </c>
      <c r="AM30" s="56" t="s">
        <v>348</v>
      </c>
      <c r="AN30" s="56" t="s">
        <v>348</v>
      </c>
      <c r="AO30" s="89" t="s">
        <v>323</v>
      </c>
      <c r="AP30" s="89" t="s">
        <v>323</v>
      </c>
      <c r="AQ30" s="56" t="s">
        <v>362</v>
      </c>
      <c r="AR30" s="56" t="s">
        <v>362</v>
      </c>
      <c r="AS30" s="56" t="s">
        <v>346</v>
      </c>
      <c r="AT30" s="56" t="s">
        <v>348</v>
      </c>
      <c r="AU30" s="56" t="s">
        <v>348</v>
      </c>
      <c r="AV30" s="56" t="s">
        <v>350</v>
      </c>
      <c r="AW30" s="56" t="s">
        <v>344</v>
      </c>
      <c r="AX30" s="56" t="s">
        <v>344</v>
      </c>
      <c r="AY30" s="56" t="s">
        <v>344</v>
      </c>
      <c r="AZ30" s="56" t="s">
        <v>348</v>
      </c>
      <c r="BA30" s="56" t="s">
        <v>348</v>
      </c>
      <c r="BB30" s="56" t="s">
        <v>348</v>
      </c>
      <c r="BC30" s="56" t="s">
        <v>348</v>
      </c>
      <c r="BD30" s="56" t="s">
        <v>348</v>
      </c>
      <c r="BE30" s="171" t="s">
        <v>361</v>
      </c>
      <c r="BF30" s="196" t="s">
        <v>344</v>
      </c>
      <c r="BG30" s="196" t="s">
        <v>161</v>
      </c>
      <c r="BH30" s="196" t="s">
        <v>344</v>
      </c>
      <c r="BI30" s="89" t="s">
        <v>161</v>
      </c>
      <c r="BJ30" s="56" t="s">
        <v>348</v>
      </c>
      <c r="BK30" s="56" t="s">
        <v>364</v>
      </c>
      <c r="BL30" s="56" t="s">
        <v>365</v>
      </c>
      <c r="BM30" s="56" t="s">
        <v>348</v>
      </c>
      <c r="BN30" s="56" t="s">
        <v>348</v>
      </c>
      <c r="BO30" s="56" t="s">
        <v>368</v>
      </c>
      <c r="BP30" s="56" t="s">
        <v>368</v>
      </c>
      <c r="BQ30" s="197" t="s">
        <v>361</v>
      </c>
      <c r="BR30" s="90" t="s">
        <v>346</v>
      </c>
      <c r="BS30" s="56" t="s">
        <v>320</v>
      </c>
      <c r="BT30" s="56" t="s">
        <v>320</v>
      </c>
      <c r="BU30" s="56" t="s">
        <v>320</v>
      </c>
      <c r="BV30" s="56" t="s">
        <v>361</v>
      </c>
      <c r="BW30" s="56" t="s">
        <v>348</v>
      </c>
      <c r="BX30" s="56" t="s">
        <v>320</v>
      </c>
      <c r="BY30" s="56" t="s">
        <v>372</v>
      </c>
    </row>
    <row r="31" spans="1:77" ht="15.75" customHeight="1">
      <c r="A31" s="39" t="s">
        <v>183</v>
      </c>
      <c r="B31" s="82" t="s">
        <v>221</v>
      </c>
      <c r="C31" s="56" t="s">
        <v>318</v>
      </c>
      <c r="D31" s="56" t="s">
        <v>318</v>
      </c>
      <c r="E31" s="56" t="s">
        <v>333</v>
      </c>
      <c r="F31" s="56" t="s">
        <v>334</v>
      </c>
      <c r="G31" s="56" t="s">
        <v>334</v>
      </c>
      <c r="H31" s="84" t="s">
        <v>319</v>
      </c>
      <c r="I31" s="56" t="s">
        <v>344</v>
      </c>
      <c r="J31" s="56" t="s">
        <v>345</v>
      </c>
      <c r="K31" s="56" t="s">
        <v>346</v>
      </c>
      <c r="L31" s="56" t="s">
        <v>346</v>
      </c>
      <c r="M31" s="56" t="s">
        <v>346</v>
      </c>
      <c r="N31" s="56" t="s">
        <v>347</v>
      </c>
      <c r="O31" s="56" t="s">
        <v>348</v>
      </c>
      <c r="P31" s="56" t="s">
        <v>348</v>
      </c>
      <c r="Q31" s="56" t="s">
        <v>348</v>
      </c>
      <c r="R31" s="56" t="s">
        <v>349</v>
      </c>
      <c r="S31" s="56" t="s">
        <v>348</v>
      </c>
      <c r="T31" s="56" t="s">
        <v>350</v>
      </c>
      <c r="U31" s="56" t="s">
        <v>348</v>
      </c>
      <c r="V31" s="56" t="s">
        <v>321</v>
      </c>
      <c r="W31" s="56" t="s">
        <v>354</v>
      </c>
      <c r="X31" s="56" t="s">
        <v>344</v>
      </c>
      <c r="Y31" s="56" t="s">
        <v>344</v>
      </c>
      <c r="Z31" s="56" t="s">
        <v>348</v>
      </c>
      <c r="AA31" s="56" t="s">
        <v>344</v>
      </c>
      <c r="AB31" s="56" t="s">
        <v>322</v>
      </c>
      <c r="AC31" s="84" t="s">
        <v>355</v>
      </c>
      <c r="AD31" s="56" t="s">
        <v>348</v>
      </c>
      <c r="AE31" s="87" t="s">
        <v>792</v>
      </c>
      <c r="AF31" s="87" t="s">
        <v>794</v>
      </c>
      <c r="AG31" s="56" t="s">
        <v>348</v>
      </c>
      <c r="AH31" s="56" t="s">
        <v>359</v>
      </c>
      <c r="AI31" s="84" t="s">
        <v>360</v>
      </c>
      <c r="AJ31" s="56" t="s">
        <v>361</v>
      </c>
      <c r="AK31" s="56" t="s">
        <v>361</v>
      </c>
      <c r="AL31" s="56" t="s">
        <v>348</v>
      </c>
      <c r="AM31" s="56" t="s">
        <v>348</v>
      </c>
      <c r="AN31" s="56" t="s">
        <v>348</v>
      </c>
      <c r="AO31" s="89" t="s">
        <v>323</v>
      </c>
      <c r="AP31" s="89" t="s">
        <v>323</v>
      </c>
      <c r="AQ31" s="56" t="s">
        <v>362</v>
      </c>
      <c r="AR31" s="56" t="s">
        <v>362</v>
      </c>
      <c r="AS31" s="56" t="s">
        <v>346</v>
      </c>
      <c r="AT31" s="56" t="s">
        <v>348</v>
      </c>
      <c r="AU31" s="56" t="s">
        <v>348</v>
      </c>
      <c r="AV31" s="56" t="s">
        <v>350</v>
      </c>
      <c r="AW31" s="56" t="s">
        <v>344</v>
      </c>
      <c r="AX31" s="56" t="s">
        <v>344</v>
      </c>
      <c r="AY31" s="56" t="s">
        <v>344</v>
      </c>
      <c r="AZ31" s="56" t="s">
        <v>348</v>
      </c>
      <c r="BA31" s="56" t="s">
        <v>348</v>
      </c>
      <c r="BB31" s="56" t="s">
        <v>348</v>
      </c>
      <c r="BC31" s="56" t="s">
        <v>348</v>
      </c>
      <c r="BD31" s="56" t="s">
        <v>348</v>
      </c>
      <c r="BE31" s="171" t="s">
        <v>361</v>
      </c>
      <c r="BF31" s="196" t="s">
        <v>344</v>
      </c>
      <c r="BG31" s="196" t="s">
        <v>161</v>
      </c>
      <c r="BH31" s="196" t="s">
        <v>344</v>
      </c>
      <c r="BI31" s="89" t="s">
        <v>161</v>
      </c>
      <c r="BJ31" s="56" t="s">
        <v>348</v>
      </c>
      <c r="BK31" s="56" t="s">
        <v>364</v>
      </c>
      <c r="BL31" s="56" t="s">
        <v>365</v>
      </c>
      <c r="BM31" s="56" t="s">
        <v>348</v>
      </c>
      <c r="BN31" s="56" t="s">
        <v>348</v>
      </c>
      <c r="BO31" s="56" t="s">
        <v>368</v>
      </c>
      <c r="BP31" s="56" t="s">
        <v>368</v>
      </c>
      <c r="BQ31" s="197" t="s">
        <v>361</v>
      </c>
      <c r="BR31" s="90" t="s">
        <v>346</v>
      </c>
      <c r="BS31" s="56" t="s">
        <v>320</v>
      </c>
      <c r="BT31" s="56" t="s">
        <v>320</v>
      </c>
      <c r="BU31" s="56" t="s">
        <v>320</v>
      </c>
      <c r="BV31" s="56" t="s">
        <v>361</v>
      </c>
      <c r="BW31" s="56" t="s">
        <v>348</v>
      </c>
      <c r="BX31" s="56" t="s">
        <v>320</v>
      </c>
      <c r="BY31" s="56" t="s">
        <v>372</v>
      </c>
    </row>
    <row r="32" spans="1:77" ht="15.75" customHeight="1">
      <c r="A32" s="39" t="s">
        <v>171</v>
      </c>
      <c r="B32" s="82" t="s">
        <v>209</v>
      </c>
      <c r="C32" s="56" t="s">
        <v>318</v>
      </c>
      <c r="D32" s="56" t="s">
        <v>318</v>
      </c>
      <c r="E32" s="56" t="s">
        <v>333</v>
      </c>
      <c r="F32" s="56" t="s">
        <v>334</v>
      </c>
      <c r="G32" s="56" t="s">
        <v>334</v>
      </c>
      <c r="H32" s="84" t="s">
        <v>319</v>
      </c>
      <c r="I32" s="56" t="s">
        <v>344</v>
      </c>
      <c r="J32" s="56" t="s">
        <v>345</v>
      </c>
      <c r="K32" s="56" t="s">
        <v>346</v>
      </c>
      <c r="L32" s="56" t="s">
        <v>346</v>
      </c>
      <c r="M32" s="56" t="s">
        <v>346</v>
      </c>
      <c r="N32" s="56" t="s">
        <v>347</v>
      </c>
      <c r="O32" s="56" t="s">
        <v>348</v>
      </c>
      <c r="P32" s="56" t="s">
        <v>348</v>
      </c>
      <c r="Q32" s="56" t="s">
        <v>348</v>
      </c>
      <c r="R32" s="56" t="s">
        <v>349</v>
      </c>
      <c r="S32" s="56" t="s">
        <v>348</v>
      </c>
      <c r="T32" s="56" t="s">
        <v>350</v>
      </c>
      <c r="U32" s="56" t="s">
        <v>348</v>
      </c>
      <c r="V32" s="56" t="s">
        <v>321</v>
      </c>
      <c r="W32" s="56" t="s">
        <v>354</v>
      </c>
      <c r="X32" s="56" t="s">
        <v>344</v>
      </c>
      <c r="Y32" s="56" t="s">
        <v>344</v>
      </c>
      <c r="Z32" s="56" t="s">
        <v>348</v>
      </c>
      <c r="AA32" s="56" t="s">
        <v>344</v>
      </c>
      <c r="AB32" s="56" t="s">
        <v>322</v>
      </c>
      <c r="AC32" s="84" t="s">
        <v>355</v>
      </c>
      <c r="AD32" s="56" t="s">
        <v>348</v>
      </c>
      <c r="AE32" s="87" t="s">
        <v>792</v>
      </c>
      <c r="AF32" s="87" t="s">
        <v>794</v>
      </c>
      <c r="AG32" s="56" t="s">
        <v>348</v>
      </c>
      <c r="AH32" s="56" t="s">
        <v>359</v>
      </c>
      <c r="AI32" s="84" t="s">
        <v>360</v>
      </c>
      <c r="AJ32" s="56" t="s">
        <v>361</v>
      </c>
      <c r="AK32" s="56" t="s">
        <v>361</v>
      </c>
      <c r="AL32" s="56" t="s">
        <v>348</v>
      </c>
      <c r="AM32" s="56" t="s">
        <v>348</v>
      </c>
      <c r="AN32" s="56" t="s">
        <v>348</v>
      </c>
      <c r="AO32" s="89" t="s">
        <v>323</v>
      </c>
      <c r="AP32" s="89" t="s">
        <v>323</v>
      </c>
      <c r="AQ32" s="56" t="s">
        <v>362</v>
      </c>
      <c r="AR32" s="56" t="s">
        <v>362</v>
      </c>
      <c r="AS32" s="56" t="s">
        <v>346</v>
      </c>
      <c r="AT32" s="56" t="s">
        <v>348</v>
      </c>
      <c r="AU32" s="56" t="s">
        <v>348</v>
      </c>
      <c r="AV32" s="56" t="s">
        <v>350</v>
      </c>
      <c r="AW32" s="56" t="s">
        <v>344</v>
      </c>
      <c r="AX32" s="56" t="s">
        <v>344</v>
      </c>
      <c r="AY32" s="56" t="s">
        <v>344</v>
      </c>
      <c r="AZ32" s="56" t="s">
        <v>348</v>
      </c>
      <c r="BA32" s="56" t="s">
        <v>348</v>
      </c>
      <c r="BB32" s="56" t="s">
        <v>348</v>
      </c>
      <c r="BC32" s="56" t="s">
        <v>348</v>
      </c>
      <c r="BD32" s="56" t="s">
        <v>348</v>
      </c>
      <c r="BE32" s="171" t="s">
        <v>361</v>
      </c>
      <c r="BF32" s="196" t="s">
        <v>344</v>
      </c>
      <c r="BG32" s="196" t="s">
        <v>161</v>
      </c>
      <c r="BH32" s="196" t="s">
        <v>344</v>
      </c>
      <c r="BI32" s="89" t="s">
        <v>161</v>
      </c>
      <c r="BJ32" s="56" t="s">
        <v>348</v>
      </c>
      <c r="BK32" s="56" t="s">
        <v>364</v>
      </c>
      <c r="BL32" s="56" t="s">
        <v>365</v>
      </c>
      <c r="BM32" s="56" t="s">
        <v>348</v>
      </c>
      <c r="BN32" s="56" t="s">
        <v>348</v>
      </c>
      <c r="BO32" s="56" t="s">
        <v>368</v>
      </c>
      <c r="BP32" s="56" t="s">
        <v>368</v>
      </c>
      <c r="BQ32" s="197" t="s">
        <v>361</v>
      </c>
      <c r="BR32" s="90" t="s">
        <v>346</v>
      </c>
      <c r="BS32" s="56" t="s">
        <v>320</v>
      </c>
      <c r="BT32" s="56" t="s">
        <v>320</v>
      </c>
      <c r="BU32" s="56" t="s">
        <v>320</v>
      </c>
      <c r="BV32" s="56" t="s">
        <v>361</v>
      </c>
      <c r="BW32" s="56" t="s">
        <v>348</v>
      </c>
      <c r="BX32" s="56" t="s">
        <v>320</v>
      </c>
      <c r="BY32" s="56" t="s">
        <v>372</v>
      </c>
    </row>
    <row r="33" spans="1:77" ht="15.75" customHeight="1">
      <c r="A33" s="39" t="s">
        <v>172</v>
      </c>
      <c r="B33" s="82" t="s">
        <v>210</v>
      </c>
      <c r="C33" s="56" t="s">
        <v>318</v>
      </c>
      <c r="D33" s="56" t="s">
        <v>318</v>
      </c>
      <c r="E33" s="56" t="s">
        <v>333</v>
      </c>
      <c r="F33" s="56" t="s">
        <v>334</v>
      </c>
      <c r="G33" s="56" t="s">
        <v>334</v>
      </c>
      <c r="H33" s="84" t="s">
        <v>319</v>
      </c>
      <c r="I33" s="56" t="s">
        <v>344</v>
      </c>
      <c r="J33" s="56" t="s">
        <v>345</v>
      </c>
      <c r="K33" s="56" t="s">
        <v>346</v>
      </c>
      <c r="L33" s="56" t="s">
        <v>346</v>
      </c>
      <c r="M33" s="56" t="s">
        <v>346</v>
      </c>
      <c r="N33" s="56" t="s">
        <v>347</v>
      </c>
      <c r="O33" s="56" t="s">
        <v>348</v>
      </c>
      <c r="P33" s="56" t="s">
        <v>348</v>
      </c>
      <c r="Q33" s="56" t="s">
        <v>348</v>
      </c>
      <c r="R33" s="56" t="s">
        <v>349</v>
      </c>
      <c r="S33" s="56" t="s">
        <v>348</v>
      </c>
      <c r="T33" s="56" t="s">
        <v>350</v>
      </c>
      <c r="U33" s="56" t="s">
        <v>348</v>
      </c>
      <c r="V33" s="56" t="s">
        <v>321</v>
      </c>
      <c r="W33" s="56" t="s">
        <v>354</v>
      </c>
      <c r="X33" s="56" t="s">
        <v>344</v>
      </c>
      <c r="Y33" s="56" t="s">
        <v>344</v>
      </c>
      <c r="Z33" s="56" t="s">
        <v>348</v>
      </c>
      <c r="AA33" s="56" t="s">
        <v>344</v>
      </c>
      <c r="AB33" s="56" t="s">
        <v>322</v>
      </c>
      <c r="AC33" s="84" t="s">
        <v>355</v>
      </c>
      <c r="AD33" s="56" t="s">
        <v>348</v>
      </c>
      <c r="AE33" s="87" t="s">
        <v>792</v>
      </c>
      <c r="AF33" s="87" t="s">
        <v>794</v>
      </c>
      <c r="AG33" s="56" t="s">
        <v>348</v>
      </c>
      <c r="AH33" s="56" t="s">
        <v>359</v>
      </c>
      <c r="AI33" s="84" t="s">
        <v>360</v>
      </c>
      <c r="AJ33" s="56" t="s">
        <v>361</v>
      </c>
      <c r="AK33" s="56" t="s">
        <v>361</v>
      </c>
      <c r="AL33" s="56" t="s">
        <v>348</v>
      </c>
      <c r="AM33" s="56" t="s">
        <v>348</v>
      </c>
      <c r="AN33" s="56" t="s">
        <v>348</v>
      </c>
      <c r="AO33" s="89" t="s">
        <v>323</v>
      </c>
      <c r="AP33" s="89" t="s">
        <v>323</v>
      </c>
      <c r="AQ33" s="56" t="s">
        <v>362</v>
      </c>
      <c r="AR33" s="56" t="s">
        <v>362</v>
      </c>
      <c r="AS33" s="56" t="s">
        <v>346</v>
      </c>
      <c r="AT33" s="56" t="s">
        <v>348</v>
      </c>
      <c r="AU33" s="56" t="s">
        <v>348</v>
      </c>
      <c r="AV33" s="56" t="s">
        <v>350</v>
      </c>
      <c r="AW33" s="56" t="s">
        <v>344</v>
      </c>
      <c r="AX33" s="56" t="s">
        <v>344</v>
      </c>
      <c r="AY33" s="56" t="s">
        <v>344</v>
      </c>
      <c r="AZ33" s="56" t="s">
        <v>348</v>
      </c>
      <c r="BA33" s="56" t="s">
        <v>348</v>
      </c>
      <c r="BB33" s="56" t="s">
        <v>348</v>
      </c>
      <c r="BC33" s="56" t="s">
        <v>348</v>
      </c>
      <c r="BD33" s="56" t="s">
        <v>348</v>
      </c>
      <c r="BE33" s="171" t="s">
        <v>361</v>
      </c>
      <c r="BF33" s="196" t="s">
        <v>344</v>
      </c>
      <c r="BG33" s="196" t="s">
        <v>161</v>
      </c>
      <c r="BH33" s="196" t="s">
        <v>344</v>
      </c>
      <c r="BI33" s="89" t="s">
        <v>161</v>
      </c>
      <c r="BJ33" s="56" t="s">
        <v>348</v>
      </c>
      <c r="BK33" s="56" t="s">
        <v>364</v>
      </c>
      <c r="BL33" s="56" t="s">
        <v>365</v>
      </c>
      <c r="BM33" s="56" t="s">
        <v>348</v>
      </c>
      <c r="BN33" s="56" t="s">
        <v>348</v>
      </c>
      <c r="BO33" s="56" t="s">
        <v>368</v>
      </c>
      <c r="BP33" s="56" t="s">
        <v>368</v>
      </c>
      <c r="BQ33" s="197" t="s">
        <v>361</v>
      </c>
      <c r="BR33" s="90" t="s">
        <v>346</v>
      </c>
      <c r="BS33" s="56" t="s">
        <v>320</v>
      </c>
      <c r="BT33" s="56" t="s">
        <v>320</v>
      </c>
      <c r="BU33" s="56" t="s">
        <v>320</v>
      </c>
      <c r="BV33" s="56" t="s">
        <v>361</v>
      </c>
      <c r="BW33" s="56" t="s">
        <v>348</v>
      </c>
      <c r="BX33" s="56" t="s">
        <v>320</v>
      </c>
      <c r="BY33" s="56" t="s">
        <v>372</v>
      </c>
    </row>
    <row r="34" spans="1:77" ht="15.75" customHeight="1">
      <c r="A34" s="39" t="s">
        <v>184</v>
      </c>
      <c r="B34" s="82" t="s">
        <v>222</v>
      </c>
      <c r="C34" s="56" t="s">
        <v>318</v>
      </c>
      <c r="D34" s="56" t="s">
        <v>318</v>
      </c>
      <c r="E34" s="56" t="s">
        <v>333</v>
      </c>
      <c r="F34" s="56" t="s">
        <v>334</v>
      </c>
      <c r="G34" s="56" t="s">
        <v>334</v>
      </c>
      <c r="H34" s="84" t="s">
        <v>319</v>
      </c>
      <c r="I34" s="56" t="s">
        <v>344</v>
      </c>
      <c r="J34" s="56" t="s">
        <v>345</v>
      </c>
      <c r="K34" s="56" t="s">
        <v>346</v>
      </c>
      <c r="L34" s="56" t="s">
        <v>346</v>
      </c>
      <c r="M34" s="56" t="s">
        <v>346</v>
      </c>
      <c r="N34" s="56" t="s">
        <v>347</v>
      </c>
      <c r="O34" s="56" t="s">
        <v>348</v>
      </c>
      <c r="P34" s="56" t="s">
        <v>348</v>
      </c>
      <c r="Q34" s="56" t="s">
        <v>348</v>
      </c>
      <c r="R34" s="56" t="s">
        <v>349</v>
      </c>
      <c r="S34" s="56" t="s">
        <v>348</v>
      </c>
      <c r="T34" s="56" t="s">
        <v>350</v>
      </c>
      <c r="U34" s="56" t="s">
        <v>348</v>
      </c>
      <c r="V34" s="56" t="s">
        <v>321</v>
      </c>
      <c r="W34" s="56" t="s">
        <v>354</v>
      </c>
      <c r="X34" s="56" t="s">
        <v>344</v>
      </c>
      <c r="Y34" s="56" t="s">
        <v>344</v>
      </c>
      <c r="Z34" s="56" t="s">
        <v>348</v>
      </c>
      <c r="AA34" s="56" t="s">
        <v>344</v>
      </c>
      <c r="AB34" s="56" t="s">
        <v>322</v>
      </c>
      <c r="AC34" s="84" t="s">
        <v>355</v>
      </c>
      <c r="AD34" s="56" t="s">
        <v>348</v>
      </c>
      <c r="AE34" s="87" t="s">
        <v>792</v>
      </c>
      <c r="AF34" s="87" t="s">
        <v>794</v>
      </c>
      <c r="AG34" s="56" t="s">
        <v>348</v>
      </c>
      <c r="AH34" s="56" t="s">
        <v>359</v>
      </c>
      <c r="AI34" s="84" t="s">
        <v>360</v>
      </c>
      <c r="AJ34" s="56" t="s">
        <v>361</v>
      </c>
      <c r="AK34" s="56" t="s">
        <v>361</v>
      </c>
      <c r="AL34" s="56" t="s">
        <v>348</v>
      </c>
      <c r="AM34" s="56" t="s">
        <v>348</v>
      </c>
      <c r="AN34" s="56" t="s">
        <v>348</v>
      </c>
      <c r="AO34" s="89" t="s">
        <v>323</v>
      </c>
      <c r="AP34" s="89" t="s">
        <v>323</v>
      </c>
      <c r="AQ34" s="56" t="s">
        <v>362</v>
      </c>
      <c r="AR34" s="56" t="s">
        <v>362</v>
      </c>
      <c r="AS34" s="56" t="s">
        <v>346</v>
      </c>
      <c r="AT34" s="56" t="s">
        <v>348</v>
      </c>
      <c r="AU34" s="56" t="s">
        <v>348</v>
      </c>
      <c r="AV34" s="56" t="s">
        <v>350</v>
      </c>
      <c r="AW34" s="56" t="s">
        <v>344</v>
      </c>
      <c r="AX34" s="56" t="s">
        <v>344</v>
      </c>
      <c r="AY34" s="56" t="s">
        <v>344</v>
      </c>
      <c r="AZ34" s="56" t="s">
        <v>348</v>
      </c>
      <c r="BA34" s="56" t="s">
        <v>348</v>
      </c>
      <c r="BB34" s="56" t="s">
        <v>348</v>
      </c>
      <c r="BC34" s="56" t="s">
        <v>348</v>
      </c>
      <c r="BD34" s="56" t="s">
        <v>348</v>
      </c>
      <c r="BE34" s="171" t="s">
        <v>361</v>
      </c>
      <c r="BF34" s="196" t="s">
        <v>344</v>
      </c>
      <c r="BG34" s="196" t="s">
        <v>161</v>
      </c>
      <c r="BH34" s="196" t="s">
        <v>344</v>
      </c>
      <c r="BI34" s="89" t="s">
        <v>161</v>
      </c>
      <c r="BJ34" s="56" t="s">
        <v>348</v>
      </c>
      <c r="BK34" s="56" t="s">
        <v>364</v>
      </c>
      <c r="BL34" s="56" t="s">
        <v>365</v>
      </c>
      <c r="BM34" s="56" t="s">
        <v>348</v>
      </c>
      <c r="BN34" s="56" t="s">
        <v>348</v>
      </c>
      <c r="BO34" s="56" t="s">
        <v>368</v>
      </c>
      <c r="BP34" s="56" t="s">
        <v>368</v>
      </c>
      <c r="BQ34" s="197" t="s">
        <v>361</v>
      </c>
      <c r="BR34" s="90" t="s">
        <v>346</v>
      </c>
      <c r="BS34" s="56" t="s">
        <v>320</v>
      </c>
      <c r="BT34" s="56" t="s">
        <v>320</v>
      </c>
      <c r="BU34" s="56" t="s">
        <v>320</v>
      </c>
      <c r="BV34" s="56" t="s">
        <v>361</v>
      </c>
      <c r="BW34" s="56" t="s">
        <v>348</v>
      </c>
      <c r="BX34" s="56" t="s">
        <v>320</v>
      </c>
      <c r="BY34" s="56" t="s">
        <v>372</v>
      </c>
    </row>
    <row r="35" spans="1:77" ht="15.75" customHeight="1">
      <c r="A35" s="39" t="s">
        <v>173</v>
      </c>
      <c r="B35" s="82" t="s">
        <v>211</v>
      </c>
      <c r="C35" s="56" t="s">
        <v>318</v>
      </c>
      <c r="D35" s="56" t="s">
        <v>318</v>
      </c>
      <c r="E35" s="56" t="s">
        <v>333</v>
      </c>
      <c r="F35" s="56" t="s">
        <v>334</v>
      </c>
      <c r="G35" s="56" t="s">
        <v>334</v>
      </c>
      <c r="H35" s="84" t="s">
        <v>319</v>
      </c>
      <c r="I35" s="56" t="s">
        <v>344</v>
      </c>
      <c r="J35" s="56" t="s">
        <v>345</v>
      </c>
      <c r="K35" s="56" t="s">
        <v>346</v>
      </c>
      <c r="L35" s="56" t="s">
        <v>346</v>
      </c>
      <c r="M35" s="56" t="s">
        <v>346</v>
      </c>
      <c r="N35" s="56" t="s">
        <v>347</v>
      </c>
      <c r="O35" s="56" t="s">
        <v>348</v>
      </c>
      <c r="P35" s="56" t="s">
        <v>348</v>
      </c>
      <c r="Q35" s="56" t="s">
        <v>348</v>
      </c>
      <c r="R35" s="56" t="s">
        <v>349</v>
      </c>
      <c r="S35" s="56" t="s">
        <v>348</v>
      </c>
      <c r="T35" s="56" t="s">
        <v>350</v>
      </c>
      <c r="U35" s="56" t="s">
        <v>348</v>
      </c>
      <c r="V35" s="56" t="s">
        <v>321</v>
      </c>
      <c r="W35" s="56" t="s">
        <v>354</v>
      </c>
      <c r="X35" s="56" t="s">
        <v>344</v>
      </c>
      <c r="Y35" s="56" t="s">
        <v>344</v>
      </c>
      <c r="Z35" s="56" t="s">
        <v>348</v>
      </c>
      <c r="AA35" s="56" t="s">
        <v>344</v>
      </c>
      <c r="AB35" s="56" t="s">
        <v>322</v>
      </c>
      <c r="AC35" s="84" t="s">
        <v>355</v>
      </c>
      <c r="AD35" s="56" t="s">
        <v>348</v>
      </c>
      <c r="AE35" s="87" t="s">
        <v>792</v>
      </c>
      <c r="AF35" s="87" t="s">
        <v>794</v>
      </c>
      <c r="AG35" s="56" t="s">
        <v>348</v>
      </c>
      <c r="AH35" s="56" t="s">
        <v>359</v>
      </c>
      <c r="AI35" s="84" t="s">
        <v>360</v>
      </c>
      <c r="AJ35" s="56" t="s">
        <v>361</v>
      </c>
      <c r="AK35" s="56" t="s">
        <v>361</v>
      </c>
      <c r="AL35" s="56" t="s">
        <v>348</v>
      </c>
      <c r="AM35" s="56" t="s">
        <v>348</v>
      </c>
      <c r="AN35" s="56" t="s">
        <v>348</v>
      </c>
      <c r="AO35" s="89" t="s">
        <v>323</v>
      </c>
      <c r="AP35" s="89" t="s">
        <v>323</v>
      </c>
      <c r="AQ35" s="56" t="s">
        <v>362</v>
      </c>
      <c r="AR35" s="56" t="s">
        <v>362</v>
      </c>
      <c r="AS35" s="56" t="s">
        <v>346</v>
      </c>
      <c r="AT35" s="56" t="s">
        <v>348</v>
      </c>
      <c r="AU35" s="56" t="s">
        <v>348</v>
      </c>
      <c r="AV35" s="56" t="s">
        <v>350</v>
      </c>
      <c r="AW35" s="56" t="s">
        <v>344</v>
      </c>
      <c r="AX35" s="56" t="s">
        <v>344</v>
      </c>
      <c r="AY35" s="56" t="s">
        <v>344</v>
      </c>
      <c r="AZ35" s="56" t="s">
        <v>348</v>
      </c>
      <c r="BA35" s="56" t="s">
        <v>348</v>
      </c>
      <c r="BB35" s="56" t="s">
        <v>348</v>
      </c>
      <c r="BC35" s="56" t="s">
        <v>348</v>
      </c>
      <c r="BD35" s="56" t="s">
        <v>348</v>
      </c>
      <c r="BE35" s="171" t="s">
        <v>361</v>
      </c>
      <c r="BF35" s="196" t="s">
        <v>344</v>
      </c>
      <c r="BG35" s="196" t="s">
        <v>161</v>
      </c>
      <c r="BH35" s="196" t="s">
        <v>344</v>
      </c>
      <c r="BI35" s="89" t="s">
        <v>161</v>
      </c>
      <c r="BJ35" s="56" t="s">
        <v>348</v>
      </c>
      <c r="BK35" s="56" t="s">
        <v>364</v>
      </c>
      <c r="BL35" s="56" t="s">
        <v>365</v>
      </c>
      <c r="BM35" s="56" t="s">
        <v>348</v>
      </c>
      <c r="BN35" s="56" t="s">
        <v>348</v>
      </c>
      <c r="BO35" s="56" t="s">
        <v>368</v>
      </c>
      <c r="BP35" s="56" t="s">
        <v>368</v>
      </c>
      <c r="BQ35" s="197" t="s">
        <v>361</v>
      </c>
      <c r="BR35" s="90" t="s">
        <v>346</v>
      </c>
      <c r="BS35" s="56" t="s">
        <v>320</v>
      </c>
      <c r="BT35" s="56" t="s">
        <v>320</v>
      </c>
      <c r="BU35" s="56" t="s">
        <v>320</v>
      </c>
      <c r="BV35" s="56" t="s">
        <v>361</v>
      </c>
      <c r="BW35" s="56" t="s">
        <v>348</v>
      </c>
      <c r="BX35" s="56" t="s">
        <v>320</v>
      </c>
      <c r="BY35" s="56" t="s">
        <v>372</v>
      </c>
    </row>
    <row r="36" spans="1:77" ht="15.75" customHeight="1">
      <c r="A36" s="39" t="s">
        <v>195</v>
      </c>
      <c r="B36" s="82" t="s">
        <v>233</v>
      </c>
      <c r="C36" s="56" t="s">
        <v>318</v>
      </c>
      <c r="D36" s="56" t="s">
        <v>318</v>
      </c>
      <c r="E36" s="56" t="s">
        <v>333</v>
      </c>
      <c r="F36" s="56" t="s">
        <v>334</v>
      </c>
      <c r="G36" s="56" t="s">
        <v>334</v>
      </c>
      <c r="H36" s="84" t="s">
        <v>319</v>
      </c>
      <c r="I36" s="56" t="s">
        <v>344</v>
      </c>
      <c r="J36" s="56" t="s">
        <v>345</v>
      </c>
      <c r="K36" s="56" t="s">
        <v>346</v>
      </c>
      <c r="L36" s="56" t="s">
        <v>346</v>
      </c>
      <c r="M36" s="56" t="s">
        <v>346</v>
      </c>
      <c r="N36" s="56" t="s">
        <v>347</v>
      </c>
      <c r="O36" s="56" t="s">
        <v>348</v>
      </c>
      <c r="P36" s="56" t="s">
        <v>348</v>
      </c>
      <c r="Q36" s="56" t="s">
        <v>348</v>
      </c>
      <c r="R36" s="56" t="s">
        <v>349</v>
      </c>
      <c r="S36" s="56" t="s">
        <v>348</v>
      </c>
      <c r="T36" s="56" t="s">
        <v>350</v>
      </c>
      <c r="U36" s="56" t="s">
        <v>348</v>
      </c>
      <c r="V36" s="56" t="s">
        <v>321</v>
      </c>
      <c r="W36" s="56" t="s">
        <v>354</v>
      </c>
      <c r="X36" s="56" t="s">
        <v>344</v>
      </c>
      <c r="Y36" s="56" t="s">
        <v>344</v>
      </c>
      <c r="Z36" s="56" t="s">
        <v>348</v>
      </c>
      <c r="AA36" s="56" t="s">
        <v>344</v>
      </c>
      <c r="AB36" s="56" t="s">
        <v>322</v>
      </c>
      <c r="AC36" s="84" t="s">
        <v>355</v>
      </c>
      <c r="AD36" s="56" t="s">
        <v>348</v>
      </c>
      <c r="AE36" s="87" t="s">
        <v>792</v>
      </c>
      <c r="AF36" s="87" t="s">
        <v>794</v>
      </c>
      <c r="AG36" s="56" t="s">
        <v>348</v>
      </c>
      <c r="AH36" s="56" t="s">
        <v>359</v>
      </c>
      <c r="AI36" s="84" t="s">
        <v>360</v>
      </c>
      <c r="AJ36" s="56" t="s">
        <v>361</v>
      </c>
      <c r="AK36" s="56" t="s">
        <v>361</v>
      </c>
      <c r="AL36" s="56" t="s">
        <v>348</v>
      </c>
      <c r="AM36" s="56" t="s">
        <v>348</v>
      </c>
      <c r="AN36" s="56" t="s">
        <v>348</v>
      </c>
      <c r="AO36" s="89" t="s">
        <v>323</v>
      </c>
      <c r="AP36" s="89" t="s">
        <v>323</v>
      </c>
      <c r="AQ36" s="56" t="s">
        <v>362</v>
      </c>
      <c r="AR36" s="56" t="s">
        <v>362</v>
      </c>
      <c r="AS36" s="56" t="s">
        <v>346</v>
      </c>
      <c r="AT36" s="56" t="s">
        <v>348</v>
      </c>
      <c r="AU36" s="56" t="s">
        <v>348</v>
      </c>
      <c r="AV36" s="56" t="s">
        <v>350</v>
      </c>
      <c r="AW36" s="56" t="s">
        <v>344</v>
      </c>
      <c r="AX36" s="56" t="s">
        <v>344</v>
      </c>
      <c r="AY36" s="56" t="s">
        <v>344</v>
      </c>
      <c r="AZ36" s="56" t="s">
        <v>348</v>
      </c>
      <c r="BA36" s="56" t="s">
        <v>348</v>
      </c>
      <c r="BB36" s="56" t="s">
        <v>348</v>
      </c>
      <c r="BC36" s="56" t="s">
        <v>348</v>
      </c>
      <c r="BD36" s="56" t="s">
        <v>348</v>
      </c>
      <c r="BE36" s="171" t="s">
        <v>361</v>
      </c>
      <c r="BF36" s="196" t="s">
        <v>344</v>
      </c>
      <c r="BG36" s="196" t="s">
        <v>161</v>
      </c>
      <c r="BH36" s="196" t="s">
        <v>344</v>
      </c>
      <c r="BI36" s="89" t="s">
        <v>161</v>
      </c>
      <c r="BJ36" s="56" t="s">
        <v>348</v>
      </c>
      <c r="BK36" s="56" t="s">
        <v>364</v>
      </c>
      <c r="BL36" s="56" t="s">
        <v>365</v>
      </c>
      <c r="BM36" s="56" t="s">
        <v>348</v>
      </c>
      <c r="BN36" s="56" t="s">
        <v>348</v>
      </c>
      <c r="BO36" s="56" t="s">
        <v>368</v>
      </c>
      <c r="BP36" s="56" t="s">
        <v>368</v>
      </c>
      <c r="BQ36" s="197" t="s">
        <v>361</v>
      </c>
      <c r="BR36" s="90" t="s">
        <v>346</v>
      </c>
      <c r="BS36" s="56" t="s">
        <v>320</v>
      </c>
      <c r="BT36" s="56" t="s">
        <v>320</v>
      </c>
      <c r="BU36" s="56" t="s">
        <v>320</v>
      </c>
      <c r="BV36" s="56" t="s">
        <v>361</v>
      </c>
      <c r="BW36" s="56" t="s">
        <v>348</v>
      </c>
      <c r="BX36" s="56" t="s">
        <v>320</v>
      </c>
      <c r="BY36" s="56" t="s">
        <v>372</v>
      </c>
    </row>
    <row r="37" spans="1:77" ht="15.75" customHeight="1">
      <c r="A37" s="39" t="s">
        <v>185</v>
      </c>
      <c r="B37" s="82" t="s">
        <v>223</v>
      </c>
      <c r="C37" s="56" t="s">
        <v>318</v>
      </c>
      <c r="D37" s="56" t="s">
        <v>318</v>
      </c>
      <c r="E37" s="56" t="s">
        <v>333</v>
      </c>
      <c r="F37" s="56" t="s">
        <v>334</v>
      </c>
      <c r="G37" s="56" t="s">
        <v>334</v>
      </c>
      <c r="H37" s="84" t="s">
        <v>319</v>
      </c>
      <c r="I37" s="56" t="s">
        <v>344</v>
      </c>
      <c r="J37" s="56" t="s">
        <v>345</v>
      </c>
      <c r="K37" s="56" t="s">
        <v>346</v>
      </c>
      <c r="L37" s="56" t="s">
        <v>346</v>
      </c>
      <c r="M37" s="56" t="s">
        <v>346</v>
      </c>
      <c r="N37" s="56" t="s">
        <v>347</v>
      </c>
      <c r="O37" s="56" t="s">
        <v>348</v>
      </c>
      <c r="P37" s="56" t="s">
        <v>348</v>
      </c>
      <c r="Q37" s="56" t="s">
        <v>348</v>
      </c>
      <c r="R37" s="56" t="s">
        <v>349</v>
      </c>
      <c r="S37" s="56" t="s">
        <v>348</v>
      </c>
      <c r="T37" s="56" t="s">
        <v>350</v>
      </c>
      <c r="U37" s="56" t="s">
        <v>348</v>
      </c>
      <c r="V37" s="56" t="s">
        <v>321</v>
      </c>
      <c r="W37" s="56" t="s">
        <v>354</v>
      </c>
      <c r="X37" s="56" t="s">
        <v>344</v>
      </c>
      <c r="Y37" s="56" t="s">
        <v>344</v>
      </c>
      <c r="Z37" s="56" t="s">
        <v>348</v>
      </c>
      <c r="AA37" s="56" t="s">
        <v>344</v>
      </c>
      <c r="AB37" s="56" t="s">
        <v>322</v>
      </c>
      <c r="AC37" s="84" t="s">
        <v>355</v>
      </c>
      <c r="AD37" s="56" t="s">
        <v>348</v>
      </c>
      <c r="AE37" s="87" t="s">
        <v>792</v>
      </c>
      <c r="AF37" s="87" t="s">
        <v>794</v>
      </c>
      <c r="AG37" s="56" t="s">
        <v>348</v>
      </c>
      <c r="AH37" s="56" t="s">
        <v>359</v>
      </c>
      <c r="AI37" s="84" t="s">
        <v>360</v>
      </c>
      <c r="AJ37" s="56" t="s">
        <v>361</v>
      </c>
      <c r="AK37" s="56" t="s">
        <v>361</v>
      </c>
      <c r="AL37" s="56" t="s">
        <v>348</v>
      </c>
      <c r="AM37" s="56" t="s">
        <v>348</v>
      </c>
      <c r="AN37" s="56" t="s">
        <v>348</v>
      </c>
      <c r="AO37" s="89" t="s">
        <v>323</v>
      </c>
      <c r="AP37" s="89" t="s">
        <v>323</v>
      </c>
      <c r="AQ37" s="56" t="s">
        <v>362</v>
      </c>
      <c r="AR37" s="56" t="s">
        <v>362</v>
      </c>
      <c r="AS37" s="56" t="s">
        <v>346</v>
      </c>
      <c r="AT37" s="56" t="s">
        <v>348</v>
      </c>
      <c r="AU37" s="56" t="s">
        <v>348</v>
      </c>
      <c r="AV37" s="56" t="s">
        <v>350</v>
      </c>
      <c r="AW37" s="56" t="s">
        <v>344</v>
      </c>
      <c r="AX37" s="56" t="s">
        <v>344</v>
      </c>
      <c r="AY37" s="56" t="s">
        <v>344</v>
      </c>
      <c r="AZ37" s="56" t="s">
        <v>348</v>
      </c>
      <c r="BA37" s="56" t="s">
        <v>348</v>
      </c>
      <c r="BB37" s="56" t="s">
        <v>348</v>
      </c>
      <c r="BC37" s="56" t="s">
        <v>348</v>
      </c>
      <c r="BD37" s="56" t="s">
        <v>348</v>
      </c>
      <c r="BE37" s="171" t="s">
        <v>361</v>
      </c>
      <c r="BF37" s="196" t="s">
        <v>344</v>
      </c>
      <c r="BG37" s="196" t="s">
        <v>161</v>
      </c>
      <c r="BH37" s="196" t="s">
        <v>344</v>
      </c>
      <c r="BI37" s="89" t="s">
        <v>161</v>
      </c>
      <c r="BJ37" s="56" t="s">
        <v>348</v>
      </c>
      <c r="BK37" s="56" t="s">
        <v>364</v>
      </c>
      <c r="BL37" s="56" t="s">
        <v>365</v>
      </c>
      <c r="BM37" s="56" t="s">
        <v>348</v>
      </c>
      <c r="BN37" s="56" t="s">
        <v>348</v>
      </c>
      <c r="BO37" s="56" t="s">
        <v>368</v>
      </c>
      <c r="BP37" s="56" t="s">
        <v>368</v>
      </c>
      <c r="BQ37" s="197" t="s">
        <v>361</v>
      </c>
      <c r="BR37" s="90" t="s">
        <v>346</v>
      </c>
      <c r="BS37" s="56" t="s">
        <v>320</v>
      </c>
      <c r="BT37" s="56" t="s">
        <v>320</v>
      </c>
      <c r="BU37" s="56" t="s">
        <v>320</v>
      </c>
      <c r="BV37" s="56" t="s">
        <v>361</v>
      </c>
      <c r="BW37" s="56" t="s">
        <v>348</v>
      </c>
      <c r="BX37" s="56" t="s">
        <v>320</v>
      </c>
      <c r="BY37" s="56" t="s">
        <v>372</v>
      </c>
    </row>
    <row r="38" spans="1:77" ht="15.75" customHeight="1">
      <c r="A38" s="39" t="s">
        <v>196</v>
      </c>
      <c r="B38" s="82" t="s">
        <v>234</v>
      </c>
      <c r="C38" s="56" t="s">
        <v>318</v>
      </c>
      <c r="D38" s="56" t="s">
        <v>318</v>
      </c>
      <c r="E38" s="56" t="s">
        <v>333</v>
      </c>
      <c r="F38" s="56" t="s">
        <v>334</v>
      </c>
      <c r="G38" s="56" t="s">
        <v>334</v>
      </c>
      <c r="H38" s="84" t="s">
        <v>319</v>
      </c>
      <c r="I38" s="56" t="s">
        <v>344</v>
      </c>
      <c r="J38" s="56" t="s">
        <v>345</v>
      </c>
      <c r="K38" s="56" t="s">
        <v>346</v>
      </c>
      <c r="L38" s="56" t="s">
        <v>346</v>
      </c>
      <c r="M38" s="56" t="s">
        <v>346</v>
      </c>
      <c r="N38" s="56" t="s">
        <v>347</v>
      </c>
      <c r="O38" s="56" t="s">
        <v>348</v>
      </c>
      <c r="P38" s="56" t="s">
        <v>348</v>
      </c>
      <c r="Q38" s="56" t="s">
        <v>348</v>
      </c>
      <c r="R38" s="56" t="s">
        <v>349</v>
      </c>
      <c r="S38" s="56" t="s">
        <v>348</v>
      </c>
      <c r="T38" s="56" t="s">
        <v>350</v>
      </c>
      <c r="U38" s="56" t="s">
        <v>348</v>
      </c>
      <c r="V38" s="56" t="s">
        <v>321</v>
      </c>
      <c r="W38" s="56" t="s">
        <v>354</v>
      </c>
      <c r="X38" s="56" t="s">
        <v>344</v>
      </c>
      <c r="Y38" s="56" t="s">
        <v>344</v>
      </c>
      <c r="Z38" s="56" t="s">
        <v>348</v>
      </c>
      <c r="AA38" s="56" t="s">
        <v>344</v>
      </c>
      <c r="AB38" s="56" t="s">
        <v>322</v>
      </c>
      <c r="AC38" s="84" t="s">
        <v>355</v>
      </c>
      <c r="AD38" s="56" t="s">
        <v>348</v>
      </c>
      <c r="AE38" s="87" t="s">
        <v>792</v>
      </c>
      <c r="AF38" s="87" t="s">
        <v>794</v>
      </c>
      <c r="AG38" s="56" t="s">
        <v>348</v>
      </c>
      <c r="AH38" s="56" t="s">
        <v>359</v>
      </c>
      <c r="AI38" s="84" t="s">
        <v>360</v>
      </c>
      <c r="AJ38" s="56" t="s">
        <v>361</v>
      </c>
      <c r="AK38" s="56" t="s">
        <v>361</v>
      </c>
      <c r="AL38" s="56" t="s">
        <v>348</v>
      </c>
      <c r="AM38" s="56" t="s">
        <v>348</v>
      </c>
      <c r="AN38" s="56" t="s">
        <v>348</v>
      </c>
      <c r="AO38" s="89" t="s">
        <v>323</v>
      </c>
      <c r="AP38" s="89" t="s">
        <v>323</v>
      </c>
      <c r="AQ38" s="56" t="s">
        <v>362</v>
      </c>
      <c r="AR38" s="56" t="s">
        <v>362</v>
      </c>
      <c r="AS38" s="56" t="s">
        <v>346</v>
      </c>
      <c r="AT38" s="56" t="s">
        <v>348</v>
      </c>
      <c r="AU38" s="56" t="s">
        <v>348</v>
      </c>
      <c r="AV38" s="56" t="s">
        <v>350</v>
      </c>
      <c r="AW38" s="56" t="s">
        <v>344</v>
      </c>
      <c r="AX38" s="56" t="s">
        <v>344</v>
      </c>
      <c r="AY38" s="56" t="s">
        <v>344</v>
      </c>
      <c r="AZ38" s="56" t="s">
        <v>348</v>
      </c>
      <c r="BA38" s="56" t="s">
        <v>348</v>
      </c>
      <c r="BB38" s="56" t="s">
        <v>348</v>
      </c>
      <c r="BC38" s="56" t="s">
        <v>348</v>
      </c>
      <c r="BD38" s="56" t="s">
        <v>348</v>
      </c>
      <c r="BE38" s="171" t="s">
        <v>361</v>
      </c>
      <c r="BF38" s="196" t="s">
        <v>344</v>
      </c>
      <c r="BG38" s="196" t="s">
        <v>161</v>
      </c>
      <c r="BH38" s="196" t="s">
        <v>344</v>
      </c>
      <c r="BI38" s="89" t="s">
        <v>161</v>
      </c>
      <c r="BJ38" s="56" t="s">
        <v>348</v>
      </c>
      <c r="BK38" s="56" t="s">
        <v>364</v>
      </c>
      <c r="BL38" s="56" t="s">
        <v>365</v>
      </c>
      <c r="BM38" s="56" t="s">
        <v>348</v>
      </c>
      <c r="BN38" s="56" t="s">
        <v>348</v>
      </c>
      <c r="BO38" s="56" t="s">
        <v>368</v>
      </c>
      <c r="BP38" s="56" t="s">
        <v>368</v>
      </c>
      <c r="BQ38" s="197" t="s">
        <v>361</v>
      </c>
      <c r="BR38" s="90" t="s">
        <v>346</v>
      </c>
      <c r="BS38" s="56" t="s">
        <v>320</v>
      </c>
      <c r="BT38" s="56" t="s">
        <v>320</v>
      </c>
      <c r="BU38" s="56" t="s">
        <v>320</v>
      </c>
      <c r="BV38" s="56" t="s">
        <v>361</v>
      </c>
      <c r="BW38" s="56" t="s">
        <v>348</v>
      </c>
      <c r="BX38" s="56" t="s">
        <v>320</v>
      </c>
      <c r="BY38" s="56" t="s">
        <v>372</v>
      </c>
    </row>
    <row r="39" spans="1:77" ht="15.75" customHeight="1">
      <c r="A39" s="39" t="s">
        <v>187</v>
      </c>
      <c r="B39" s="82" t="s">
        <v>225</v>
      </c>
      <c r="C39" s="56" t="s">
        <v>318</v>
      </c>
      <c r="D39" s="56" t="s">
        <v>318</v>
      </c>
      <c r="E39" s="56" t="s">
        <v>333</v>
      </c>
      <c r="F39" s="56" t="s">
        <v>334</v>
      </c>
      <c r="G39" s="56" t="s">
        <v>334</v>
      </c>
      <c r="H39" s="84" t="s">
        <v>319</v>
      </c>
      <c r="I39" s="56" t="s">
        <v>344</v>
      </c>
      <c r="J39" s="56" t="s">
        <v>345</v>
      </c>
      <c r="K39" s="56" t="s">
        <v>346</v>
      </c>
      <c r="L39" s="56" t="s">
        <v>346</v>
      </c>
      <c r="M39" s="56" t="s">
        <v>346</v>
      </c>
      <c r="N39" s="56" t="s">
        <v>347</v>
      </c>
      <c r="O39" s="56" t="s">
        <v>348</v>
      </c>
      <c r="P39" s="56" t="s">
        <v>348</v>
      </c>
      <c r="Q39" s="56" t="s">
        <v>348</v>
      </c>
      <c r="R39" s="56" t="s">
        <v>349</v>
      </c>
      <c r="S39" s="56" t="s">
        <v>348</v>
      </c>
      <c r="T39" s="56" t="s">
        <v>350</v>
      </c>
      <c r="U39" s="56" t="s">
        <v>348</v>
      </c>
      <c r="V39" s="56" t="s">
        <v>321</v>
      </c>
      <c r="W39" s="56" t="s">
        <v>354</v>
      </c>
      <c r="X39" s="56" t="s">
        <v>344</v>
      </c>
      <c r="Y39" s="56" t="s">
        <v>344</v>
      </c>
      <c r="Z39" s="56" t="s">
        <v>348</v>
      </c>
      <c r="AA39" s="56" t="s">
        <v>344</v>
      </c>
      <c r="AB39" s="56" t="s">
        <v>322</v>
      </c>
      <c r="AC39" s="84" t="s">
        <v>355</v>
      </c>
      <c r="AD39" s="56" t="s">
        <v>348</v>
      </c>
      <c r="AE39" s="87" t="s">
        <v>792</v>
      </c>
      <c r="AF39" s="87" t="s">
        <v>794</v>
      </c>
      <c r="AG39" s="56" t="s">
        <v>348</v>
      </c>
      <c r="AH39" s="56" t="s">
        <v>359</v>
      </c>
      <c r="AI39" s="84" t="s">
        <v>360</v>
      </c>
      <c r="AJ39" s="56" t="s">
        <v>361</v>
      </c>
      <c r="AK39" s="56" t="s">
        <v>361</v>
      </c>
      <c r="AL39" s="56" t="s">
        <v>348</v>
      </c>
      <c r="AM39" s="56" t="s">
        <v>348</v>
      </c>
      <c r="AN39" s="56" t="s">
        <v>348</v>
      </c>
      <c r="AO39" s="89" t="s">
        <v>323</v>
      </c>
      <c r="AP39" s="89" t="s">
        <v>323</v>
      </c>
      <c r="AQ39" s="56" t="s">
        <v>362</v>
      </c>
      <c r="AR39" s="56" t="s">
        <v>362</v>
      </c>
      <c r="AS39" s="56" t="s">
        <v>346</v>
      </c>
      <c r="AT39" s="56" t="s">
        <v>348</v>
      </c>
      <c r="AU39" s="56" t="s">
        <v>348</v>
      </c>
      <c r="AV39" s="56" t="s">
        <v>350</v>
      </c>
      <c r="AW39" s="56" t="s">
        <v>344</v>
      </c>
      <c r="AX39" s="56" t="s">
        <v>344</v>
      </c>
      <c r="AY39" s="56" t="s">
        <v>344</v>
      </c>
      <c r="AZ39" s="56" t="s">
        <v>348</v>
      </c>
      <c r="BA39" s="56" t="s">
        <v>348</v>
      </c>
      <c r="BB39" s="56" t="s">
        <v>348</v>
      </c>
      <c r="BC39" s="56" t="s">
        <v>348</v>
      </c>
      <c r="BD39" s="56" t="s">
        <v>348</v>
      </c>
      <c r="BE39" s="171" t="s">
        <v>361</v>
      </c>
      <c r="BF39" s="196" t="s">
        <v>344</v>
      </c>
      <c r="BG39" s="196" t="s">
        <v>161</v>
      </c>
      <c r="BH39" s="196" t="s">
        <v>344</v>
      </c>
      <c r="BI39" s="89" t="s">
        <v>161</v>
      </c>
      <c r="BJ39" s="56" t="s">
        <v>348</v>
      </c>
      <c r="BK39" s="56" t="s">
        <v>364</v>
      </c>
      <c r="BL39" s="56" t="s">
        <v>365</v>
      </c>
      <c r="BM39" s="56" t="s">
        <v>348</v>
      </c>
      <c r="BN39" s="56" t="s">
        <v>348</v>
      </c>
      <c r="BO39" s="56" t="s">
        <v>368</v>
      </c>
      <c r="BP39" s="56" t="s">
        <v>368</v>
      </c>
      <c r="BQ39" s="197" t="s">
        <v>361</v>
      </c>
      <c r="BR39" s="90" t="s">
        <v>346</v>
      </c>
      <c r="BS39" s="56" t="s">
        <v>320</v>
      </c>
      <c r="BT39" s="56" t="s">
        <v>320</v>
      </c>
      <c r="BU39" s="56" t="s">
        <v>320</v>
      </c>
      <c r="BV39" s="56" t="s">
        <v>361</v>
      </c>
      <c r="BW39" s="56" t="s">
        <v>348</v>
      </c>
      <c r="BX39" s="56" t="s">
        <v>320</v>
      </c>
      <c r="BY39" s="56" t="s">
        <v>372</v>
      </c>
    </row>
    <row r="40" spans="1:77" ht="15.75" customHeight="1">
      <c r="A40" s="39" t="s">
        <v>186</v>
      </c>
      <c r="B40" s="82" t="s">
        <v>224</v>
      </c>
      <c r="C40" s="56" t="s">
        <v>318</v>
      </c>
      <c r="D40" s="56" t="s">
        <v>318</v>
      </c>
      <c r="E40" s="56" t="s">
        <v>333</v>
      </c>
      <c r="F40" s="56" t="s">
        <v>334</v>
      </c>
      <c r="G40" s="56" t="s">
        <v>334</v>
      </c>
      <c r="H40" s="84" t="s">
        <v>319</v>
      </c>
      <c r="I40" s="56" t="s">
        <v>161</v>
      </c>
      <c r="J40" s="56" t="s">
        <v>345</v>
      </c>
      <c r="K40" s="56" t="s">
        <v>346</v>
      </c>
      <c r="L40" s="56" t="s">
        <v>161</v>
      </c>
      <c r="M40" s="56" t="s">
        <v>161</v>
      </c>
      <c r="N40" s="56" t="s">
        <v>161</v>
      </c>
      <c r="O40" s="56" t="s">
        <v>161</v>
      </c>
      <c r="P40" s="56" t="s">
        <v>161</v>
      </c>
      <c r="Q40" s="56" t="s">
        <v>161</v>
      </c>
      <c r="R40" s="56" t="s">
        <v>349</v>
      </c>
      <c r="S40" s="56" t="s">
        <v>161</v>
      </c>
      <c r="T40" s="56" t="s">
        <v>350</v>
      </c>
      <c r="U40" s="56" t="s">
        <v>348</v>
      </c>
      <c r="V40" s="56" t="s">
        <v>321</v>
      </c>
      <c r="W40" s="56" t="s">
        <v>354</v>
      </c>
      <c r="X40" s="56" t="s">
        <v>161</v>
      </c>
      <c r="Y40" s="56" t="s">
        <v>161</v>
      </c>
      <c r="Z40" s="56" t="s">
        <v>161</v>
      </c>
      <c r="AA40" s="56" t="s">
        <v>161</v>
      </c>
      <c r="AB40" s="56" t="s">
        <v>322</v>
      </c>
      <c r="AC40" s="84" t="s">
        <v>355</v>
      </c>
      <c r="AD40" s="56" t="s">
        <v>348</v>
      </c>
      <c r="AE40" s="87" t="s">
        <v>161</v>
      </c>
      <c r="AF40" s="87" t="s">
        <v>794</v>
      </c>
      <c r="AG40" s="56" t="s">
        <v>348</v>
      </c>
      <c r="AH40" s="56" t="s">
        <v>359</v>
      </c>
      <c r="AI40" s="84" t="s">
        <v>360</v>
      </c>
      <c r="AJ40" s="56" t="s">
        <v>361</v>
      </c>
      <c r="AK40" s="56" t="s">
        <v>361</v>
      </c>
      <c r="AL40" s="56" t="s">
        <v>348</v>
      </c>
      <c r="AM40" s="56" t="s">
        <v>348</v>
      </c>
      <c r="AN40" s="56" t="s">
        <v>348</v>
      </c>
      <c r="AO40" s="89" t="s">
        <v>323</v>
      </c>
      <c r="AP40" s="89" t="s">
        <v>323</v>
      </c>
      <c r="AQ40" s="56" t="s">
        <v>161</v>
      </c>
      <c r="AR40" s="56" t="s">
        <v>161</v>
      </c>
      <c r="AS40" s="56" t="s">
        <v>346</v>
      </c>
      <c r="AT40" s="56" t="s">
        <v>348</v>
      </c>
      <c r="AU40" s="56" t="s">
        <v>161</v>
      </c>
      <c r="AV40" s="56" t="s">
        <v>350</v>
      </c>
      <c r="AW40" s="56" t="s">
        <v>161</v>
      </c>
      <c r="AX40" s="56" t="s">
        <v>161</v>
      </c>
      <c r="AY40" s="56" t="s">
        <v>161</v>
      </c>
      <c r="AZ40" s="56" t="s">
        <v>348</v>
      </c>
      <c r="BA40" s="56" t="s">
        <v>161</v>
      </c>
      <c r="BB40" s="56" t="s">
        <v>161</v>
      </c>
      <c r="BC40" s="56" t="s">
        <v>161</v>
      </c>
      <c r="BD40" s="56" t="s">
        <v>348</v>
      </c>
      <c r="BE40" s="171" t="s">
        <v>361</v>
      </c>
      <c r="BF40" s="196" t="s">
        <v>344</v>
      </c>
      <c r="BG40" s="196" t="s">
        <v>161</v>
      </c>
      <c r="BH40" s="196" t="s">
        <v>344</v>
      </c>
      <c r="BI40" s="89" t="s">
        <v>161</v>
      </c>
      <c r="BJ40" s="56" t="s">
        <v>348</v>
      </c>
      <c r="BK40" s="56" t="s">
        <v>364</v>
      </c>
      <c r="BL40" s="89" t="s">
        <v>161</v>
      </c>
      <c r="BM40" s="56" t="s">
        <v>348</v>
      </c>
      <c r="BN40" s="89" t="s">
        <v>161</v>
      </c>
      <c r="BO40" s="56" t="s">
        <v>368</v>
      </c>
      <c r="BP40" s="56" t="s">
        <v>368</v>
      </c>
      <c r="BQ40" s="197" t="s">
        <v>361</v>
      </c>
      <c r="BR40" s="90" t="s">
        <v>346</v>
      </c>
      <c r="BS40" s="89" t="s">
        <v>161</v>
      </c>
      <c r="BT40" s="89" t="s">
        <v>161</v>
      </c>
      <c r="BU40" s="89" t="s">
        <v>161</v>
      </c>
      <c r="BV40" s="196" t="s">
        <v>361</v>
      </c>
      <c r="BW40" s="196" t="s">
        <v>161</v>
      </c>
      <c r="BX40" s="196" t="s">
        <v>161</v>
      </c>
      <c r="BY40" s="56" t="s">
        <v>372</v>
      </c>
    </row>
    <row r="41" spans="1:77" ht="15.75" customHeight="1">
      <c r="A41" s="39" t="s">
        <v>188</v>
      </c>
      <c r="B41" s="82" t="s">
        <v>226</v>
      </c>
      <c r="C41" s="56" t="s">
        <v>318</v>
      </c>
      <c r="D41" s="56" t="s">
        <v>318</v>
      </c>
      <c r="E41" s="56" t="s">
        <v>333</v>
      </c>
      <c r="F41" s="56" t="s">
        <v>334</v>
      </c>
      <c r="G41" s="56" t="s">
        <v>334</v>
      </c>
      <c r="H41" s="84" t="s">
        <v>319</v>
      </c>
      <c r="I41" s="56" t="s">
        <v>344</v>
      </c>
      <c r="J41" s="56" t="s">
        <v>345</v>
      </c>
      <c r="K41" s="56" t="s">
        <v>346</v>
      </c>
      <c r="L41" s="56" t="s">
        <v>346</v>
      </c>
      <c r="M41" s="56" t="s">
        <v>346</v>
      </c>
      <c r="N41" s="56" t="s">
        <v>347</v>
      </c>
      <c r="O41" s="56" t="s">
        <v>348</v>
      </c>
      <c r="P41" s="56" t="s">
        <v>348</v>
      </c>
      <c r="Q41" s="56" t="s">
        <v>348</v>
      </c>
      <c r="R41" s="56" t="s">
        <v>349</v>
      </c>
      <c r="S41" s="56" t="s">
        <v>348</v>
      </c>
      <c r="T41" s="56" t="s">
        <v>350</v>
      </c>
      <c r="U41" s="56" t="s">
        <v>348</v>
      </c>
      <c r="V41" s="56" t="s">
        <v>321</v>
      </c>
      <c r="W41" s="56" t="s">
        <v>354</v>
      </c>
      <c r="X41" s="56" t="s">
        <v>344</v>
      </c>
      <c r="Y41" s="56" t="s">
        <v>344</v>
      </c>
      <c r="Z41" s="56" t="s">
        <v>348</v>
      </c>
      <c r="AA41" s="56" t="s">
        <v>344</v>
      </c>
      <c r="AB41" s="56" t="s">
        <v>322</v>
      </c>
      <c r="AC41" s="84" t="s">
        <v>355</v>
      </c>
      <c r="AD41" s="56" t="s">
        <v>348</v>
      </c>
      <c r="AE41" s="87" t="s">
        <v>792</v>
      </c>
      <c r="AF41" s="87" t="s">
        <v>794</v>
      </c>
      <c r="AG41" s="56" t="s">
        <v>348</v>
      </c>
      <c r="AH41" s="56" t="s">
        <v>359</v>
      </c>
      <c r="AI41" s="84" t="s">
        <v>360</v>
      </c>
      <c r="AJ41" s="56" t="s">
        <v>361</v>
      </c>
      <c r="AK41" s="56" t="s">
        <v>361</v>
      </c>
      <c r="AL41" s="56" t="s">
        <v>348</v>
      </c>
      <c r="AM41" s="56" t="s">
        <v>348</v>
      </c>
      <c r="AN41" s="56" t="s">
        <v>348</v>
      </c>
      <c r="AO41" s="89" t="s">
        <v>323</v>
      </c>
      <c r="AP41" s="89" t="s">
        <v>323</v>
      </c>
      <c r="AQ41" s="56" t="s">
        <v>362</v>
      </c>
      <c r="AR41" s="56" t="s">
        <v>362</v>
      </c>
      <c r="AS41" s="56" t="s">
        <v>346</v>
      </c>
      <c r="AT41" s="56" t="s">
        <v>348</v>
      </c>
      <c r="AU41" s="56" t="s">
        <v>348</v>
      </c>
      <c r="AV41" s="56" t="s">
        <v>350</v>
      </c>
      <c r="AW41" s="56" t="s">
        <v>344</v>
      </c>
      <c r="AX41" s="56" t="s">
        <v>344</v>
      </c>
      <c r="AY41" s="56" t="s">
        <v>344</v>
      </c>
      <c r="AZ41" s="56" t="s">
        <v>348</v>
      </c>
      <c r="BA41" s="56" t="s">
        <v>348</v>
      </c>
      <c r="BB41" s="56" t="s">
        <v>348</v>
      </c>
      <c r="BC41" s="56" t="s">
        <v>348</v>
      </c>
      <c r="BD41" s="56" t="s">
        <v>348</v>
      </c>
      <c r="BE41" s="171" t="s">
        <v>361</v>
      </c>
      <c r="BF41" s="196" t="s">
        <v>344</v>
      </c>
      <c r="BG41" s="196" t="s">
        <v>161</v>
      </c>
      <c r="BH41" s="196" t="s">
        <v>344</v>
      </c>
      <c r="BI41" s="89" t="s">
        <v>161</v>
      </c>
      <c r="BJ41" s="56" t="s">
        <v>348</v>
      </c>
      <c r="BK41" s="56" t="s">
        <v>364</v>
      </c>
      <c r="BL41" s="56" t="s">
        <v>365</v>
      </c>
      <c r="BM41" s="56" t="s">
        <v>348</v>
      </c>
      <c r="BN41" s="56" t="s">
        <v>348</v>
      </c>
      <c r="BO41" s="56" t="s">
        <v>368</v>
      </c>
      <c r="BP41" s="56" t="s">
        <v>368</v>
      </c>
      <c r="BQ41" s="197" t="s">
        <v>361</v>
      </c>
      <c r="BR41" s="90" t="s">
        <v>346</v>
      </c>
      <c r="BS41" s="56" t="s">
        <v>320</v>
      </c>
      <c r="BT41" s="56" t="s">
        <v>320</v>
      </c>
      <c r="BU41" s="56" t="s">
        <v>320</v>
      </c>
      <c r="BV41" s="56" t="s">
        <v>361</v>
      </c>
      <c r="BW41" s="56" t="s">
        <v>348</v>
      </c>
      <c r="BX41" s="56" t="s">
        <v>320</v>
      </c>
      <c r="BY41" s="56" t="s">
        <v>372</v>
      </c>
    </row>
    <row r="42" spans="1:77" ht="15.75" customHeight="1">
      <c r="A42" s="152"/>
      <c r="B42" s="152"/>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69"/>
      <c r="AO42" s="1"/>
      <c r="AP42" s="1"/>
      <c r="AQ42" s="1"/>
      <c r="AR42" s="1"/>
      <c r="AS42" s="1"/>
      <c r="AT42" s="1"/>
      <c r="AU42" s="1"/>
      <c r="AV42" s="1"/>
      <c r="AW42" s="1"/>
      <c r="AX42" s="1"/>
      <c r="AY42" s="1"/>
      <c r="AZ42" s="1"/>
      <c r="BA42" s="1"/>
      <c r="BB42" s="1"/>
      <c r="BC42" s="168"/>
      <c r="BD42" s="168"/>
      <c r="BE42" s="168"/>
      <c r="BF42" s="168"/>
      <c r="BG42" s="168"/>
      <c r="BH42" s="1"/>
      <c r="BI42" s="1"/>
      <c r="BJ42" s="168"/>
      <c r="BK42" s="168"/>
      <c r="BL42" s="168"/>
      <c r="BM42" s="168"/>
      <c r="BN42" s="168"/>
      <c r="BO42" s="168"/>
      <c r="BP42" s="1"/>
      <c r="BQ42" s="1"/>
      <c r="BR42" s="1"/>
      <c r="BS42" s="1"/>
      <c r="BT42" s="1"/>
      <c r="BU42" s="1"/>
      <c r="BV42" s="1"/>
      <c r="BW42" s="1"/>
      <c r="BX42" s="1"/>
      <c r="BY42" s="1"/>
    </row>
    <row r="43" spans="1:77" ht="15.75" customHeight="1">
      <c r="A43" s="152"/>
      <c r="B43" s="152"/>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69"/>
      <c r="AO43" s="1"/>
      <c r="AP43" s="1"/>
      <c r="AQ43" s="1"/>
      <c r="AR43" s="1"/>
      <c r="AS43" s="1"/>
      <c r="AT43" s="1"/>
      <c r="AU43" s="1"/>
      <c r="AV43" s="1"/>
      <c r="AW43" s="1"/>
      <c r="AX43" s="1"/>
      <c r="AY43" s="1"/>
      <c r="AZ43" s="1"/>
      <c r="BA43" s="1"/>
      <c r="BB43" s="1"/>
      <c r="BC43" s="168"/>
      <c r="BD43" s="168"/>
      <c r="BE43" s="168"/>
      <c r="BF43" s="168"/>
      <c r="BG43" s="168"/>
      <c r="BH43" s="1"/>
      <c r="BI43" s="1"/>
      <c r="BJ43" s="168"/>
      <c r="BK43" s="168"/>
      <c r="BL43" s="168"/>
      <c r="BM43" s="168"/>
      <c r="BN43" s="168"/>
      <c r="BO43" s="168"/>
      <c r="BP43" s="1"/>
      <c r="BQ43" s="1"/>
      <c r="BR43" s="1"/>
      <c r="BS43" s="1"/>
      <c r="BT43" s="1"/>
      <c r="BU43" s="1"/>
      <c r="BV43" s="1"/>
      <c r="BW43" s="1"/>
      <c r="BX43" s="1"/>
      <c r="BY43" s="1"/>
    </row>
    <row r="44" spans="1:77" ht="15.75" customHeight="1">
      <c r="A44" s="152"/>
      <c r="B44" s="15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69"/>
      <c r="AO44" s="1"/>
      <c r="AP44" s="1"/>
      <c r="AQ44" s="1"/>
      <c r="AR44" s="1"/>
      <c r="AS44" s="1"/>
      <c r="AT44" s="1"/>
      <c r="AU44" s="1"/>
      <c r="AV44" s="1"/>
      <c r="AW44" s="1"/>
      <c r="AX44" s="1"/>
      <c r="AY44" s="1"/>
      <c r="AZ44" s="1"/>
      <c r="BA44" s="1"/>
      <c r="BB44" s="1"/>
      <c r="BC44" s="168"/>
      <c r="BD44" s="168"/>
      <c r="BE44" s="168"/>
      <c r="BF44" s="168"/>
      <c r="BG44" s="168"/>
      <c r="BH44" s="1"/>
      <c r="BI44" s="1"/>
      <c r="BJ44" s="168"/>
      <c r="BK44" s="168"/>
      <c r="BL44" s="168"/>
      <c r="BM44" s="168"/>
      <c r="BN44" s="168"/>
      <c r="BO44" s="168"/>
      <c r="BP44" s="1"/>
      <c r="BQ44" s="1"/>
      <c r="BR44" s="1"/>
      <c r="BS44" s="1"/>
      <c r="BT44" s="1"/>
      <c r="BU44" s="1"/>
      <c r="BV44" s="1"/>
      <c r="BW44" s="1"/>
      <c r="BX44" s="1"/>
      <c r="BY44" s="1"/>
    </row>
    <row r="45" spans="1:77" ht="15.75" customHeight="1">
      <c r="A45" s="152"/>
      <c r="B45" s="152"/>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69"/>
      <c r="AO45" s="1"/>
      <c r="AP45" s="1"/>
      <c r="AQ45" s="1"/>
      <c r="AR45" s="1"/>
      <c r="AS45" s="1"/>
      <c r="AT45" s="1"/>
      <c r="AU45" s="1"/>
      <c r="AV45" s="1"/>
      <c r="AW45" s="1"/>
      <c r="AX45" s="1"/>
      <c r="AY45" s="1"/>
      <c r="AZ45" s="1"/>
      <c r="BA45" s="1"/>
      <c r="BB45" s="1"/>
      <c r="BC45" s="168"/>
      <c r="BD45" s="168"/>
      <c r="BE45" s="168"/>
      <c r="BF45" s="168"/>
      <c r="BG45" s="168"/>
      <c r="BH45" s="1"/>
      <c r="BI45" s="1"/>
      <c r="BJ45" s="168"/>
      <c r="BK45" s="168"/>
      <c r="BL45" s="168"/>
      <c r="BM45" s="168"/>
      <c r="BN45" s="168"/>
      <c r="BO45" s="168"/>
      <c r="BP45" s="1"/>
      <c r="BQ45" s="1"/>
      <c r="BR45" s="1"/>
      <c r="BS45" s="1"/>
      <c r="BT45" s="1"/>
      <c r="BU45" s="1"/>
      <c r="BV45" s="1"/>
      <c r="BW45" s="1"/>
      <c r="BX45" s="1"/>
      <c r="BY45" s="1"/>
    </row>
    <row r="46" spans="1:77" ht="15.75" customHeight="1">
      <c r="A46" s="152"/>
      <c r="B46" s="152"/>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69"/>
      <c r="AO46" s="1"/>
      <c r="AP46" s="1"/>
      <c r="AQ46" s="1"/>
      <c r="AR46" s="1"/>
      <c r="AS46" s="1"/>
      <c r="AT46" s="1"/>
      <c r="AU46" s="1"/>
      <c r="AV46" s="1"/>
      <c r="AW46" s="1"/>
      <c r="AX46" s="1"/>
      <c r="AY46" s="1"/>
      <c r="AZ46" s="1"/>
      <c r="BA46" s="1"/>
      <c r="BB46" s="1"/>
      <c r="BC46" s="168"/>
      <c r="BD46" s="168"/>
      <c r="BE46" s="168"/>
      <c r="BF46" s="168"/>
      <c r="BG46" s="168"/>
      <c r="BH46" s="1"/>
      <c r="BI46" s="1"/>
      <c r="BJ46" s="168"/>
      <c r="BK46" s="168"/>
      <c r="BL46" s="168"/>
      <c r="BM46" s="168"/>
      <c r="BN46" s="168"/>
      <c r="BO46" s="168"/>
      <c r="BP46" s="1"/>
      <c r="BQ46" s="1"/>
      <c r="BR46" s="1"/>
      <c r="BS46" s="1"/>
      <c r="BT46" s="1"/>
      <c r="BU46" s="1"/>
      <c r="BV46" s="1"/>
      <c r="BW46" s="1"/>
      <c r="BX46" s="1"/>
      <c r="BY46" s="1"/>
    </row>
    <row r="47" spans="1:77" ht="15.75" customHeight="1">
      <c r="A47" s="152"/>
      <c r="B47" s="152"/>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69"/>
      <c r="AO47" s="1"/>
      <c r="AP47" s="1"/>
      <c r="AQ47" s="1"/>
      <c r="AR47" s="1"/>
      <c r="AS47" s="1"/>
      <c r="AT47" s="1"/>
      <c r="AU47" s="1"/>
      <c r="AV47" s="1"/>
      <c r="AW47" s="1"/>
      <c r="AX47" s="1"/>
      <c r="AY47" s="1"/>
      <c r="AZ47" s="1"/>
      <c r="BA47" s="1"/>
      <c r="BB47" s="1"/>
      <c r="BC47" s="168"/>
      <c r="BD47" s="168"/>
      <c r="BE47" s="168"/>
      <c r="BF47" s="168"/>
      <c r="BG47" s="168"/>
      <c r="BH47" s="1"/>
      <c r="BI47" s="1"/>
      <c r="BJ47" s="168"/>
      <c r="BK47" s="168"/>
      <c r="BL47" s="168"/>
      <c r="BM47" s="168"/>
      <c r="BN47" s="168"/>
      <c r="BO47" s="168"/>
      <c r="BP47" s="1"/>
      <c r="BQ47" s="1"/>
      <c r="BR47" s="1"/>
      <c r="BS47" s="1"/>
      <c r="BT47" s="1"/>
      <c r="BU47" s="1"/>
      <c r="BV47" s="1"/>
      <c r="BW47" s="1"/>
      <c r="BX47" s="1"/>
      <c r="BY47" s="1"/>
    </row>
    <row r="48" spans="1:77" ht="15.75" customHeight="1">
      <c r="A48" s="152"/>
      <c r="B48" s="15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69"/>
      <c r="AO48" s="1"/>
      <c r="AP48" s="1"/>
      <c r="AQ48" s="1"/>
      <c r="AR48" s="1"/>
      <c r="AS48" s="1"/>
      <c r="AT48" s="1"/>
      <c r="AU48" s="1"/>
      <c r="AV48" s="1"/>
      <c r="AW48" s="1"/>
      <c r="AX48" s="1"/>
      <c r="AY48" s="1"/>
      <c r="AZ48" s="1"/>
      <c r="BA48" s="1"/>
      <c r="BB48" s="1"/>
      <c r="BC48" s="168"/>
      <c r="BD48" s="168"/>
      <c r="BE48" s="168"/>
      <c r="BF48" s="168"/>
      <c r="BG48" s="168"/>
      <c r="BH48" s="1"/>
      <c r="BI48" s="1"/>
      <c r="BJ48" s="168"/>
      <c r="BK48" s="168"/>
      <c r="BL48" s="168"/>
      <c r="BM48" s="168"/>
      <c r="BN48" s="168"/>
      <c r="BO48" s="168"/>
      <c r="BP48" s="1"/>
      <c r="BQ48" s="1"/>
      <c r="BR48" s="1"/>
      <c r="BS48" s="1"/>
      <c r="BT48" s="1"/>
      <c r="BU48" s="1"/>
      <c r="BV48" s="1"/>
      <c r="BW48" s="1"/>
      <c r="BX48" s="1"/>
      <c r="BY48" s="1"/>
    </row>
    <row r="49" spans="1:77" ht="15.75" customHeight="1">
      <c r="A49" s="152"/>
      <c r="B49" s="15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69"/>
      <c r="AO49" s="1"/>
      <c r="AP49" s="1"/>
      <c r="AQ49" s="1"/>
      <c r="AR49" s="1"/>
      <c r="AS49" s="1"/>
      <c r="AT49" s="1"/>
      <c r="AU49" s="1"/>
      <c r="AV49" s="1"/>
      <c r="AW49" s="1"/>
      <c r="AX49" s="1"/>
      <c r="AY49" s="1"/>
      <c r="AZ49" s="1"/>
      <c r="BA49" s="1"/>
      <c r="BB49" s="1"/>
      <c r="BC49" s="168"/>
      <c r="BD49" s="168"/>
      <c r="BE49" s="168"/>
      <c r="BF49" s="168"/>
      <c r="BG49" s="168"/>
      <c r="BH49" s="1"/>
      <c r="BI49" s="1"/>
      <c r="BJ49" s="168"/>
      <c r="BK49" s="168"/>
      <c r="BL49" s="168"/>
      <c r="BM49" s="168"/>
      <c r="BN49" s="168"/>
      <c r="BO49" s="168"/>
      <c r="BP49" s="1"/>
      <c r="BQ49" s="1"/>
      <c r="BR49" s="1"/>
      <c r="BS49" s="1"/>
      <c r="BT49" s="1"/>
      <c r="BU49" s="1"/>
      <c r="BV49" s="1"/>
      <c r="BW49" s="1"/>
      <c r="BX49" s="1"/>
      <c r="BY49" s="1"/>
    </row>
    <row r="50" spans="1:77" ht="15.75" customHeight="1">
      <c r="A50" s="152"/>
      <c r="B50" s="15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69"/>
      <c r="AO50" s="1"/>
      <c r="AP50" s="1"/>
      <c r="AQ50" s="1"/>
      <c r="AR50" s="1"/>
      <c r="AS50" s="1"/>
      <c r="AT50" s="1"/>
      <c r="AU50" s="1"/>
      <c r="AV50" s="1"/>
      <c r="AW50" s="1"/>
      <c r="AX50" s="1"/>
      <c r="AY50" s="1"/>
      <c r="AZ50" s="1"/>
      <c r="BA50" s="1"/>
      <c r="BB50" s="1"/>
      <c r="BC50" s="168"/>
      <c r="BD50" s="168"/>
      <c r="BE50" s="168"/>
      <c r="BF50" s="168"/>
      <c r="BG50" s="168"/>
      <c r="BH50" s="1"/>
      <c r="BI50" s="1"/>
      <c r="BJ50" s="168"/>
      <c r="BK50" s="168"/>
      <c r="BL50" s="168"/>
      <c r="BM50" s="168"/>
      <c r="BN50" s="168"/>
      <c r="BO50" s="168"/>
      <c r="BP50" s="1"/>
      <c r="BQ50" s="1"/>
      <c r="BR50" s="1"/>
      <c r="BS50" s="1"/>
      <c r="BT50" s="1"/>
      <c r="BU50" s="1"/>
      <c r="BV50" s="1"/>
      <c r="BW50" s="1"/>
      <c r="BX50" s="1"/>
      <c r="BY50" s="1"/>
    </row>
    <row r="51" spans="1:77" ht="15.75" customHeight="1">
      <c r="A51" s="152"/>
      <c r="B51" s="15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69"/>
      <c r="AO51" s="1"/>
      <c r="AP51" s="1"/>
      <c r="AQ51" s="1"/>
      <c r="AR51" s="1"/>
      <c r="AS51" s="1"/>
      <c r="AT51" s="1"/>
      <c r="AU51" s="1"/>
      <c r="AV51" s="1"/>
      <c r="AW51" s="1"/>
      <c r="AX51" s="1"/>
      <c r="AY51" s="1"/>
      <c r="AZ51" s="1"/>
      <c r="BA51" s="1"/>
      <c r="BB51" s="1"/>
      <c r="BC51" s="168"/>
      <c r="BD51" s="168"/>
      <c r="BE51" s="168"/>
      <c r="BF51" s="168"/>
      <c r="BG51" s="168"/>
      <c r="BH51" s="1"/>
      <c r="BI51" s="1"/>
      <c r="BJ51" s="168"/>
      <c r="BK51" s="168"/>
      <c r="BL51" s="168"/>
      <c r="BM51" s="168"/>
      <c r="BN51" s="168"/>
      <c r="BO51" s="168"/>
      <c r="BP51" s="1"/>
      <c r="BQ51" s="1"/>
      <c r="BR51" s="1"/>
      <c r="BS51" s="1"/>
      <c r="BT51" s="1"/>
      <c r="BU51" s="1"/>
      <c r="BV51" s="1"/>
      <c r="BW51" s="1"/>
      <c r="BX51" s="1"/>
      <c r="BY51" s="1"/>
    </row>
    <row r="52" spans="1:77" ht="15.75" customHeight="1">
      <c r="A52" s="152"/>
      <c r="B52" s="15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69"/>
      <c r="AO52" s="1"/>
      <c r="AP52" s="1"/>
      <c r="AQ52" s="1"/>
      <c r="AR52" s="1"/>
      <c r="AS52" s="1"/>
      <c r="AT52" s="1"/>
      <c r="AU52" s="1"/>
      <c r="AV52" s="1"/>
      <c r="AW52" s="1"/>
      <c r="AX52" s="1"/>
      <c r="AY52" s="1"/>
      <c r="AZ52" s="1"/>
      <c r="BA52" s="1"/>
      <c r="BB52" s="1"/>
      <c r="BC52" s="168"/>
      <c r="BD52" s="168"/>
      <c r="BE52" s="168"/>
      <c r="BF52" s="168"/>
      <c r="BG52" s="168"/>
      <c r="BH52" s="1"/>
      <c r="BI52" s="1"/>
      <c r="BJ52" s="168"/>
      <c r="BK52" s="168"/>
      <c r="BL52" s="168"/>
      <c r="BM52" s="168"/>
      <c r="BN52" s="168"/>
      <c r="BO52" s="168"/>
      <c r="BP52" s="1"/>
      <c r="BQ52" s="1"/>
      <c r="BR52" s="1"/>
      <c r="BS52" s="1"/>
      <c r="BT52" s="1"/>
      <c r="BU52" s="1"/>
      <c r="BV52" s="1"/>
      <c r="BW52" s="1"/>
      <c r="BX52" s="1"/>
      <c r="BY52" s="1"/>
    </row>
    <row r="53" spans="1:77" ht="15.75" customHeight="1">
      <c r="A53" s="152"/>
      <c r="B53" s="15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69"/>
      <c r="AO53" s="1"/>
      <c r="AP53" s="1"/>
      <c r="AQ53" s="1"/>
      <c r="AR53" s="1"/>
      <c r="AS53" s="1"/>
      <c r="AT53" s="1"/>
      <c r="AU53" s="1"/>
      <c r="AV53" s="1"/>
      <c r="AW53" s="1"/>
      <c r="AX53" s="1"/>
      <c r="AY53" s="1"/>
      <c r="AZ53" s="1"/>
      <c r="BA53" s="1"/>
      <c r="BB53" s="1"/>
      <c r="BC53" s="168"/>
      <c r="BD53" s="168"/>
      <c r="BE53" s="168"/>
      <c r="BF53" s="168"/>
      <c r="BG53" s="168"/>
      <c r="BH53" s="1"/>
      <c r="BI53" s="1"/>
      <c r="BJ53" s="168"/>
      <c r="BK53" s="168"/>
      <c r="BL53" s="168"/>
      <c r="BM53" s="168"/>
      <c r="BN53" s="168"/>
      <c r="BO53" s="168"/>
      <c r="BP53" s="1"/>
      <c r="BQ53" s="1"/>
      <c r="BR53" s="1"/>
      <c r="BS53" s="1"/>
      <c r="BT53" s="1"/>
      <c r="BU53" s="1"/>
      <c r="BV53" s="1"/>
      <c r="BW53" s="1"/>
      <c r="BX53" s="1"/>
      <c r="BY53" s="1"/>
    </row>
    <row r="54" spans="1:77" ht="15.75" customHeight="1">
      <c r="A54" s="152"/>
      <c r="B54" s="15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69"/>
      <c r="AO54" s="1"/>
      <c r="AP54" s="1"/>
      <c r="AQ54" s="1"/>
      <c r="AR54" s="1"/>
      <c r="AS54" s="1"/>
      <c r="AT54" s="1"/>
      <c r="AU54" s="1"/>
      <c r="AV54" s="1"/>
      <c r="AW54" s="1"/>
      <c r="AX54" s="1"/>
      <c r="AY54" s="1"/>
      <c r="AZ54" s="1"/>
      <c r="BA54" s="1"/>
      <c r="BB54" s="1"/>
      <c r="BC54" s="168"/>
      <c r="BD54" s="168"/>
      <c r="BE54" s="168"/>
      <c r="BF54" s="168"/>
      <c r="BG54" s="168"/>
      <c r="BH54" s="1"/>
      <c r="BI54" s="1"/>
      <c r="BJ54" s="168"/>
      <c r="BK54" s="168"/>
      <c r="BL54" s="168"/>
      <c r="BM54" s="168"/>
      <c r="BN54" s="168"/>
      <c r="BO54" s="168"/>
      <c r="BP54" s="1"/>
      <c r="BQ54" s="1"/>
      <c r="BR54" s="1"/>
      <c r="BS54" s="1"/>
      <c r="BT54" s="1"/>
      <c r="BU54" s="1"/>
      <c r="BV54" s="1"/>
      <c r="BW54" s="1"/>
      <c r="BX54" s="1"/>
      <c r="BY54" s="1"/>
    </row>
    <row r="55" spans="1:77" ht="15.75" customHeight="1">
      <c r="A55" s="152"/>
      <c r="B55" s="15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69"/>
      <c r="AO55" s="1"/>
      <c r="AP55" s="1"/>
      <c r="AQ55" s="1"/>
      <c r="AR55" s="1"/>
      <c r="AS55" s="1"/>
      <c r="AT55" s="1"/>
      <c r="AU55" s="1"/>
      <c r="AV55" s="1"/>
      <c r="AW55" s="1"/>
      <c r="AX55" s="1"/>
      <c r="AY55" s="1"/>
      <c r="AZ55" s="1"/>
      <c r="BA55" s="1"/>
      <c r="BB55" s="1"/>
      <c r="BC55" s="168"/>
      <c r="BD55" s="168"/>
      <c r="BE55" s="168"/>
      <c r="BF55" s="168"/>
      <c r="BG55" s="168"/>
      <c r="BH55" s="1"/>
      <c r="BI55" s="1"/>
      <c r="BJ55" s="168"/>
      <c r="BK55" s="168"/>
      <c r="BL55" s="168"/>
      <c r="BM55" s="168"/>
      <c r="BN55" s="168"/>
      <c r="BO55" s="168"/>
      <c r="BP55" s="1"/>
      <c r="BQ55" s="1"/>
      <c r="BR55" s="1"/>
      <c r="BS55" s="1"/>
      <c r="BT55" s="1"/>
      <c r="BU55" s="1"/>
      <c r="BV55" s="1"/>
      <c r="BW55" s="1"/>
      <c r="BX55" s="1"/>
      <c r="BY55" s="1"/>
    </row>
    <row r="56" spans="1:77" ht="15.75" customHeight="1">
      <c r="A56" s="152"/>
      <c r="B56" s="15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69"/>
      <c r="AO56" s="1"/>
      <c r="AP56" s="1"/>
      <c r="AQ56" s="1"/>
      <c r="AR56" s="1"/>
      <c r="AS56" s="1"/>
      <c r="AT56" s="1"/>
      <c r="AU56" s="1"/>
      <c r="AV56" s="1"/>
      <c r="AW56" s="1"/>
      <c r="AX56" s="1"/>
      <c r="AY56" s="1"/>
      <c r="AZ56" s="1"/>
      <c r="BA56" s="1"/>
      <c r="BB56" s="1"/>
      <c r="BC56" s="168"/>
      <c r="BD56" s="168"/>
      <c r="BE56" s="168"/>
      <c r="BF56" s="168"/>
      <c r="BG56" s="168"/>
      <c r="BH56" s="1"/>
      <c r="BI56" s="1"/>
      <c r="BJ56" s="168"/>
      <c r="BK56" s="168"/>
      <c r="BL56" s="168"/>
      <c r="BM56" s="168"/>
      <c r="BN56" s="168"/>
      <c r="BO56" s="168"/>
      <c r="BP56" s="1"/>
      <c r="BQ56" s="1"/>
      <c r="BR56" s="1"/>
      <c r="BS56" s="1"/>
      <c r="BT56" s="1"/>
      <c r="BU56" s="1"/>
      <c r="BV56" s="1"/>
      <c r="BW56" s="1"/>
      <c r="BX56" s="1"/>
      <c r="BY56" s="1"/>
    </row>
    <row r="57" spans="1:77" ht="15.75" customHeight="1">
      <c r="A57" s="152"/>
      <c r="B57" s="15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69"/>
      <c r="AO57" s="1"/>
      <c r="AP57" s="1"/>
      <c r="AQ57" s="1"/>
      <c r="AR57" s="1"/>
      <c r="AS57" s="1"/>
      <c r="AT57" s="1"/>
      <c r="AU57" s="1"/>
      <c r="AV57" s="1"/>
      <c r="AW57" s="1"/>
      <c r="AX57" s="1"/>
      <c r="AY57" s="1"/>
      <c r="AZ57" s="1"/>
      <c r="BA57" s="1"/>
      <c r="BB57" s="1"/>
      <c r="BC57" s="168"/>
      <c r="BD57" s="168"/>
      <c r="BE57" s="168"/>
      <c r="BF57" s="168"/>
      <c r="BG57" s="168"/>
      <c r="BH57" s="1"/>
      <c r="BI57" s="1"/>
      <c r="BJ57" s="168"/>
      <c r="BK57" s="168"/>
      <c r="BL57" s="168"/>
      <c r="BM57" s="168"/>
      <c r="BN57" s="168"/>
      <c r="BO57" s="168"/>
      <c r="BP57" s="1"/>
      <c r="BQ57" s="1"/>
      <c r="BR57" s="1"/>
      <c r="BS57" s="1"/>
      <c r="BT57" s="1"/>
      <c r="BU57" s="1"/>
      <c r="BV57" s="1"/>
      <c r="BW57" s="1"/>
      <c r="BX57" s="1"/>
      <c r="BY57" s="1"/>
    </row>
    <row r="58" spans="1:77" ht="15.75" customHeight="1">
      <c r="A58" s="152"/>
      <c r="B58" s="15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69"/>
      <c r="AO58" s="1"/>
      <c r="AP58" s="1"/>
      <c r="AQ58" s="1"/>
      <c r="AR58" s="1"/>
      <c r="AS58" s="1"/>
      <c r="AT58" s="1"/>
      <c r="AU58" s="1"/>
      <c r="AV58" s="1"/>
      <c r="AW58" s="1"/>
      <c r="AX58" s="1"/>
      <c r="AY58" s="1"/>
      <c r="AZ58" s="1"/>
      <c r="BA58" s="1"/>
      <c r="BB58" s="1"/>
      <c r="BC58" s="168"/>
      <c r="BD58" s="168"/>
      <c r="BE58" s="168"/>
      <c r="BF58" s="168"/>
      <c r="BG58" s="168"/>
      <c r="BH58" s="1"/>
      <c r="BI58" s="1"/>
      <c r="BJ58" s="168"/>
      <c r="BK58" s="168"/>
      <c r="BL58" s="168"/>
      <c r="BM58" s="168"/>
      <c r="BN58" s="168"/>
      <c r="BO58" s="168"/>
      <c r="BP58" s="1"/>
      <c r="BQ58" s="1"/>
      <c r="BR58" s="1"/>
      <c r="BS58" s="1"/>
      <c r="BT58" s="1"/>
      <c r="BU58" s="1"/>
      <c r="BV58" s="1"/>
      <c r="BW58" s="1"/>
      <c r="BX58" s="1"/>
      <c r="BY58" s="1"/>
    </row>
    <row r="59" spans="1:77" ht="15.75" customHeight="1">
      <c r="A59" s="152"/>
      <c r="B59" s="15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69"/>
      <c r="AO59" s="1"/>
      <c r="AP59" s="1"/>
      <c r="AQ59" s="1"/>
      <c r="AR59" s="1"/>
      <c r="AS59" s="1"/>
      <c r="AT59" s="1"/>
      <c r="AU59" s="1"/>
      <c r="AV59" s="1"/>
      <c r="AW59" s="1"/>
      <c r="AX59" s="1"/>
      <c r="AY59" s="1"/>
      <c r="AZ59" s="1"/>
      <c r="BA59" s="1"/>
      <c r="BB59" s="1"/>
      <c r="BC59" s="168"/>
      <c r="BD59" s="168"/>
      <c r="BE59" s="168"/>
      <c r="BF59" s="168"/>
      <c r="BG59" s="168"/>
      <c r="BH59" s="1"/>
      <c r="BI59" s="1"/>
      <c r="BJ59" s="168"/>
      <c r="BK59" s="168"/>
      <c r="BL59" s="168"/>
      <c r="BM59" s="168"/>
      <c r="BN59" s="168"/>
      <c r="BO59" s="168"/>
      <c r="BP59" s="1"/>
      <c r="BQ59" s="1"/>
      <c r="BR59" s="1"/>
      <c r="BS59" s="1"/>
      <c r="BT59" s="1"/>
      <c r="BU59" s="1"/>
      <c r="BV59" s="1"/>
      <c r="BW59" s="1"/>
      <c r="BX59" s="1"/>
      <c r="BY59" s="1"/>
    </row>
    <row r="60" spans="1:77" ht="15.75" customHeight="1">
      <c r="A60" s="152"/>
      <c r="B60" s="15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69"/>
      <c r="AO60" s="1"/>
      <c r="AP60" s="1"/>
      <c r="AQ60" s="1"/>
      <c r="AR60" s="1"/>
      <c r="AS60" s="1"/>
      <c r="AT60" s="1"/>
      <c r="AU60" s="1"/>
      <c r="AV60" s="1"/>
      <c r="AW60" s="1"/>
      <c r="AX60" s="1"/>
      <c r="AY60" s="1"/>
      <c r="AZ60" s="1"/>
      <c r="BA60" s="1"/>
      <c r="BB60" s="1"/>
      <c r="BC60" s="168"/>
      <c r="BD60" s="168"/>
      <c r="BE60" s="168"/>
      <c r="BF60" s="168"/>
      <c r="BG60" s="168"/>
      <c r="BH60" s="1"/>
      <c r="BI60" s="1"/>
      <c r="BJ60" s="168"/>
      <c r="BK60" s="168"/>
      <c r="BL60" s="168"/>
      <c r="BM60" s="168"/>
      <c r="BN60" s="168"/>
      <c r="BO60" s="168"/>
      <c r="BP60" s="1"/>
      <c r="BQ60" s="1"/>
      <c r="BR60" s="1"/>
      <c r="BS60" s="1"/>
      <c r="BT60" s="1"/>
      <c r="BU60" s="1"/>
      <c r="BV60" s="1"/>
      <c r="BW60" s="1"/>
      <c r="BX60" s="1"/>
      <c r="BY60" s="1"/>
    </row>
    <row r="61" spans="1:77" ht="15.75" customHeight="1">
      <c r="A61" s="152"/>
      <c r="B61" s="15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69"/>
      <c r="AO61" s="1"/>
      <c r="AP61" s="1"/>
      <c r="AQ61" s="1"/>
      <c r="AR61" s="1"/>
      <c r="AS61" s="1"/>
      <c r="AT61" s="1"/>
      <c r="AU61" s="1"/>
      <c r="AV61" s="1"/>
      <c r="AW61" s="1"/>
      <c r="AX61" s="1"/>
      <c r="AY61" s="1"/>
      <c r="AZ61" s="1"/>
      <c r="BA61" s="1"/>
      <c r="BB61" s="1"/>
      <c r="BC61" s="168"/>
      <c r="BD61" s="168"/>
      <c r="BE61" s="168"/>
      <c r="BF61" s="168"/>
      <c r="BG61" s="168"/>
      <c r="BH61" s="1"/>
      <c r="BI61" s="1"/>
      <c r="BJ61" s="168"/>
      <c r="BK61" s="168"/>
      <c r="BL61" s="168"/>
      <c r="BM61" s="168"/>
      <c r="BN61" s="168"/>
      <c r="BO61" s="168"/>
      <c r="BP61" s="1"/>
      <c r="BQ61" s="1"/>
      <c r="BR61" s="1"/>
      <c r="BS61" s="1"/>
      <c r="BT61" s="1"/>
      <c r="BU61" s="1"/>
      <c r="BV61" s="1"/>
      <c r="BW61" s="1"/>
      <c r="BX61" s="1"/>
      <c r="BY61" s="1"/>
    </row>
    <row r="62" spans="1:77" ht="15.75" customHeight="1">
      <c r="A62" s="152"/>
      <c r="B62" s="15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69"/>
      <c r="AO62" s="1"/>
      <c r="AP62" s="1"/>
      <c r="AQ62" s="1"/>
      <c r="AR62" s="1"/>
      <c r="AS62" s="1"/>
      <c r="AT62" s="1"/>
      <c r="AU62" s="1"/>
      <c r="AV62" s="1"/>
      <c r="AW62" s="1"/>
      <c r="AX62" s="1"/>
      <c r="AY62" s="1"/>
      <c r="AZ62" s="1"/>
      <c r="BA62" s="1"/>
      <c r="BB62" s="1"/>
      <c r="BC62" s="168"/>
      <c r="BD62" s="168"/>
      <c r="BE62" s="168"/>
      <c r="BF62" s="168"/>
      <c r="BG62" s="168"/>
      <c r="BH62" s="1"/>
      <c r="BI62" s="1"/>
      <c r="BJ62" s="168"/>
      <c r="BK62" s="168"/>
      <c r="BL62" s="168"/>
      <c r="BM62" s="168"/>
      <c r="BN62" s="168"/>
      <c r="BO62" s="168"/>
      <c r="BP62" s="1"/>
      <c r="BQ62" s="1"/>
      <c r="BR62" s="1"/>
      <c r="BS62" s="1"/>
      <c r="BT62" s="1"/>
      <c r="BU62" s="1"/>
      <c r="BV62" s="1"/>
      <c r="BW62" s="1"/>
      <c r="BX62" s="1"/>
      <c r="BY62" s="1"/>
    </row>
    <row r="63" spans="1:77" ht="15.75" customHeight="1">
      <c r="A63" s="152"/>
      <c r="B63" s="15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69"/>
      <c r="AO63" s="1"/>
      <c r="AP63" s="1"/>
      <c r="AQ63" s="1"/>
      <c r="AR63" s="1"/>
      <c r="AS63" s="1"/>
      <c r="AT63" s="1"/>
      <c r="AU63" s="1"/>
      <c r="AV63" s="1"/>
      <c r="AW63" s="1"/>
      <c r="AX63" s="1"/>
      <c r="AY63" s="1"/>
      <c r="AZ63" s="1"/>
      <c r="BA63" s="1"/>
      <c r="BB63" s="1"/>
      <c r="BC63" s="168"/>
      <c r="BD63" s="168"/>
      <c r="BE63" s="168"/>
      <c r="BF63" s="168"/>
      <c r="BG63" s="168"/>
      <c r="BH63" s="1"/>
      <c r="BI63" s="1"/>
      <c r="BJ63" s="168"/>
      <c r="BK63" s="168"/>
      <c r="BL63" s="168"/>
      <c r="BM63" s="168"/>
      <c r="BN63" s="168"/>
      <c r="BO63" s="168"/>
      <c r="BP63" s="1"/>
      <c r="BQ63" s="1"/>
      <c r="BR63" s="1"/>
      <c r="BS63" s="1"/>
      <c r="BT63" s="1"/>
      <c r="BU63" s="1"/>
      <c r="BV63" s="1"/>
      <c r="BW63" s="1"/>
      <c r="BX63" s="1"/>
      <c r="BY63" s="1"/>
    </row>
    <row r="64" spans="1:77" ht="15.75" customHeight="1">
      <c r="A64" s="152"/>
      <c r="B64" s="15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69"/>
      <c r="AO64" s="1"/>
      <c r="AP64" s="1"/>
      <c r="AQ64" s="1"/>
      <c r="AR64" s="1"/>
      <c r="AS64" s="1"/>
      <c r="AT64" s="1"/>
      <c r="AU64" s="1"/>
      <c r="AV64" s="1"/>
      <c r="AW64" s="1"/>
      <c r="AX64" s="1"/>
      <c r="AY64" s="1"/>
      <c r="AZ64" s="1"/>
      <c r="BA64" s="1"/>
      <c r="BB64" s="1"/>
      <c r="BC64" s="168"/>
      <c r="BD64" s="168"/>
      <c r="BE64" s="168"/>
      <c r="BF64" s="168"/>
      <c r="BG64" s="168"/>
      <c r="BH64" s="1"/>
      <c r="BI64" s="1"/>
      <c r="BJ64" s="168"/>
      <c r="BK64" s="168"/>
      <c r="BL64" s="168"/>
      <c r="BM64" s="168"/>
      <c r="BN64" s="168"/>
      <c r="BO64" s="168"/>
      <c r="BP64" s="1"/>
      <c r="BQ64" s="1"/>
      <c r="BR64" s="1"/>
      <c r="BS64" s="1"/>
      <c r="BT64" s="1"/>
      <c r="BU64" s="1"/>
      <c r="BV64" s="1"/>
      <c r="BW64" s="1"/>
      <c r="BX64" s="1"/>
      <c r="BY64" s="1"/>
    </row>
    <row r="65" spans="1:77" ht="15.75" customHeight="1">
      <c r="A65" s="152"/>
      <c r="B65" s="15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69"/>
      <c r="AO65" s="1"/>
      <c r="AP65" s="1"/>
      <c r="AQ65" s="1"/>
      <c r="AR65" s="1"/>
      <c r="AS65" s="1"/>
      <c r="AT65" s="1"/>
      <c r="AU65" s="1"/>
      <c r="AV65" s="1"/>
      <c r="AW65" s="1"/>
      <c r="AX65" s="1"/>
      <c r="AY65" s="1"/>
      <c r="AZ65" s="1"/>
      <c r="BA65" s="1"/>
      <c r="BB65" s="1"/>
      <c r="BC65" s="168"/>
      <c r="BD65" s="168"/>
      <c r="BE65" s="168"/>
      <c r="BF65" s="168"/>
      <c r="BG65" s="168"/>
      <c r="BH65" s="1"/>
      <c r="BI65" s="1"/>
      <c r="BJ65" s="168"/>
      <c r="BK65" s="168"/>
      <c r="BL65" s="168"/>
      <c r="BM65" s="168"/>
      <c r="BN65" s="168"/>
      <c r="BO65" s="168"/>
      <c r="BP65" s="1"/>
      <c r="BQ65" s="1"/>
      <c r="BR65" s="1"/>
      <c r="BS65" s="1"/>
      <c r="BT65" s="1"/>
      <c r="BU65" s="1"/>
      <c r="BV65" s="1"/>
      <c r="BW65" s="1"/>
      <c r="BX65" s="1"/>
      <c r="BY65" s="1"/>
    </row>
    <row r="66" spans="1:77" ht="15.75" customHeight="1">
      <c r="A66" s="152"/>
      <c r="B66" s="15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69"/>
      <c r="AO66" s="1"/>
      <c r="AP66" s="1"/>
      <c r="AQ66" s="1"/>
      <c r="AR66" s="1"/>
      <c r="AS66" s="1"/>
      <c r="AT66" s="1"/>
      <c r="AU66" s="1"/>
      <c r="AV66" s="1"/>
      <c r="AW66" s="1"/>
      <c r="AX66" s="1"/>
      <c r="AY66" s="1"/>
      <c r="AZ66" s="1"/>
      <c r="BA66" s="1"/>
      <c r="BB66" s="1"/>
      <c r="BC66" s="168"/>
      <c r="BD66" s="168"/>
      <c r="BE66" s="168"/>
      <c r="BF66" s="168"/>
      <c r="BG66" s="168"/>
      <c r="BH66" s="1"/>
      <c r="BI66" s="1"/>
      <c r="BJ66" s="168"/>
      <c r="BK66" s="168"/>
      <c r="BL66" s="168"/>
      <c r="BM66" s="168"/>
      <c r="BN66" s="168"/>
      <c r="BO66" s="168"/>
      <c r="BP66" s="1"/>
      <c r="BQ66" s="1"/>
      <c r="BR66" s="1"/>
      <c r="BS66" s="1"/>
      <c r="BT66" s="1"/>
      <c r="BU66" s="1"/>
      <c r="BV66" s="1"/>
      <c r="BW66" s="1"/>
      <c r="BX66" s="1"/>
      <c r="BY66" s="1"/>
    </row>
    <row r="67" spans="1:77" ht="15.75" customHeight="1">
      <c r="A67" s="152"/>
      <c r="B67" s="15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69"/>
      <c r="AO67" s="1"/>
      <c r="AP67" s="1"/>
      <c r="AQ67" s="1"/>
      <c r="AR67" s="1"/>
      <c r="AS67" s="1"/>
      <c r="AT67" s="1"/>
      <c r="AU67" s="1"/>
      <c r="AV67" s="1"/>
      <c r="AW67" s="1"/>
      <c r="AX67" s="1"/>
      <c r="AY67" s="1"/>
      <c r="AZ67" s="1"/>
      <c r="BA67" s="1"/>
      <c r="BB67" s="1"/>
      <c r="BC67" s="168"/>
      <c r="BD67" s="168"/>
      <c r="BE67" s="168"/>
      <c r="BF67" s="168"/>
      <c r="BG67" s="168"/>
      <c r="BH67" s="1"/>
      <c r="BI67" s="1"/>
      <c r="BJ67" s="168"/>
      <c r="BK67" s="168"/>
      <c r="BL67" s="168"/>
      <c r="BM67" s="168"/>
      <c r="BN67" s="168"/>
      <c r="BO67" s="168"/>
      <c r="BP67" s="1"/>
      <c r="BQ67" s="1"/>
      <c r="BR67" s="1"/>
      <c r="BS67" s="1"/>
      <c r="BT67" s="1"/>
      <c r="BU67" s="1"/>
      <c r="BV67" s="1"/>
      <c r="BW67" s="1"/>
      <c r="BX67" s="1"/>
      <c r="BY67" s="1"/>
    </row>
    <row r="68" spans="1:77" ht="15.75" customHeight="1">
      <c r="A68" s="152"/>
      <c r="B68" s="15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69"/>
      <c r="AO68" s="1"/>
      <c r="AP68" s="1"/>
      <c r="AQ68" s="1"/>
      <c r="AR68" s="1"/>
      <c r="AS68" s="1"/>
      <c r="AT68" s="1"/>
      <c r="AU68" s="1"/>
      <c r="AV68" s="1"/>
      <c r="AW68" s="1"/>
      <c r="AX68" s="1"/>
      <c r="AY68" s="1"/>
      <c r="AZ68" s="1"/>
      <c r="BA68" s="1"/>
      <c r="BB68" s="1"/>
      <c r="BC68" s="168"/>
      <c r="BD68" s="168"/>
      <c r="BE68" s="168"/>
      <c r="BF68" s="168"/>
      <c r="BG68" s="168"/>
      <c r="BH68" s="1"/>
      <c r="BI68" s="1"/>
      <c r="BJ68" s="168"/>
      <c r="BK68" s="168"/>
      <c r="BL68" s="168"/>
      <c r="BM68" s="168"/>
      <c r="BN68" s="168"/>
      <c r="BO68" s="168"/>
      <c r="BP68" s="1"/>
      <c r="BQ68" s="1"/>
      <c r="BR68" s="1"/>
      <c r="BS68" s="1"/>
      <c r="BT68" s="1"/>
      <c r="BU68" s="1"/>
      <c r="BV68" s="1"/>
      <c r="BW68" s="1"/>
      <c r="BX68" s="1"/>
      <c r="BY68" s="1"/>
    </row>
    <row r="69" spans="1:77" ht="15.75" customHeight="1">
      <c r="A69" s="152"/>
      <c r="B69" s="15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69"/>
      <c r="AO69" s="1"/>
      <c r="AP69" s="1"/>
      <c r="AQ69" s="1"/>
      <c r="AR69" s="1"/>
      <c r="AS69" s="1"/>
      <c r="AT69" s="1"/>
      <c r="AU69" s="1"/>
      <c r="AV69" s="1"/>
      <c r="AW69" s="1"/>
      <c r="AX69" s="1"/>
      <c r="AY69" s="1"/>
      <c r="AZ69" s="1"/>
      <c r="BA69" s="1"/>
      <c r="BB69" s="1"/>
      <c r="BC69" s="168"/>
      <c r="BD69" s="168"/>
      <c r="BE69" s="168"/>
      <c r="BF69" s="168"/>
      <c r="BG69" s="168"/>
      <c r="BH69" s="1"/>
      <c r="BI69" s="1"/>
      <c r="BJ69" s="168"/>
      <c r="BK69" s="168"/>
      <c r="BL69" s="168"/>
      <c r="BM69" s="168"/>
      <c r="BN69" s="168"/>
      <c r="BO69" s="168"/>
      <c r="BP69" s="1"/>
      <c r="BQ69" s="1"/>
      <c r="BR69" s="1"/>
      <c r="BS69" s="1"/>
      <c r="BT69" s="1"/>
      <c r="BU69" s="1"/>
      <c r="BV69" s="1"/>
      <c r="BW69" s="1"/>
      <c r="BX69" s="1"/>
      <c r="BY69" s="1"/>
    </row>
    <row r="70" spans="1:77" ht="15.75" customHeight="1">
      <c r="A70" s="152"/>
      <c r="B70" s="15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69"/>
      <c r="AO70" s="1"/>
      <c r="AP70" s="1"/>
      <c r="AQ70" s="1"/>
      <c r="AR70" s="1"/>
      <c r="AS70" s="1"/>
      <c r="AT70" s="1"/>
      <c r="AU70" s="1"/>
      <c r="AV70" s="1"/>
      <c r="AW70" s="1"/>
      <c r="AX70" s="1"/>
      <c r="AY70" s="1"/>
      <c r="AZ70" s="1"/>
      <c r="BA70" s="1"/>
      <c r="BB70" s="1"/>
      <c r="BC70" s="168"/>
      <c r="BD70" s="168"/>
      <c r="BE70" s="168"/>
      <c r="BF70" s="168"/>
      <c r="BG70" s="168"/>
      <c r="BH70" s="1"/>
      <c r="BI70" s="1"/>
      <c r="BJ70" s="168"/>
      <c r="BK70" s="168"/>
      <c r="BL70" s="168"/>
      <c r="BM70" s="168"/>
      <c r="BN70" s="168"/>
      <c r="BO70" s="168"/>
      <c r="BP70" s="1"/>
      <c r="BQ70" s="1"/>
      <c r="BR70" s="1"/>
      <c r="BS70" s="1"/>
      <c r="BT70" s="1"/>
      <c r="BU70" s="1"/>
      <c r="BV70" s="1"/>
      <c r="BW70" s="1"/>
      <c r="BX70" s="1"/>
      <c r="BY70" s="1"/>
    </row>
    <row r="71" spans="1:77" ht="15.75" customHeight="1">
      <c r="A71" s="152"/>
      <c r="B71" s="15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69"/>
      <c r="AO71" s="1"/>
      <c r="AP71" s="1"/>
      <c r="AQ71" s="1"/>
      <c r="AR71" s="1"/>
      <c r="AS71" s="1"/>
      <c r="AT71" s="1"/>
      <c r="AU71" s="1"/>
      <c r="AV71" s="1"/>
      <c r="AW71" s="1"/>
      <c r="AX71" s="1"/>
      <c r="AY71" s="1"/>
      <c r="AZ71" s="1"/>
      <c r="BA71" s="1"/>
      <c r="BB71" s="1"/>
      <c r="BC71" s="168"/>
      <c r="BD71" s="168"/>
      <c r="BE71" s="168"/>
      <c r="BF71" s="168"/>
      <c r="BG71" s="168"/>
      <c r="BH71" s="1"/>
      <c r="BI71" s="1"/>
      <c r="BJ71" s="168"/>
      <c r="BK71" s="168"/>
      <c r="BL71" s="168"/>
      <c r="BM71" s="168"/>
      <c r="BN71" s="168"/>
      <c r="BO71" s="168"/>
      <c r="BP71" s="1"/>
      <c r="BQ71" s="1"/>
      <c r="BR71" s="1"/>
      <c r="BS71" s="1"/>
      <c r="BT71" s="1"/>
      <c r="BU71" s="1"/>
      <c r="BV71" s="1"/>
      <c r="BW71" s="1"/>
      <c r="BX71" s="1"/>
      <c r="BY71" s="1"/>
    </row>
    <row r="72" spans="1:77" ht="15.75" customHeight="1">
      <c r="A72" s="152"/>
      <c r="B72" s="15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69"/>
      <c r="AO72" s="1"/>
      <c r="AP72" s="1"/>
      <c r="AQ72" s="1"/>
      <c r="AR72" s="1"/>
      <c r="AS72" s="1"/>
      <c r="AT72" s="1"/>
      <c r="AU72" s="1"/>
      <c r="AV72" s="1"/>
      <c r="AW72" s="1"/>
      <c r="AX72" s="1"/>
      <c r="AY72" s="1"/>
      <c r="AZ72" s="1"/>
      <c r="BA72" s="1"/>
      <c r="BB72" s="1"/>
      <c r="BC72" s="168"/>
      <c r="BD72" s="168"/>
      <c r="BE72" s="168"/>
      <c r="BF72" s="168"/>
      <c r="BG72" s="168"/>
      <c r="BH72" s="1"/>
      <c r="BI72" s="1"/>
      <c r="BJ72" s="168"/>
      <c r="BK72" s="168"/>
      <c r="BL72" s="168"/>
      <c r="BM72" s="168"/>
      <c r="BN72" s="168"/>
      <c r="BO72" s="168"/>
      <c r="BP72" s="1"/>
      <c r="BQ72" s="1"/>
      <c r="BR72" s="1"/>
      <c r="BS72" s="1"/>
      <c r="BT72" s="1"/>
      <c r="BU72" s="1"/>
      <c r="BV72" s="1"/>
      <c r="BW72" s="1"/>
      <c r="BX72" s="1"/>
      <c r="BY72" s="1"/>
    </row>
    <row r="73" spans="1:77" ht="15.75" customHeight="1">
      <c r="A73" s="152"/>
      <c r="B73" s="15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69"/>
      <c r="AO73" s="1"/>
      <c r="AP73" s="1"/>
      <c r="AQ73" s="1"/>
      <c r="AR73" s="1"/>
      <c r="AS73" s="1"/>
      <c r="AT73" s="1"/>
      <c r="AU73" s="1"/>
      <c r="AV73" s="1"/>
      <c r="AW73" s="1"/>
      <c r="AX73" s="1"/>
      <c r="AY73" s="1"/>
      <c r="AZ73" s="1"/>
      <c r="BA73" s="1"/>
      <c r="BB73" s="1"/>
      <c r="BC73" s="168"/>
      <c r="BD73" s="168"/>
      <c r="BE73" s="168"/>
      <c r="BF73" s="168"/>
      <c r="BG73" s="168"/>
      <c r="BH73" s="1"/>
      <c r="BI73" s="1"/>
      <c r="BJ73" s="168"/>
      <c r="BK73" s="168"/>
      <c r="BL73" s="168"/>
      <c r="BM73" s="168"/>
      <c r="BN73" s="168"/>
      <c r="BO73" s="168"/>
      <c r="BP73" s="1"/>
      <c r="BQ73" s="1"/>
      <c r="BR73" s="1"/>
      <c r="BS73" s="1"/>
      <c r="BT73" s="1"/>
      <c r="BU73" s="1"/>
      <c r="BV73" s="1"/>
      <c r="BW73" s="1"/>
      <c r="BX73" s="1"/>
      <c r="BY73" s="1"/>
    </row>
    <row r="74" spans="1:77" ht="15.75" customHeight="1">
      <c r="A74" s="152"/>
      <c r="B74" s="15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69"/>
      <c r="AO74" s="1"/>
      <c r="AP74" s="1"/>
      <c r="AQ74" s="1"/>
      <c r="AR74" s="1"/>
      <c r="AS74" s="1"/>
      <c r="AT74" s="1"/>
      <c r="AU74" s="1"/>
      <c r="AV74" s="1"/>
      <c r="AW74" s="1"/>
      <c r="AX74" s="1"/>
      <c r="AY74" s="1"/>
      <c r="AZ74" s="1"/>
      <c r="BA74" s="1"/>
      <c r="BB74" s="1"/>
      <c r="BC74" s="168"/>
      <c r="BD74" s="168"/>
      <c r="BE74" s="168"/>
      <c r="BF74" s="168"/>
      <c r="BG74" s="168"/>
      <c r="BH74" s="1"/>
      <c r="BI74" s="1"/>
      <c r="BJ74" s="168"/>
      <c r="BK74" s="168"/>
      <c r="BL74" s="168"/>
      <c r="BM74" s="168"/>
      <c r="BN74" s="168"/>
      <c r="BO74" s="168"/>
      <c r="BP74" s="1"/>
      <c r="BQ74" s="1"/>
      <c r="BR74" s="1"/>
      <c r="BS74" s="1"/>
      <c r="BT74" s="1"/>
      <c r="BU74" s="1"/>
      <c r="BV74" s="1"/>
      <c r="BW74" s="1"/>
      <c r="BX74" s="1"/>
      <c r="BY74" s="1"/>
    </row>
    <row r="75" spans="1:77" ht="15.75" customHeight="1">
      <c r="A75" s="152"/>
      <c r="B75" s="15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69"/>
      <c r="AO75" s="1"/>
      <c r="AP75" s="1"/>
      <c r="AQ75" s="1"/>
      <c r="AR75" s="1"/>
      <c r="AS75" s="1"/>
      <c r="AT75" s="1"/>
      <c r="AU75" s="1"/>
      <c r="AV75" s="1"/>
      <c r="AW75" s="1"/>
      <c r="AX75" s="1"/>
      <c r="AY75" s="1"/>
      <c r="AZ75" s="1"/>
      <c r="BA75" s="1"/>
      <c r="BB75" s="1"/>
      <c r="BC75" s="168"/>
      <c r="BD75" s="168"/>
      <c r="BE75" s="168"/>
      <c r="BF75" s="168"/>
      <c r="BG75" s="168"/>
      <c r="BH75" s="1"/>
      <c r="BI75" s="1"/>
      <c r="BJ75" s="168"/>
      <c r="BK75" s="168"/>
      <c r="BL75" s="168"/>
      <c r="BM75" s="168"/>
      <c r="BN75" s="168"/>
      <c r="BO75" s="168"/>
      <c r="BP75" s="1"/>
      <c r="BQ75" s="1"/>
      <c r="BR75" s="1"/>
      <c r="BS75" s="1"/>
      <c r="BT75" s="1"/>
      <c r="BU75" s="1"/>
      <c r="BV75" s="1"/>
      <c r="BW75" s="1"/>
      <c r="BX75" s="1"/>
      <c r="BY75" s="1"/>
    </row>
    <row r="76" spans="1:77" ht="15.75" customHeight="1">
      <c r="A76" s="152"/>
      <c r="B76" s="15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69"/>
      <c r="AO76" s="1"/>
      <c r="AP76" s="1"/>
      <c r="AQ76" s="1"/>
      <c r="AR76" s="1"/>
      <c r="AS76" s="1"/>
      <c r="AT76" s="1"/>
      <c r="AU76" s="1"/>
      <c r="AV76" s="1"/>
      <c r="AW76" s="1"/>
      <c r="AX76" s="1"/>
      <c r="AY76" s="1"/>
      <c r="AZ76" s="1"/>
      <c r="BA76" s="1"/>
      <c r="BB76" s="1"/>
      <c r="BC76" s="168"/>
      <c r="BD76" s="168"/>
      <c r="BE76" s="168"/>
      <c r="BF76" s="168"/>
      <c r="BG76" s="168"/>
      <c r="BH76" s="1"/>
      <c r="BI76" s="1"/>
      <c r="BJ76" s="168"/>
      <c r="BK76" s="168"/>
      <c r="BL76" s="168"/>
      <c r="BM76" s="168"/>
      <c r="BN76" s="168"/>
      <c r="BO76" s="168"/>
      <c r="BP76" s="1"/>
      <c r="BQ76" s="1"/>
      <c r="BR76" s="1"/>
      <c r="BS76" s="1"/>
      <c r="BT76" s="1"/>
      <c r="BU76" s="1"/>
      <c r="BV76" s="1"/>
      <c r="BW76" s="1"/>
      <c r="BX76" s="1"/>
      <c r="BY76" s="1"/>
    </row>
    <row r="77" spans="1:77" ht="15.75" customHeight="1">
      <c r="A77" s="152"/>
      <c r="B77" s="15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69"/>
      <c r="AO77" s="1"/>
      <c r="AP77" s="1"/>
      <c r="AQ77" s="1"/>
      <c r="AR77" s="1"/>
      <c r="AS77" s="1"/>
      <c r="AT77" s="1"/>
      <c r="AU77" s="1"/>
      <c r="AV77" s="1"/>
      <c r="AW77" s="1"/>
      <c r="AX77" s="1"/>
      <c r="AY77" s="1"/>
      <c r="AZ77" s="1"/>
      <c r="BA77" s="1"/>
      <c r="BB77" s="1"/>
      <c r="BC77" s="168"/>
      <c r="BD77" s="168"/>
      <c r="BE77" s="168"/>
      <c r="BF77" s="168"/>
      <c r="BG77" s="168"/>
      <c r="BH77" s="1"/>
      <c r="BI77" s="1"/>
      <c r="BJ77" s="168"/>
      <c r="BK77" s="168"/>
      <c r="BL77" s="168"/>
      <c r="BM77" s="168"/>
      <c r="BN77" s="168"/>
      <c r="BO77" s="168"/>
      <c r="BP77" s="1"/>
      <c r="BQ77" s="1"/>
      <c r="BR77" s="1"/>
      <c r="BS77" s="1"/>
      <c r="BT77" s="1"/>
      <c r="BU77" s="1"/>
      <c r="BV77" s="1"/>
      <c r="BW77" s="1"/>
      <c r="BX77" s="1"/>
      <c r="BY77" s="1"/>
    </row>
    <row r="78" spans="1:77" ht="15.75" customHeight="1">
      <c r="A78" s="152"/>
      <c r="B78" s="152"/>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69"/>
      <c r="AO78" s="1"/>
      <c r="AP78" s="1"/>
      <c r="AQ78" s="1"/>
      <c r="AR78" s="1"/>
      <c r="AS78" s="1"/>
      <c r="AT78" s="1"/>
      <c r="AU78" s="1"/>
      <c r="AV78" s="1"/>
      <c r="AW78" s="1"/>
      <c r="AX78" s="1"/>
      <c r="AY78" s="1"/>
      <c r="AZ78" s="1"/>
      <c r="BA78" s="1"/>
      <c r="BB78" s="1"/>
      <c r="BC78" s="168"/>
      <c r="BD78" s="168"/>
      <c r="BE78" s="168"/>
      <c r="BF78" s="168"/>
      <c r="BG78" s="168"/>
      <c r="BH78" s="1"/>
      <c r="BI78" s="1"/>
      <c r="BJ78" s="168"/>
      <c r="BK78" s="168"/>
      <c r="BL78" s="168"/>
      <c r="BM78" s="168"/>
      <c r="BN78" s="168"/>
      <c r="BO78" s="168"/>
      <c r="BP78" s="1"/>
      <c r="BQ78" s="1"/>
      <c r="BR78" s="1"/>
      <c r="BS78" s="1"/>
      <c r="BT78" s="1"/>
      <c r="BU78" s="1"/>
      <c r="BV78" s="1"/>
      <c r="BW78" s="1"/>
      <c r="BX78" s="1"/>
      <c r="BY78" s="1"/>
    </row>
    <row r="79" spans="1:77" ht="15.75" customHeight="1">
      <c r="A79" s="152"/>
      <c r="B79" s="152"/>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69"/>
      <c r="AO79" s="1"/>
      <c r="AP79" s="1"/>
      <c r="AQ79" s="1"/>
      <c r="AR79" s="1"/>
      <c r="AS79" s="1"/>
      <c r="AT79" s="1"/>
      <c r="AU79" s="1"/>
      <c r="AV79" s="1"/>
      <c r="AW79" s="1"/>
      <c r="AX79" s="1"/>
      <c r="AY79" s="1"/>
      <c r="AZ79" s="1"/>
      <c r="BA79" s="1"/>
      <c r="BB79" s="1"/>
      <c r="BC79" s="168"/>
      <c r="BD79" s="168"/>
      <c r="BE79" s="168"/>
      <c r="BF79" s="168"/>
      <c r="BG79" s="168"/>
      <c r="BH79" s="1"/>
      <c r="BI79" s="1"/>
      <c r="BJ79" s="168"/>
      <c r="BK79" s="168"/>
      <c r="BL79" s="168"/>
      <c r="BM79" s="168"/>
      <c r="BN79" s="168"/>
      <c r="BO79" s="168"/>
      <c r="BP79" s="1"/>
      <c r="BQ79" s="1"/>
      <c r="BR79" s="1"/>
      <c r="BS79" s="1"/>
      <c r="BT79" s="1"/>
      <c r="BU79" s="1"/>
      <c r="BV79" s="1"/>
      <c r="BW79" s="1"/>
      <c r="BX79" s="1"/>
      <c r="BY79" s="1"/>
    </row>
    <row r="80" spans="1:77" ht="15.75" customHeight="1">
      <c r="A80" s="152"/>
      <c r="B80" s="15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69"/>
      <c r="AO80" s="1"/>
      <c r="AP80" s="1"/>
      <c r="AQ80" s="1"/>
      <c r="AR80" s="1"/>
      <c r="AS80" s="1"/>
      <c r="AT80" s="1"/>
      <c r="AU80" s="1"/>
      <c r="AV80" s="1"/>
      <c r="AW80" s="1"/>
      <c r="AX80" s="1"/>
      <c r="AY80" s="1"/>
      <c r="AZ80" s="1"/>
      <c r="BA80" s="1"/>
      <c r="BB80" s="1"/>
      <c r="BC80" s="168"/>
      <c r="BD80" s="168"/>
      <c r="BE80" s="168"/>
      <c r="BF80" s="168"/>
      <c r="BG80" s="168"/>
      <c r="BH80" s="1"/>
      <c r="BI80" s="1"/>
      <c r="BJ80" s="168"/>
      <c r="BK80" s="168"/>
      <c r="BL80" s="168"/>
      <c r="BM80" s="168"/>
      <c r="BN80" s="168"/>
      <c r="BO80" s="168"/>
      <c r="BP80" s="1"/>
      <c r="BQ80" s="1"/>
      <c r="BR80" s="1"/>
      <c r="BS80" s="1"/>
      <c r="BT80" s="1"/>
      <c r="BU80" s="1"/>
      <c r="BV80" s="1"/>
      <c r="BW80" s="1"/>
      <c r="BX80" s="1"/>
      <c r="BY80" s="1"/>
    </row>
    <row r="81" spans="1:77" ht="15.75" customHeight="1">
      <c r="A81" s="152"/>
      <c r="B81" s="15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69"/>
      <c r="AO81" s="1"/>
      <c r="AP81" s="1"/>
      <c r="AQ81" s="1"/>
      <c r="AR81" s="1"/>
      <c r="AS81" s="1"/>
      <c r="AT81" s="1"/>
      <c r="AU81" s="1"/>
      <c r="AV81" s="1"/>
      <c r="AW81" s="1"/>
      <c r="AX81" s="1"/>
      <c r="AY81" s="1"/>
      <c r="AZ81" s="1"/>
      <c r="BA81" s="1"/>
      <c r="BB81" s="1"/>
      <c r="BC81" s="168"/>
      <c r="BD81" s="168"/>
      <c r="BE81" s="168"/>
      <c r="BF81" s="168"/>
      <c r="BG81" s="168"/>
      <c r="BH81" s="1"/>
      <c r="BI81" s="1"/>
      <c r="BJ81" s="168"/>
      <c r="BK81" s="168"/>
      <c r="BL81" s="168"/>
      <c r="BM81" s="168"/>
      <c r="BN81" s="168"/>
      <c r="BO81" s="168"/>
      <c r="BP81" s="1"/>
      <c r="BQ81" s="1"/>
      <c r="BR81" s="1"/>
      <c r="BS81" s="1"/>
      <c r="BT81" s="1"/>
      <c r="BU81" s="1"/>
      <c r="BV81" s="1"/>
      <c r="BW81" s="1"/>
      <c r="BX81" s="1"/>
      <c r="BY81" s="1"/>
    </row>
    <row r="82" spans="1:77" ht="15.75" customHeight="1">
      <c r="A82" s="152"/>
      <c r="B82" s="152"/>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69"/>
      <c r="AO82" s="1"/>
      <c r="AP82" s="1"/>
      <c r="AQ82" s="1"/>
      <c r="AR82" s="1"/>
      <c r="AS82" s="1"/>
      <c r="AT82" s="1"/>
      <c r="AU82" s="1"/>
      <c r="AV82" s="1"/>
      <c r="AW82" s="1"/>
      <c r="AX82" s="1"/>
      <c r="AY82" s="1"/>
      <c r="AZ82" s="1"/>
      <c r="BA82" s="1"/>
      <c r="BB82" s="1"/>
      <c r="BC82" s="168"/>
      <c r="BD82" s="168"/>
      <c r="BE82" s="168"/>
      <c r="BF82" s="168"/>
      <c r="BG82" s="168"/>
      <c r="BH82" s="1"/>
      <c r="BI82" s="1"/>
      <c r="BJ82" s="168"/>
      <c r="BK82" s="168"/>
      <c r="BL82" s="168"/>
      <c r="BM82" s="168"/>
      <c r="BN82" s="168"/>
      <c r="BO82" s="168"/>
      <c r="BP82" s="1"/>
      <c r="BQ82" s="1"/>
      <c r="BR82" s="1"/>
      <c r="BS82" s="1"/>
      <c r="BT82" s="1"/>
      <c r="BU82" s="1"/>
      <c r="BV82" s="1"/>
      <c r="BW82" s="1"/>
      <c r="BX82" s="1"/>
      <c r="BY82" s="1"/>
    </row>
    <row r="83" spans="1:77" ht="15.75" customHeight="1">
      <c r="A83" s="152"/>
      <c r="B83" s="15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69"/>
      <c r="AO83" s="1"/>
      <c r="AP83" s="1"/>
      <c r="AQ83" s="1"/>
      <c r="AR83" s="1"/>
      <c r="AS83" s="1"/>
      <c r="AT83" s="1"/>
      <c r="AU83" s="1"/>
      <c r="AV83" s="1"/>
      <c r="AW83" s="1"/>
      <c r="AX83" s="1"/>
      <c r="AY83" s="1"/>
      <c r="AZ83" s="1"/>
      <c r="BA83" s="1"/>
      <c r="BB83" s="1"/>
      <c r="BC83" s="168"/>
      <c r="BD83" s="168"/>
      <c r="BE83" s="168"/>
      <c r="BF83" s="168"/>
      <c r="BG83" s="168"/>
      <c r="BH83" s="1"/>
      <c r="BI83" s="1"/>
      <c r="BJ83" s="168"/>
      <c r="BK83" s="168"/>
      <c r="BL83" s="168"/>
      <c r="BM83" s="168"/>
      <c r="BN83" s="168"/>
      <c r="BO83" s="168"/>
      <c r="BP83" s="1"/>
      <c r="BQ83" s="1"/>
      <c r="BR83" s="1"/>
      <c r="BS83" s="1"/>
      <c r="BT83" s="1"/>
      <c r="BU83" s="1"/>
      <c r="BV83" s="1"/>
      <c r="BW83" s="1"/>
      <c r="BX83" s="1"/>
      <c r="BY83" s="1"/>
    </row>
    <row r="84" spans="1:77" ht="15.75" customHeight="1">
      <c r="A84" s="152"/>
      <c r="B84" s="15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69"/>
      <c r="AO84" s="1"/>
      <c r="AP84" s="1"/>
      <c r="AQ84" s="1"/>
      <c r="AR84" s="1"/>
      <c r="AS84" s="1"/>
      <c r="AT84" s="1"/>
      <c r="AU84" s="1"/>
      <c r="AV84" s="1"/>
      <c r="AW84" s="1"/>
      <c r="AX84" s="1"/>
      <c r="AY84" s="1"/>
      <c r="AZ84" s="1"/>
      <c r="BA84" s="1"/>
      <c r="BB84" s="1"/>
      <c r="BC84" s="168"/>
      <c r="BD84" s="168"/>
      <c r="BE84" s="168"/>
      <c r="BF84" s="168"/>
      <c r="BG84" s="168"/>
      <c r="BH84" s="1"/>
      <c r="BI84" s="1"/>
      <c r="BJ84" s="168"/>
      <c r="BK84" s="168"/>
      <c r="BL84" s="168"/>
      <c r="BM84" s="168"/>
      <c r="BN84" s="168"/>
      <c r="BO84" s="168"/>
      <c r="BP84" s="1"/>
      <c r="BQ84" s="1"/>
      <c r="BR84" s="1"/>
      <c r="BS84" s="1"/>
      <c r="BT84" s="1"/>
      <c r="BU84" s="1"/>
      <c r="BV84" s="1"/>
      <c r="BW84" s="1"/>
      <c r="BX84" s="1"/>
      <c r="BY84" s="1"/>
    </row>
    <row r="85" spans="1:77" ht="15.75" customHeight="1">
      <c r="A85" s="152"/>
      <c r="B85" s="15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69"/>
      <c r="AO85" s="1"/>
      <c r="AP85" s="1"/>
      <c r="AQ85" s="1"/>
      <c r="AR85" s="1"/>
      <c r="AS85" s="1"/>
      <c r="AT85" s="1"/>
      <c r="AU85" s="1"/>
      <c r="AV85" s="1"/>
      <c r="AW85" s="1"/>
      <c r="AX85" s="1"/>
      <c r="AY85" s="1"/>
      <c r="AZ85" s="1"/>
      <c r="BA85" s="1"/>
      <c r="BB85" s="1"/>
      <c r="BC85" s="168"/>
      <c r="BD85" s="168"/>
      <c r="BE85" s="168"/>
      <c r="BF85" s="168"/>
      <c r="BG85" s="168"/>
      <c r="BH85" s="1"/>
      <c r="BI85" s="1"/>
      <c r="BJ85" s="168"/>
      <c r="BK85" s="168"/>
      <c r="BL85" s="168"/>
      <c r="BM85" s="168"/>
      <c r="BN85" s="168"/>
      <c r="BO85" s="168"/>
      <c r="BP85" s="1"/>
      <c r="BQ85" s="1"/>
      <c r="BR85" s="1"/>
      <c r="BS85" s="1"/>
      <c r="BT85" s="1"/>
      <c r="BU85" s="1"/>
      <c r="BV85" s="1"/>
      <c r="BW85" s="1"/>
      <c r="BX85" s="1"/>
      <c r="BY85" s="1"/>
    </row>
    <row r="86" spans="1:77" ht="15.75" customHeight="1">
      <c r="A86" s="152"/>
      <c r="B86" s="15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69"/>
      <c r="AO86" s="1"/>
      <c r="AP86" s="1"/>
      <c r="AQ86" s="1"/>
      <c r="AR86" s="1"/>
      <c r="AS86" s="1"/>
      <c r="AT86" s="1"/>
      <c r="AU86" s="1"/>
      <c r="AV86" s="1"/>
      <c r="AW86" s="1"/>
      <c r="AX86" s="1"/>
      <c r="AY86" s="1"/>
      <c r="AZ86" s="1"/>
      <c r="BA86" s="1"/>
      <c r="BB86" s="1"/>
      <c r="BC86" s="168"/>
      <c r="BD86" s="168"/>
      <c r="BE86" s="168"/>
      <c r="BF86" s="168"/>
      <c r="BG86" s="168"/>
      <c r="BH86" s="1"/>
      <c r="BI86" s="1"/>
      <c r="BJ86" s="168"/>
      <c r="BK86" s="168"/>
      <c r="BL86" s="168"/>
      <c r="BM86" s="168"/>
      <c r="BN86" s="168"/>
      <c r="BO86" s="168"/>
      <c r="BP86" s="1"/>
      <c r="BQ86" s="1"/>
      <c r="BR86" s="1"/>
      <c r="BS86" s="1"/>
      <c r="BT86" s="1"/>
      <c r="BU86" s="1"/>
      <c r="BV86" s="1"/>
      <c r="BW86" s="1"/>
      <c r="BX86" s="1"/>
      <c r="BY86" s="1"/>
    </row>
    <row r="87" spans="1:77" ht="15.75" customHeight="1">
      <c r="A87" s="152"/>
      <c r="B87" s="15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69"/>
      <c r="AO87" s="1"/>
      <c r="AP87" s="1"/>
      <c r="AQ87" s="1"/>
      <c r="AR87" s="1"/>
      <c r="AS87" s="1"/>
      <c r="AT87" s="1"/>
      <c r="AU87" s="1"/>
      <c r="AV87" s="1"/>
      <c r="AW87" s="1"/>
      <c r="AX87" s="1"/>
      <c r="AY87" s="1"/>
      <c r="AZ87" s="1"/>
      <c r="BA87" s="1"/>
      <c r="BB87" s="1"/>
      <c r="BC87" s="168"/>
      <c r="BD87" s="168"/>
      <c r="BE87" s="168"/>
      <c r="BF87" s="168"/>
      <c r="BG87" s="168"/>
      <c r="BH87" s="1"/>
      <c r="BI87" s="1"/>
      <c r="BJ87" s="168"/>
      <c r="BK87" s="168"/>
      <c r="BL87" s="168"/>
      <c r="BM87" s="168"/>
      <c r="BN87" s="168"/>
      <c r="BO87" s="168"/>
      <c r="BP87" s="1"/>
      <c r="BQ87" s="1"/>
      <c r="BR87" s="1"/>
      <c r="BS87" s="1"/>
      <c r="BT87" s="1"/>
      <c r="BU87" s="1"/>
      <c r="BV87" s="1"/>
      <c r="BW87" s="1"/>
      <c r="BX87" s="1"/>
      <c r="BY87" s="1"/>
    </row>
    <row r="88" spans="1:77" ht="15.75" customHeight="1">
      <c r="A88" s="152"/>
      <c r="B88" s="15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69"/>
      <c r="AO88" s="1"/>
      <c r="AP88" s="1"/>
      <c r="AQ88" s="1"/>
      <c r="AR88" s="1"/>
      <c r="AS88" s="1"/>
      <c r="AT88" s="1"/>
      <c r="AU88" s="1"/>
      <c r="AV88" s="1"/>
      <c r="AW88" s="1"/>
      <c r="AX88" s="1"/>
      <c r="AY88" s="1"/>
      <c r="AZ88" s="1"/>
      <c r="BA88" s="1"/>
      <c r="BB88" s="1"/>
      <c r="BC88" s="168"/>
      <c r="BD88" s="168"/>
      <c r="BE88" s="168"/>
      <c r="BF88" s="168"/>
      <c r="BG88" s="168"/>
      <c r="BH88" s="1"/>
      <c r="BI88" s="1"/>
      <c r="BJ88" s="168"/>
      <c r="BK88" s="168"/>
      <c r="BL88" s="168"/>
      <c r="BM88" s="168"/>
      <c r="BN88" s="168"/>
      <c r="BO88" s="168"/>
      <c r="BP88" s="1"/>
      <c r="BQ88" s="1"/>
      <c r="BR88" s="1"/>
      <c r="BS88" s="1"/>
      <c r="BT88" s="1"/>
      <c r="BU88" s="1"/>
      <c r="BV88" s="1"/>
      <c r="BW88" s="1"/>
      <c r="BX88" s="1"/>
      <c r="BY88" s="1"/>
    </row>
    <row r="89" spans="1:77" ht="15.75" customHeight="1">
      <c r="A89" s="152"/>
      <c r="B89" s="15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69"/>
      <c r="AO89" s="1"/>
      <c r="AP89" s="1"/>
      <c r="AQ89" s="1"/>
      <c r="AR89" s="1"/>
      <c r="AS89" s="1"/>
      <c r="AT89" s="1"/>
      <c r="AU89" s="1"/>
      <c r="AV89" s="1"/>
      <c r="AW89" s="1"/>
      <c r="AX89" s="1"/>
      <c r="AY89" s="1"/>
      <c r="AZ89" s="1"/>
      <c r="BA89" s="1"/>
      <c r="BB89" s="1"/>
      <c r="BC89" s="168"/>
      <c r="BD89" s="168"/>
      <c r="BE89" s="168"/>
      <c r="BF89" s="168"/>
      <c r="BG89" s="168"/>
      <c r="BH89" s="1"/>
      <c r="BI89" s="1"/>
      <c r="BJ89" s="168"/>
      <c r="BK89" s="168"/>
      <c r="BL89" s="168"/>
      <c r="BM89" s="168"/>
      <c r="BN89" s="168"/>
      <c r="BO89" s="168"/>
      <c r="BP89" s="1"/>
      <c r="BQ89" s="1"/>
      <c r="BR89" s="1"/>
      <c r="BS89" s="1"/>
      <c r="BT89" s="1"/>
      <c r="BU89" s="1"/>
      <c r="BV89" s="1"/>
      <c r="BW89" s="1"/>
      <c r="BX89" s="1"/>
      <c r="BY89" s="1"/>
    </row>
    <row r="90" spans="1:77" ht="15.75" customHeight="1">
      <c r="A90" s="152"/>
      <c r="B90" s="15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69"/>
      <c r="AO90" s="1"/>
      <c r="AP90" s="1"/>
      <c r="AQ90" s="1"/>
      <c r="AR90" s="1"/>
      <c r="AS90" s="1"/>
      <c r="AT90" s="1"/>
      <c r="AU90" s="1"/>
      <c r="AV90" s="1"/>
      <c r="AW90" s="1"/>
      <c r="AX90" s="1"/>
      <c r="AY90" s="1"/>
      <c r="AZ90" s="1"/>
      <c r="BA90" s="1"/>
      <c r="BB90" s="1"/>
      <c r="BC90" s="168"/>
      <c r="BD90" s="168"/>
      <c r="BE90" s="168"/>
      <c r="BF90" s="168"/>
      <c r="BG90" s="168"/>
      <c r="BH90" s="1"/>
      <c r="BI90" s="1"/>
      <c r="BJ90" s="168"/>
      <c r="BK90" s="168"/>
      <c r="BL90" s="168"/>
      <c r="BM90" s="168"/>
      <c r="BN90" s="168"/>
      <c r="BO90" s="168"/>
      <c r="BP90" s="1"/>
      <c r="BQ90" s="1"/>
      <c r="BR90" s="1"/>
      <c r="BS90" s="1"/>
      <c r="BT90" s="1"/>
      <c r="BU90" s="1"/>
      <c r="BV90" s="1"/>
      <c r="BW90" s="1"/>
      <c r="BX90" s="1"/>
      <c r="BY90" s="1"/>
    </row>
    <row r="91" spans="1:77" ht="15.75" customHeight="1">
      <c r="A91" s="152"/>
      <c r="B91" s="15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69"/>
      <c r="AO91" s="1"/>
      <c r="AP91" s="1"/>
      <c r="AQ91" s="1"/>
      <c r="AR91" s="1"/>
      <c r="AS91" s="1"/>
      <c r="AT91" s="1"/>
      <c r="AU91" s="1"/>
      <c r="AV91" s="1"/>
      <c r="AW91" s="1"/>
      <c r="AX91" s="1"/>
      <c r="AY91" s="1"/>
      <c r="AZ91" s="1"/>
      <c r="BA91" s="1"/>
      <c r="BB91" s="1"/>
      <c r="BC91" s="168"/>
      <c r="BD91" s="168"/>
      <c r="BE91" s="168"/>
      <c r="BF91" s="168"/>
      <c r="BG91" s="168"/>
      <c r="BH91" s="1"/>
      <c r="BI91" s="1"/>
      <c r="BJ91" s="168"/>
      <c r="BK91" s="168"/>
      <c r="BL91" s="168"/>
      <c r="BM91" s="168"/>
      <c r="BN91" s="168"/>
      <c r="BO91" s="168"/>
      <c r="BP91" s="1"/>
      <c r="BQ91" s="1"/>
      <c r="BR91" s="1"/>
      <c r="BS91" s="1"/>
      <c r="BT91" s="1"/>
      <c r="BU91" s="1"/>
      <c r="BV91" s="1"/>
      <c r="BW91" s="1"/>
      <c r="BX91" s="1"/>
      <c r="BY91" s="1"/>
    </row>
    <row r="92" spans="1:77" ht="15.75" customHeight="1">
      <c r="A92" s="152"/>
      <c r="B92" s="15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69"/>
      <c r="AO92" s="1"/>
      <c r="AP92" s="1"/>
      <c r="AQ92" s="1"/>
      <c r="AR92" s="1"/>
      <c r="AS92" s="1"/>
      <c r="AT92" s="1"/>
      <c r="AU92" s="1"/>
      <c r="AV92" s="1"/>
      <c r="AW92" s="1"/>
      <c r="AX92" s="1"/>
      <c r="AY92" s="1"/>
      <c r="AZ92" s="1"/>
      <c r="BA92" s="1"/>
      <c r="BB92" s="1"/>
      <c r="BC92" s="168"/>
      <c r="BD92" s="168"/>
      <c r="BE92" s="168"/>
      <c r="BF92" s="168"/>
      <c r="BG92" s="168"/>
      <c r="BH92" s="1"/>
      <c r="BI92" s="1"/>
      <c r="BJ92" s="168"/>
      <c r="BK92" s="168"/>
      <c r="BL92" s="168"/>
      <c r="BM92" s="168"/>
      <c r="BN92" s="168"/>
      <c r="BO92" s="168"/>
      <c r="BP92" s="1"/>
      <c r="BQ92" s="1"/>
      <c r="BR92" s="1"/>
      <c r="BS92" s="1"/>
      <c r="BT92" s="1"/>
      <c r="BU92" s="1"/>
      <c r="BV92" s="1"/>
      <c r="BW92" s="1"/>
      <c r="BX92" s="1"/>
      <c r="BY92" s="1"/>
    </row>
    <row r="93" spans="1:77" ht="15.75" customHeight="1">
      <c r="A93" s="152"/>
      <c r="B93" s="15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69"/>
      <c r="AO93" s="1"/>
      <c r="AP93" s="1"/>
      <c r="AQ93" s="1"/>
      <c r="AR93" s="1"/>
      <c r="AS93" s="1"/>
      <c r="AT93" s="1"/>
      <c r="AU93" s="1"/>
      <c r="AV93" s="1"/>
      <c r="AW93" s="1"/>
      <c r="AX93" s="1"/>
      <c r="AY93" s="1"/>
      <c r="AZ93" s="1"/>
      <c r="BA93" s="1"/>
      <c r="BB93" s="1"/>
      <c r="BC93" s="168"/>
      <c r="BD93" s="168"/>
      <c r="BE93" s="168"/>
      <c r="BF93" s="168"/>
      <c r="BG93" s="168"/>
      <c r="BH93" s="1"/>
      <c r="BI93" s="1"/>
      <c r="BJ93" s="168"/>
      <c r="BK93" s="168"/>
      <c r="BL93" s="168"/>
      <c r="BM93" s="168"/>
      <c r="BN93" s="168"/>
      <c r="BO93" s="168"/>
      <c r="BP93" s="1"/>
      <c r="BQ93" s="1"/>
      <c r="BR93" s="1"/>
      <c r="BS93" s="1"/>
      <c r="BT93" s="1"/>
      <c r="BU93" s="1"/>
      <c r="BV93" s="1"/>
      <c r="BW93" s="1"/>
      <c r="BX93" s="1"/>
      <c r="BY93" s="1"/>
    </row>
    <row r="94" spans="1:77" ht="15.75" customHeight="1">
      <c r="A94" s="152"/>
      <c r="B94" s="15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69"/>
      <c r="AO94" s="1"/>
      <c r="AP94" s="1"/>
      <c r="AQ94" s="1"/>
      <c r="AR94" s="1"/>
      <c r="AS94" s="1"/>
      <c r="AT94" s="1"/>
      <c r="AU94" s="1"/>
      <c r="AV94" s="1"/>
      <c r="AW94" s="1"/>
      <c r="AX94" s="1"/>
      <c r="AY94" s="1"/>
      <c r="AZ94" s="1"/>
      <c r="BA94" s="1"/>
      <c r="BB94" s="1"/>
      <c r="BC94" s="168"/>
      <c r="BD94" s="168"/>
      <c r="BE94" s="168"/>
      <c r="BF94" s="168"/>
      <c r="BG94" s="168"/>
      <c r="BH94" s="1"/>
      <c r="BI94" s="1"/>
      <c r="BJ94" s="168"/>
      <c r="BK94" s="168"/>
      <c r="BL94" s="168"/>
      <c r="BM94" s="168"/>
      <c r="BN94" s="168"/>
      <c r="BO94" s="168"/>
      <c r="BP94" s="1"/>
      <c r="BQ94" s="1"/>
      <c r="BR94" s="1"/>
      <c r="BS94" s="1"/>
      <c r="BT94" s="1"/>
      <c r="BU94" s="1"/>
      <c r="BV94" s="1"/>
      <c r="BW94" s="1"/>
      <c r="BX94" s="1"/>
      <c r="BY94" s="1"/>
    </row>
    <row r="95" spans="1:77" ht="15.75" customHeight="1">
      <c r="A95" s="152"/>
      <c r="B95" s="15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69"/>
      <c r="AO95" s="1"/>
      <c r="AP95" s="1"/>
      <c r="AQ95" s="1"/>
      <c r="AR95" s="1"/>
      <c r="AS95" s="1"/>
      <c r="AT95" s="1"/>
      <c r="AU95" s="1"/>
      <c r="AV95" s="1"/>
      <c r="AW95" s="1"/>
      <c r="AX95" s="1"/>
      <c r="AY95" s="1"/>
      <c r="AZ95" s="1"/>
      <c r="BA95" s="1"/>
      <c r="BB95" s="1"/>
      <c r="BC95" s="168"/>
      <c r="BD95" s="168"/>
      <c r="BE95" s="168"/>
      <c r="BF95" s="168"/>
      <c r="BG95" s="168"/>
      <c r="BH95" s="1"/>
      <c r="BI95" s="1"/>
      <c r="BJ95" s="168"/>
      <c r="BK95" s="168"/>
      <c r="BL95" s="168"/>
      <c r="BM95" s="168"/>
      <c r="BN95" s="168"/>
      <c r="BO95" s="168"/>
      <c r="BP95" s="1"/>
      <c r="BQ95" s="1"/>
      <c r="BR95" s="1"/>
      <c r="BS95" s="1"/>
      <c r="BT95" s="1"/>
      <c r="BU95" s="1"/>
      <c r="BV95" s="1"/>
      <c r="BW95" s="1"/>
      <c r="BX95" s="1"/>
      <c r="BY95" s="1"/>
    </row>
    <row r="96" spans="1:77" ht="15.75" customHeight="1">
      <c r="A96" s="152"/>
      <c r="B96" s="15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69"/>
      <c r="AO96" s="1"/>
      <c r="AP96" s="1"/>
      <c r="AQ96" s="1"/>
      <c r="AR96" s="1"/>
      <c r="AS96" s="1"/>
      <c r="AT96" s="1"/>
      <c r="AU96" s="1"/>
      <c r="AV96" s="1"/>
      <c r="AW96" s="1"/>
      <c r="AX96" s="1"/>
      <c r="AY96" s="1"/>
      <c r="AZ96" s="1"/>
      <c r="BA96" s="1"/>
      <c r="BB96" s="1"/>
      <c r="BC96" s="168"/>
      <c r="BD96" s="168"/>
      <c r="BE96" s="168"/>
      <c r="BF96" s="168"/>
      <c r="BG96" s="168"/>
      <c r="BH96" s="1"/>
      <c r="BI96" s="1"/>
      <c r="BJ96" s="168"/>
      <c r="BK96" s="168"/>
      <c r="BL96" s="168"/>
      <c r="BM96" s="168"/>
      <c r="BN96" s="168"/>
      <c r="BO96" s="168"/>
      <c r="BP96" s="1"/>
      <c r="BQ96" s="1"/>
      <c r="BR96" s="1"/>
      <c r="BS96" s="1"/>
      <c r="BT96" s="1"/>
      <c r="BU96" s="1"/>
      <c r="BV96" s="1"/>
      <c r="BW96" s="1"/>
      <c r="BX96" s="1"/>
      <c r="BY96" s="1"/>
    </row>
    <row r="97" spans="1:77" ht="15.75" customHeight="1">
      <c r="A97" s="152"/>
      <c r="B97" s="15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69"/>
      <c r="AO97" s="1"/>
      <c r="AP97" s="1"/>
      <c r="AQ97" s="1"/>
      <c r="AR97" s="1"/>
      <c r="AS97" s="1"/>
      <c r="AT97" s="1"/>
      <c r="AU97" s="1"/>
      <c r="AV97" s="1"/>
      <c r="AW97" s="1"/>
      <c r="AX97" s="1"/>
      <c r="AY97" s="1"/>
      <c r="AZ97" s="1"/>
      <c r="BA97" s="1"/>
      <c r="BB97" s="1"/>
      <c r="BC97" s="168"/>
      <c r="BD97" s="168"/>
      <c r="BE97" s="168"/>
      <c r="BF97" s="168"/>
      <c r="BG97" s="168"/>
      <c r="BH97" s="1"/>
      <c r="BI97" s="1"/>
      <c r="BJ97" s="168"/>
      <c r="BK97" s="168"/>
      <c r="BL97" s="168"/>
      <c r="BM97" s="168"/>
      <c r="BN97" s="168"/>
      <c r="BO97" s="168"/>
      <c r="BP97" s="1"/>
      <c r="BQ97" s="1"/>
      <c r="BR97" s="1"/>
      <c r="BS97" s="1"/>
      <c r="BT97" s="1"/>
      <c r="BU97" s="1"/>
      <c r="BV97" s="1"/>
      <c r="BW97" s="1"/>
      <c r="BX97" s="1"/>
      <c r="BY97" s="1"/>
    </row>
    <row r="98" spans="1:77" ht="15.75" customHeight="1">
      <c r="A98" s="152"/>
      <c r="B98" s="15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69"/>
      <c r="AO98" s="1"/>
      <c r="AP98" s="1"/>
      <c r="AQ98" s="1"/>
      <c r="AR98" s="1"/>
      <c r="AS98" s="1"/>
      <c r="AT98" s="1"/>
      <c r="AU98" s="1"/>
      <c r="AV98" s="1"/>
      <c r="AW98" s="1"/>
      <c r="AX98" s="1"/>
      <c r="AY98" s="1"/>
      <c r="AZ98" s="1"/>
      <c r="BA98" s="1"/>
      <c r="BB98" s="1"/>
      <c r="BC98" s="168"/>
      <c r="BD98" s="168"/>
      <c r="BE98" s="168"/>
      <c r="BF98" s="168"/>
      <c r="BG98" s="168"/>
      <c r="BH98" s="1"/>
      <c r="BI98" s="1"/>
      <c r="BJ98" s="168"/>
      <c r="BK98" s="168"/>
      <c r="BL98" s="168"/>
      <c r="BM98" s="168"/>
      <c r="BN98" s="168"/>
      <c r="BO98" s="168"/>
      <c r="BP98" s="1"/>
      <c r="BQ98" s="1"/>
      <c r="BR98" s="1"/>
      <c r="BS98" s="1"/>
      <c r="BT98" s="1"/>
      <c r="BU98" s="1"/>
      <c r="BV98" s="1"/>
      <c r="BW98" s="1"/>
      <c r="BX98" s="1"/>
      <c r="BY98" s="1"/>
    </row>
    <row r="99" spans="1:77" ht="15.75" customHeight="1">
      <c r="A99" s="152"/>
      <c r="B99" s="15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69"/>
      <c r="AO99" s="1"/>
      <c r="AP99" s="1"/>
      <c r="AQ99" s="1"/>
      <c r="AR99" s="1"/>
      <c r="AS99" s="1"/>
      <c r="AT99" s="1"/>
      <c r="AU99" s="1"/>
      <c r="AV99" s="1"/>
      <c r="AW99" s="1"/>
      <c r="AX99" s="1"/>
      <c r="AY99" s="1"/>
      <c r="AZ99" s="1"/>
      <c r="BA99" s="1"/>
      <c r="BB99" s="1"/>
      <c r="BC99" s="168"/>
      <c r="BD99" s="168"/>
      <c r="BE99" s="168"/>
      <c r="BF99" s="168"/>
      <c r="BG99" s="168"/>
      <c r="BH99" s="1"/>
      <c r="BI99" s="1"/>
      <c r="BJ99" s="168"/>
      <c r="BK99" s="168"/>
      <c r="BL99" s="168"/>
      <c r="BM99" s="168"/>
      <c r="BN99" s="168"/>
      <c r="BO99" s="168"/>
      <c r="BP99" s="1"/>
      <c r="BQ99" s="1"/>
      <c r="BR99" s="1"/>
      <c r="BS99" s="1"/>
      <c r="BT99" s="1"/>
      <c r="BU99" s="1"/>
      <c r="BV99" s="1"/>
      <c r="BW99" s="1"/>
      <c r="BX99" s="1"/>
      <c r="BY99" s="1"/>
    </row>
    <row r="100" spans="1:77" ht="15.75" customHeight="1">
      <c r="A100" s="152"/>
      <c r="B100" s="15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69"/>
      <c r="AO100" s="1"/>
      <c r="AP100" s="1"/>
      <c r="AQ100" s="1"/>
      <c r="AR100" s="1"/>
      <c r="AS100" s="1"/>
      <c r="AT100" s="1"/>
      <c r="AU100" s="1"/>
      <c r="AV100" s="1"/>
      <c r="AW100" s="1"/>
      <c r="AX100" s="1"/>
      <c r="AY100" s="1"/>
      <c r="AZ100" s="1"/>
      <c r="BA100" s="1"/>
      <c r="BB100" s="1"/>
      <c r="BC100" s="168"/>
      <c r="BD100" s="168"/>
      <c r="BE100" s="168"/>
      <c r="BF100" s="168"/>
      <c r="BG100" s="168"/>
      <c r="BH100" s="1"/>
      <c r="BI100" s="1"/>
      <c r="BJ100" s="168"/>
      <c r="BK100" s="168"/>
      <c r="BL100" s="168"/>
      <c r="BM100" s="168"/>
      <c r="BN100" s="168"/>
      <c r="BO100" s="168"/>
      <c r="BP100" s="1"/>
      <c r="BQ100" s="1"/>
      <c r="BR100" s="1"/>
      <c r="BS100" s="1"/>
      <c r="BT100" s="1"/>
      <c r="BU100" s="1"/>
      <c r="BV100" s="1"/>
      <c r="BW100" s="1"/>
      <c r="BX100" s="1"/>
      <c r="BY100" s="1"/>
    </row>
    <row r="101" spans="1:77" ht="15.75" customHeight="1">
      <c r="A101" s="152"/>
      <c r="B101" s="15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69"/>
      <c r="AO101" s="1"/>
      <c r="AP101" s="1"/>
      <c r="AQ101" s="1"/>
      <c r="AR101" s="1"/>
      <c r="AS101" s="1"/>
      <c r="AT101" s="1"/>
      <c r="AU101" s="1"/>
      <c r="AV101" s="1"/>
      <c r="AW101" s="1"/>
      <c r="AX101" s="1"/>
      <c r="AY101" s="1"/>
      <c r="AZ101" s="1"/>
      <c r="BA101" s="1"/>
      <c r="BB101" s="1"/>
      <c r="BC101" s="168"/>
      <c r="BD101" s="168"/>
      <c r="BE101" s="168"/>
      <c r="BF101" s="168"/>
      <c r="BG101" s="168"/>
      <c r="BH101" s="1"/>
      <c r="BI101" s="1"/>
      <c r="BJ101" s="168"/>
      <c r="BK101" s="168"/>
      <c r="BL101" s="168"/>
      <c r="BM101" s="168"/>
      <c r="BN101" s="168"/>
      <c r="BO101" s="168"/>
      <c r="BP101" s="1"/>
      <c r="BQ101" s="1"/>
      <c r="BR101" s="1"/>
      <c r="BS101" s="1"/>
      <c r="BT101" s="1"/>
      <c r="BU101" s="1"/>
      <c r="BV101" s="1"/>
      <c r="BW101" s="1"/>
      <c r="BX101" s="1"/>
      <c r="BY101" s="1"/>
    </row>
    <row r="102" spans="1:77" ht="15.75" customHeight="1">
      <c r="A102" s="152"/>
      <c r="B102" s="15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69"/>
      <c r="AO102" s="1"/>
      <c r="AP102" s="1"/>
      <c r="AQ102" s="1"/>
      <c r="AR102" s="1"/>
      <c r="AS102" s="1"/>
      <c r="AT102" s="1"/>
      <c r="AU102" s="1"/>
      <c r="AV102" s="1"/>
      <c r="AW102" s="1"/>
      <c r="AX102" s="1"/>
      <c r="AY102" s="1"/>
      <c r="AZ102" s="1"/>
      <c r="BA102" s="1"/>
      <c r="BB102" s="1"/>
      <c r="BC102" s="168"/>
      <c r="BD102" s="168"/>
      <c r="BE102" s="168"/>
      <c r="BF102" s="168"/>
      <c r="BG102" s="168"/>
      <c r="BH102" s="1"/>
      <c r="BI102" s="1"/>
      <c r="BJ102" s="168"/>
      <c r="BK102" s="168"/>
      <c r="BL102" s="168"/>
      <c r="BM102" s="168"/>
      <c r="BN102" s="168"/>
      <c r="BO102" s="168"/>
      <c r="BP102" s="1"/>
      <c r="BQ102" s="1"/>
      <c r="BR102" s="1"/>
      <c r="BS102" s="1"/>
      <c r="BT102" s="1"/>
      <c r="BU102" s="1"/>
      <c r="BV102" s="1"/>
      <c r="BW102" s="1"/>
      <c r="BX102" s="1"/>
      <c r="BY102" s="1"/>
    </row>
    <row r="103" spans="1:77" ht="15.75" customHeight="1">
      <c r="A103" s="152"/>
      <c r="B103" s="15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69"/>
      <c r="AO103" s="1"/>
      <c r="AP103" s="1"/>
      <c r="AQ103" s="1"/>
      <c r="AR103" s="1"/>
      <c r="AS103" s="1"/>
      <c r="AT103" s="1"/>
      <c r="AU103" s="1"/>
      <c r="AV103" s="1"/>
      <c r="AW103" s="1"/>
      <c r="AX103" s="1"/>
      <c r="AY103" s="1"/>
      <c r="AZ103" s="1"/>
      <c r="BA103" s="1"/>
      <c r="BB103" s="1"/>
      <c r="BC103" s="168"/>
      <c r="BD103" s="168"/>
      <c r="BE103" s="168"/>
      <c r="BF103" s="168"/>
      <c r="BG103" s="168"/>
      <c r="BH103" s="1"/>
      <c r="BI103" s="1"/>
      <c r="BJ103" s="168"/>
      <c r="BK103" s="168"/>
      <c r="BL103" s="168"/>
      <c r="BM103" s="168"/>
      <c r="BN103" s="168"/>
      <c r="BO103" s="168"/>
      <c r="BP103" s="1"/>
      <c r="BQ103" s="1"/>
      <c r="BR103" s="1"/>
      <c r="BS103" s="1"/>
      <c r="BT103" s="1"/>
      <c r="BU103" s="1"/>
      <c r="BV103" s="1"/>
      <c r="BW103" s="1"/>
      <c r="BX103" s="1"/>
      <c r="BY103" s="1"/>
    </row>
    <row r="104" spans="1:77" ht="15.75" customHeight="1">
      <c r="A104" s="152"/>
      <c r="B104" s="15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69"/>
      <c r="AO104" s="1"/>
      <c r="AP104" s="1"/>
      <c r="AQ104" s="1"/>
      <c r="AR104" s="1"/>
      <c r="AS104" s="1"/>
      <c r="AT104" s="1"/>
      <c r="AU104" s="1"/>
      <c r="AV104" s="1"/>
      <c r="AW104" s="1"/>
      <c r="AX104" s="1"/>
      <c r="AY104" s="1"/>
      <c r="AZ104" s="1"/>
      <c r="BA104" s="1"/>
      <c r="BB104" s="1"/>
      <c r="BC104" s="168"/>
      <c r="BD104" s="168"/>
      <c r="BE104" s="168"/>
      <c r="BF104" s="168"/>
      <c r="BG104" s="168"/>
      <c r="BH104" s="1"/>
      <c r="BI104" s="1"/>
      <c r="BJ104" s="168"/>
      <c r="BK104" s="168"/>
      <c r="BL104" s="168"/>
      <c r="BM104" s="168"/>
      <c r="BN104" s="168"/>
      <c r="BO104" s="168"/>
      <c r="BP104" s="1"/>
      <c r="BQ104" s="1"/>
      <c r="BR104" s="1"/>
      <c r="BS104" s="1"/>
      <c r="BT104" s="1"/>
      <c r="BU104" s="1"/>
      <c r="BV104" s="1"/>
      <c r="BW104" s="1"/>
      <c r="BX104" s="1"/>
      <c r="BY104" s="1"/>
    </row>
    <row r="105" spans="1:77" ht="15.75" customHeight="1">
      <c r="A105" s="152"/>
      <c r="B105" s="15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69"/>
      <c r="AO105" s="1"/>
      <c r="AP105" s="1"/>
      <c r="AQ105" s="1"/>
      <c r="AR105" s="1"/>
      <c r="AS105" s="1"/>
      <c r="AT105" s="1"/>
      <c r="AU105" s="1"/>
      <c r="AV105" s="1"/>
      <c r="AW105" s="1"/>
      <c r="AX105" s="1"/>
      <c r="AY105" s="1"/>
      <c r="AZ105" s="1"/>
      <c r="BA105" s="1"/>
      <c r="BB105" s="1"/>
      <c r="BC105" s="168"/>
      <c r="BD105" s="168"/>
      <c r="BE105" s="168"/>
      <c r="BF105" s="168"/>
      <c r="BG105" s="168"/>
      <c r="BH105" s="1"/>
      <c r="BI105" s="1"/>
      <c r="BJ105" s="168"/>
      <c r="BK105" s="168"/>
      <c r="BL105" s="168"/>
      <c r="BM105" s="168"/>
      <c r="BN105" s="168"/>
      <c r="BO105" s="168"/>
      <c r="BP105" s="1"/>
      <c r="BQ105" s="1"/>
      <c r="BR105" s="1"/>
      <c r="BS105" s="1"/>
      <c r="BT105" s="1"/>
      <c r="BU105" s="1"/>
      <c r="BV105" s="1"/>
      <c r="BW105" s="1"/>
      <c r="BX105" s="1"/>
      <c r="BY105" s="1"/>
    </row>
    <row r="106" spans="1:77" ht="15.75" customHeight="1">
      <c r="A106" s="152"/>
      <c r="B106" s="15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69"/>
      <c r="AO106" s="1"/>
      <c r="AP106" s="1"/>
      <c r="AQ106" s="1"/>
      <c r="AR106" s="1"/>
      <c r="AS106" s="1"/>
      <c r="AT106" s="1"/>
      <c r="AU106" s="1"/>
      <c r="AV106" s="1"/>
      <c r="AW106" s="1"/>
      <c r="AX106" s="1"/>
      <c r="AY106" s="1"/>
      <c r="AZ106" s="1"/>
      <c r="BA106" s="1"/>
      <c r="BB106" s="1"/>
      <c r="BC106" s="168"/>
      <c r="BD106" s="168"/>
      <c r="BE106" s="168"/>
      <c r="BF106" s="168"/>
      <c r="BG106" s="168"/>
      <c r="BH106" s="1"/>
      <c r="BI106" s="1"/>
      <c r="BJ106" s="168"/>
      <c r="BK106" s="168"/>
      <c r="BL106" s="168"/>
      <c r="BM106" s="168"/>
      <c r="BN106" s="168"/>
      <c r="BO106" s="168"/>
      <c r="BP106" s="1"/>
      <c r="BQ106" s="1"/>
      <c r="BR106" s="1"/>
      <c r="BS106" s="1"/>
      <c r="BT106" s="1"/>
      <c r="BU106" s="1"/>
      <c r="BV106" s="1"/>
      <c r="BW106" s="1"/>
      <c r="BX106" s="1"/>
      <c r="BY106" s="1"/>
    </row>
    <row r="107" spans="1:77" ht="15.75" customHeight="1">
      <c r="A107" s="152"/>
      <c r="B107" s="15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69"/>
      <c r="AO107" s="1"/>
      <c r="AP107" s="1"/>
      <c r="AQ107" s="1"/>
      <c r="AR107" s="1"/>
      <c r="AS107" s="1"/>
      <c r="AT107" s="1"/>
      <c r="AU107" s="1"/>
      <c r="AV107" s="1"/>
      <c r="AW107" s="1"/>
      <c r="AX107" s="1"/>
      <c r="AY107" s="1"/>
      <c r="AZ107" s="1"/>
      <c r="BA107" s="1"/>
      <c r="BB107" s="1"/>
      <c r="BC107" s="168"/>
      <c r="BD107" s="168"/>
      <c r="BE107" s="168"/>
      <c r="BF107" s="168"/>
      <c r="BG107" s="168"/>
      <c r="BH107" s="1"/>
      <c r="BI107" s="1"/>
      <c r="BJ107" s="168"/>
      <c r="BK107" s="168"/>
      <c r="BL107" s="168"/>
      <c r="BM107" s="168"/>
      <c r="BN107" s="168"/>
      <c r="BO107" s="168"/>
      <c r="BP107" s="1"/>
      <c r="BQ107" s="1"/>
      <c r="BR107" s="1"/>
      <c r="BS107" s="1"/>
      <c r="BT107" s="1"/>
      <c r="BU107" s="1"/>
      <c r="BV107" s="1"/>
      <c r="BW107" s="1"/>
      <c r="BX107" s="1"/>
      <c r="BY107" s="1"/>
    </row>
    <row r="108" spans="1:77" ht="15.75" customHeight="1">
      <c r="A108" s="152"/>
      <c r="B108" s="15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69"/>
      <c r="AO108" s="1"/>
      <c r="AP108" s="1"/>
      <c r="AQ108" s="1"/>
      <c r="AR108" s="1"/>
      <c r="AS108" s="1"/>
      <c r="AT108" s="1"/>
      <c r="AU108" s="1"/>
      <c r="AV108" s="1"/>
      <c r="AW108" s="1"/>
      <c r="AX108" s="1"/>
      <c r="AY108" s="1"/>
      <c r="AZ108" s="1"/>
      <c r="BA108" s="1"/>
      <c r="BB108" s="1"/>
      <c r="BC108" s="168"/>
      <c r="BD108" s="168"/>
      <c r="BE108" s="168"/>
      <c r="BF108" s="168"/>
      <c r="BG108" s="168"/>
      <c r="BH108" s="1"/>
      <c r="BI108" s="1"/>
      <c r="BJ108" s="168"/>
      <c r="BK108" s="168"/>
      <c r="BL108" s="168"/>
      <c r="BM108" s="168"/>
      <c r="BN108" s="168"/>
      <c r="BO108" s="168"/>
      <c r="BP108" s="1"/>
      <c r="BQ108" s="1"/>
      <c r="BR108" s="1"/>
      <c r="BS108" s="1"/>
      <c r="BT108" s="1"/>
      <c r="BU108" s="1"/>
      <c r="BV108" s="1"/>
      <c r="BW108" s="1"/>
      <c r="BX108" s="1"/>
      <c r="BY108" s="1"/>
    </row>
    <row r="109" spans="1:77" ht="15.75" customHeight="1">
      <c r="A109" s="152"/>
      <c r="B109" s="15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69"/>
      <c r="AO109" s="1"/>
      <c r="AP109" s="1"/>
      <c r="AQ109" s="1"/>
      <c r="AR109" s="1"/>
      <c r="AS109" s="1"/>
      <c r="AT109" s="1"/>
      <c r="AU109" s="1"/>
      <c r="AV109" s="1"/>
      <c r="AW109" s="1"/>
      <c r="AX109" s="1"/>
      <c r="AY109" s="1"/>
      <c r="AZ109" s="1"/>
      <c r="BA109" s="1"/>
      <c r="BB109" s="1"/>
      <c r="BC109" s="168"/>
      <c r="BD109" s="168"/>
      <c r="BE109" s="168"/>
      <c r="BF109" s="168"/>
      <c r="BG109" s="168"/>
      <c r="BH109" s="1"/>
      <c r="BI109" s="1"/>
      <c r="BJ109" s="168"/>
      <c r="BK109" s="168"/>
      <c r="BL109" s="168"/>
      <c r="BM109" s="168"/>
      <c r="BN109" s="168"/>
      <c r="BO109" s="168"/>
      <c r="BP109" s="1"/>
      <c r="BQ109" s="1"/>
      <c r="BR109" s="1"/>
      <c r="BS109" s="1"/>
      <c r="BT109" s="1"/>
      <c r="BU109" s="1"/>
      <c r="BV109" s="1"/>
      <c r="BW109" s="1"/>
      <c r="BX109" s="1"/>
      <c r="BY109" s="1"/>
    </row>
    <row r="110" spans="1:77" ht="15.75" customHeight="1">
      <c r="A110" s="152"/>
      <c r="B110" s="15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69"/>
      <c r="AO110" s="1"/>
      <c r="AP110" s="1"/>
      <c r="AQ110" s="1"/>
      <c r="AR110" s="1"/>
      <c r="AS110" s="1"/>
      <c r="AT110" s="1"/>
      <c r="AU110" s="1"/>
      <c r="AV110" s="1"/>
      <c r="AW110" s="1"/>
      <c r="AX110" s="1"/>
      <c r="AY110" s="1"/>
      <c r="AZ110" s="1"/>
      <c r="BA110" s="1"/>
      <c r="BB110" s="1"/>
      <c r="BC110" s="168"/>
      <c r="BD110" s="168"/>
      <c r="BE110" s="168"/>
      <c r="BF110" s="168"/>
      <c r="BG110" s="168"/>
      <c r="BH110" s="1"/>
      <c r="BI110" s="1"/>
      <c r="BJ110" s="168"/>
      <c r="BK110" s="168"/>
      <c r="BL110" s="168"/>
      <c r="BM110" s="168"/>
      <c r="BN110" s="168"/>
      <c r="BO110" s="168"/>
      <c r="BP110" s="1"/>
      <c r="BQ110" s="1"/>
      <c r="BR110" s="1"/>
      <c r="BS110" s="1"/>
      <c r="BT110" s="1"/>
      <c r="BU110" s="1"/>
      <c r="BV110" s="1"/>
      <c r="BW110" s="1"/>
      <c r="BX110" s="1"/>
      <c r="BY110" s="1"/>
    </row>
    <row r="111" spans="1:77" ht="15.75" customHeight="1">
      <c r="A111" s="152"/>
      <c r="B111" s="15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69"/>
      <c r="AO111" s="1"/>
      <c r="AP111" s="1"/>
      <c r="AQ111" s="1"/>
      <c r="AR111" s="1"/>
      <c r="AS111" s="1"/>
      <c r="AT111" s="1"/>
      <c r="AU111" s="1"/>
      <c r="AV111" s="1"/>
      <c r="AW111" s="1"/>
      <c r="AX111" s="1"/>
      <c r="AY111" s="1"/>
      <c r="AZ111" s="1"/>
      <c r="BA111" s="1"/>
      <c r="BB111" s="1"/>
      <c r="BC111" s="168"/>
      <c r="BD111" s="168"/>
      <c r="BE111" s="168"/>
      <c r="BF111" s="168"/>
      <c r="BG111" s="168"/>
      <c r="BH111" s="1"/>
      <c r="BI111" s="1"/>
      <c r="BJ111" s="168"/>
      <c r="BK111" s="168"/>
      <c r="BL111" s="168"/>
      <c r="BM111" s="168"/>
      <c r="BN111" s="168"/>
      <c r="BO111" s="168"/>
      <c r="BP111" s="1"/>
      <c r="BQ111" s="1"/>
      <c r="BR111" s="1"/>
      <c r="BS111" s="1"/>
      <c r="BT111" s="1"/>
      <c r="BU111" s="1"/>
      <c r="BV111" s="1"/>
      <c r="BW111" s="1"/>
      <c r="BX111" s="1"/>
      <c r="BY111" s="1"/>
    </row>
    <row r="112" spans="1:77" ht="15.75" customHeight="1">
      <c r="A112" s="152"/>
      <c r="B112" s="15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69"/>
      <c r="AO112" s="1"/>
      <c r="AP112" s="1"/>
      <c r="AQ112" s="1"/>
      <c r="AR112" s="1"/>
      <c r="AS112" s="1"/>
      <c r="AT112" s="1"/>
      <c r="AU112" s="1"/>
      <c r="AV112" s="1"/>
      <c r="AW112" s="1"/>
      <c r="AX112" s="1"/>
      <c r="AY112" s="1"/>
      <c r="AZ112" s="1"/>
      <c r="BA112" s="1"/>
      <c r="BB112" s="1"/>
      <c r="BC112" s="168"/>
      <c r="BD112" s="168"/>
      <c r="BE112" s="168"/>
      <c r="BF112" s="168"/>
      <c r="BG112" s="168"/>
      <c r="BH112" s="1"/>
      <c r="BI112" s="1"/>
      <c r="BJ112" s="168"/>
      <c r="BK112" s="168"/>
      <c r="BL112" s="168"/>
      <c r="BM112" s="168"/>
      <c r="BN112" s="168"/>
      <c r="BO112" s="168"/>
      <c r="BP112" s="1"/>
      <c r="BQ112" s="1"/>
      <c r="BR112" s="1"/>
      <c r="BS112" s="1"/>
      <c r="BT112" s="1"/>
      <c r="BU112" s="1"/>
      <c r="BV112" s="1"/>
      <c r="BW112" s="1"/>
      <c r="BX112" s="1"/>
      <c r="BY112" s="1"/>
    </row>
    <row r="113" spans="1:77" ht="15.75" customHeight="1">
      <c r="A113" s="152"/>
      <c r="B113" s="15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69"/>
      <c r="AO113" s="1"/>
      <c r="AP113" s="1"/>
      <c r="AQ113" s="1"/>
      <c r="AR113" s="1"/>
      <c r="AS113" s="1"/>
      <c r="AT113" s="1"/>
      <c r="AU113" s="1"/>
      <c r="AV113" s="1"/>
      <c r="AW113" s="1"/>
      <c r="AX113" s="1"/>
      <c r="AY113" s="1"/>
      <c r="AZ113" s="1"/>
      <c r="BA113" s="1"/>
      <c r="BB113" s="1"/>
      <c r="BC113" s="168"/>
      <c r="BD113" s="168"/>
      <c r="BE113" s="168"/>
      <c r="BF113" s="168"/>
      <c r="BG113" s="168"/>
      <c r="BH113" s="1"/>
      <c r="BI113" s="1"/>
      <c r="BJ113" s="168"/>
      <c r="BK113" s="168"/>
      <c r="BL113" s="168"/>
      <c r="BM113" s="168"/>
      <c r="BN113" s="168"/>
      <c r="BO113" s="168"/>
      <c r="BP113" s="1"/>
      <c r="BQ113" s="1"/>
      <c r="BR113" s="1"/>
      <c r="BS113" s="1"/>
      <c r="BT113" s="1"/>
      <c r="BU113" s="1"/>
      <c r="BV113" s="1"/>
      <c r="BW113" s="1"/>
      <c r="BX113" s="1"/>
      <c r="BY113" s="1"/>
    </row>
    <row r="114" spans="1:77" ht="15.75" customHeight="1">
      <c r="A114" s="152"/>
      <c r="B114" s="15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69"/>
      <c r="AO114" s="1"/>
      <c r="AP114" s="1"/>
      <c r="AQ114" s="1"/>
      <c r="AR114" s="1"/>
      <c r="AS114" s="1"/>
      <c r="AT114" s="1"/>
      <c r="AU114" s="1"/>
      <c r="AV114" s="1"/>
      <c r="AW114" s="1"/>
      <c r="AX114" s="1"/>
      <c r="AY114" s="1"/>
      <c r="AZ114" s="1"/>
      <c r="BA114" s="1"/>
      <c r="BB114" s="1"/>
      <c r="BC114" s="168"/>
      <c r="BD114" s="168"/>
      <c r="BE114" s="168"/>
      <c r="BF114" s="168"/>
      <c r="BG114" s="168"/>
      <c r="BH114" s="1"/>
      <c r="BI114" s="1"/>
      <c r="BJ114" s="168"/>
      <c r="BK114" s="168"/>
      <c r="BL114" s="168"/>
      <c r="BM114" s="168"/>
      <c r="BN114" s="168"/>
      <c r="BO114" s="168"/>
      <c r="BP114" s="1"/>
      <c r="BQ114" s="1"/>
      <c r="BR114" s="1"/>
      <c r="BS114" s="1"/>
      <c r="BT114" s="1"/>
      <c r="BU114" s="1"/>
      <c r="BV114" s="1"/>
      <c r="BW114" s="1"/>
      <c r="BX114" s="1"/>
      <c r="BY114" s="1"/>
    </row>
    <row r="115" spans="1:77" ht="15.75" customHeight="1">
      <c r="A115" s="152"/>
      <c r="B115" s="15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69"/>
      <c r="AO115" s="1"/>
      <c r="AP115" s="1"/>
      <c r="AQ115" s="1"/>
      <c r="AR115" s="1"/>
      <c r="AS115" s="1"/>
      <c r="AT115" s="1"/>
      <c r="AU115" s="1"/>
      <c r="AV115" s="1"/>
      <c r="AW115" s="1"/>
      <c r="AX115" s="1"/>
      <c r="AY115" s="1"/>
      <c r="AZ115" s="1"/>
      <c r="BA115" s="1"/>
      <c r="BB115" s="1"/>
      <c r="BC115" s="168"/>
      <c r="BD115" s="168"/>
      <c r="BE115" s="168"/>
      <c r="BF115" s="168"/>
      <c r="BG115" s="168"/>
      <c r="BH115" s="1"/>
      <c r="BI115" s="1"/>
      <c r="BJ115" s="168"/>
      <c r="BK115" s="168"/>
      <c r="BL115" s="168"/>
      <c r="BM115" s="168"/>
      <c r="BN115" s="168"/>
      <c r="BO115" s="168"/>
      <c r="BP115" s="1"/>
      <c r="BQ115" s="1"/>
      <c r="BR115" s="1"/>
      <c r="BS115" s="1"/>
      <c r="BT115" s="1"/>
      <c r="BU115" s="1"/>
      <c r="BV115" s="1"/>
      <c r="BW115" s="1"/>
      <c r="BX115" s="1"/>
      <c r="BY115" s="1"/>
    </row>
    <row r="116" spans="1:77" ht="15.75" customHeight="1">
      <c r="A116" s="152"/>
      <c r="B116" s="15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69"/>
      <c r="AO116" s="1"/>
      <c r="AP116" s="1"/>
      <c r="AQ116" s="1"/>
      <c r="AR116" s="1"/>
      <c r="AS116" s="1"/>
      <c r="AT116" s="1"/>
      <c r="AU116" s="1"/>
      <c r="AV116" s="1"/>
      <c r="AW116" s="1"/>
      <c r="AX116" s="1"/>
      <c r="AY116" s="1"/>
      <c r="AZ116" s="1"/>
      <c r="BA116" s="1"/>
      <c r="BB116" s="1"/>
      <c r="BC116" s="168"/>
      <c r="BD116" s="168"/>
      <c r="BE116" s="168"/>
      <c r="BF116" s="168"/>
      <c r="BG116" s="168"/>
      <c r="BH116" s="1"/>
      <c r="BI116" s="1"/>
      <c r="BJ116" s="168"/>
      <c r="BK116" s="168"/>
      <c r="BL116" s="168"/>
      <c r="BM116" s="168"/>
      <c r="BN116" s="168"/>
      <c r="BO116" s="168"/>
      <c r="BP116" s="1"/>
      <c r="BQ116" s="1"/>
      <c r="BR116" s="1"/>
      <c r="BS116" s="1"/>
      <c r="BT116" s="1"/>
      <c r="BU116" s="1"/>
      <c r="BV116" s="1"/>
      <c r="BW116" s="1"/>
      <c r="BX116" s="1"/>
      <c r="BY116" s="1"/>
    </row>
    <row r="117" spans="1:77" ht="15.75" customHeight="1">
      <c r="A117" s="152"/>
      <c r="B117" s="15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69"/>
      <c r="AO117" s="1"/>
      <c r="AP117" s="1"/>
      <c r="AQ117" s="1"/>
      <c r="AR117" s="1"/>
      <c r="AS117" s="1"/>
      <c r="AT117" s="1"/>
      <c r="AU117" s="1"/>
      <c r="AV117" s="1"/>
      <c r="AW117" s="1"/>
      <c r="AX117" s="1"/>
      <c r="AY117" s="1"/>
      <c r="AZ117" s="1"/>
      <c r="BA117" s="1"/>
      <c r="BB117" s="1"/>
      <c r="BC117" s="168"/>
      <c r="BD117" s="168"/>
      <c r="BE117" s="168"/>
      <c r="BF117" s="168"/>
      <c r="BG117" s="168"/>
      <c r="BH117" s="1"/>
      <c r="BI117" s="1"/>
      <c r="BJ117" s="168"/>
      <c r="BK117" s="168"/>
      <c r="BL117" s="168"/>
      <c r="BM117" s="168"/>
      <c r="BN117" s="168"/>
      <c r="BO117" s="168"/>
      <c r="BP117" s="1"/>
      <c r="BQ117" s="1"/>
      <c r="BR117" s="1"/>
      <c r="BS117" s="1"/>
      <c r="BT117" s="1"/>
      <c r="BU117" s="1"/>
      <c r="BV117" s="1"/>
      <c r="BW117" s="1"/>
      <c r="BX117" s="1"/>
      <c r="BY117" s="1"/>
    </row>
    <row r="118" spans="1:77" ht="15.75" customHeight="1">
      <c r="A118" s="152"/>
      <c r="B118" s="15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69"/>
      <c r="AO118" s="1"/>
      <c r="AP118" s="1"/>
      <c r="AQ118" s="1"/>
      <c r="AR118" s="1"/>
      <c r="AS118" s="1"/>
      <c r="AT118" s="1"/>
      <c r="AU118" s="1"/>
      <c r="AV118" s="1"/>
      <c r="AW118" s="1"/>
      <c r="AX118" s="1"/>
      <c r="AY118" s="1"/>
      <c r="AZ118" s="1"/>
      <c r="BA118" s="1"/>
      <c r="BB118" s="1"/>
      <c r="BC118" s="168"/>
      <c r="BD118" s="168"/>
      <c r="BE118" s="168"/>
      <c r="BF118" s="168"/>
      <c r="BG118" s="168"/>
      <c r="BH118" s="1"/>
      <c r="BI118" s="1"/>
      <c r="BJ118" s="168"/>
      <c r="BK118" s="168"/>
      <c r="BL118" s="168"/>
      <c r="BM118" s="168"/>
      <c r="BN118" s="168"/>
      <c r="BO118" s="168"/>
      <c r="BP118" s="1"/>
      <c r="BQ118" s="1"/>
      <c r="BR118" s="1"/>
      <c r="BS118" s="1"/>
      <c r="BT118" s="1"/>
      <c r="BU118" s="1"/>
      <c r="BV118" s="1"/>
      <c r="BW118" s="1"/>
      <c r="BX118" s="1"/>
      <c r="BY118" s="1"/>
    </row>
    <row r="119" spans="1:77" ht="15.75" customHeight="1">
      <c r="A119" s="152"/>
      <c r="B119" s="15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69"/>
      <c r="AO119" s="1"/>
      <c r="AP119" s="1"/>
      <c r="AQ119" s="1"/>
      <c r="AR119" s="1"/>
      <c r="AS119" s="1"/>
      <c r="AT119" s="1"/>
      <c r="AU119" s="1"/>
      <c r="AV119" s="1"/>
      <c r="AW119" s="1"/>
      <c r="AX119" s="1"/>
      <c r="AY119" s="1"/>
      <c r="AZ119" s="1"/>
      <c r="BA119" s="1"/>
      <c r="BB119" s="1"/>
      <c r="BC119" s="168"/>
      <c r="BD119" s="168"/>
      <c r="BE119" s="168"/>
      <c r="BF119" s="168"/>
      <c r="BG119" s="168"/>
      <c r="BH119" s="1"/>
      <c r="BI119" s="1"/>
      <c r="BJ119" s="168"/>
      <c r="BK119" s="168"/>
      <c r="BL119" s="168"/>
      <c r="BM119" s="168"/>
      <c r="BN119" s="168"/>
      <c r="BO119" s="168"/>
      <c r="BP119" s="1"/>
      <c r="BQ119" s="1"/>
      <c r="BR119" s="1"/>
      <c r="BS119" s="1"/>
      <c r="BT119" s="1"/>
      <c r="BU119" s="1"/>
      <c r="BV119" s="1"/>
      <c r="BW119" s="1"/>
      <c r="BX119" s="1"/>
      <c r="BY119" s="1"/>
    </row>
    <row r="120" spans="1:77" ht="15.75" customHeight="1">
      <c r="A120" s="152"/>
      <c r="B120" s="15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69"/>
      <c r="AO120" s="1"/>
      <c r="AP120" s="1"/>
      <c r="AQ120" s="1"/>
      <c r="AR120" s="1"/>
      <c r="AS120" s="1"/>
      <c r="AT120" s="1"/>
      <c r="AU120" s="1"/>
      <c r="AV120" s="1"/>
      <c r="AW120" s="1"/>
      <c r="AX120" s="1"/>
      <c r="AY120" s="1"/>
      <c r="AZ120" s="1"/>
      <c r="BA120" s="1"/>
      <c r="BB120" s="1"/>
      <c r="BC120" s="168"/>
      <c r="BD120" s="168"/>
      <c r="BE120" s="168"/>
      <c r="BF120" s="168"/>
      <c r="BG120" s="168"/>
      <c r="BH120" s="1"/>
      <c r="BI120" s="1"/>
      <c r="BJ120" s="168"/>
      <c r="BK120" s="168"/>
      <c r="BL120" s="168"/>
      <c r="BM120" s="168"/>
      <c r="BN120" s="168"/>
      <c r="BO120" s="168"/>
      <c r="BP120" s="1"/>
      <c r="BQ120" s="1"/>
      <c r="BR120" s="1"/>
      <c r="BS120" s="1"/>
      <c r="BT120" s="1"/>
      <c r="BU120" s="1"/>
      <c r="BV120" s="1"/>
      <c r="BW120" s="1"/>
      <c r="BX120" s="1"/>
      <c r="BY120" s="1"/>
    </row>
    <row r="121" spans="1:77" ht="15.75" customHeight="1">
      <c r="A121" s="152"/>
      <c r="B121" s="15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69"/>
      <c r="AO121" s="1"/>
      <c r="AP121" s="1"/>
      <c r="AQ121" s="1"/>
      <c r="AR121" s="1"/>
      <c r="AS121" s="1"/>
      <c r="AT121" s="1"/>
      <c r="AU121" s="1"/>
      <c r="AV121" s="1"/>
      <c r="AW121" s="1"/>
      <c r="AX121" s="1"/>
      <c r="AY121" s="1"/>
      <c r="AZ121" s="1"/>
      <c r="BA121" s="1"/>
      <c r="BB121" s="1"/>
      <c r="BC121" s="168"/>
      <c r="BD121" s="168"/>
      <c r="BE121" s="168"/>
      <c r="BF121" s="168"/>
      <c r="BG121" s="168"/>
      <c r="BH121" s="1"/>
      <c r="BI121" s="1"/>
      <c r="BJ121" s="168"/>
      <c r="BK121" s="168"/>
      <c r="BL121" s="168"/>
      <c r="BM121" s="168"/>
      <c r="BN121" s="168"/>
      <c r="BO121" s="168"/>
      <c r="BP121" s="1"/>
      <c r="BQ121" s="1"/>
      <c r="BR121" s="1"/>
      <c r="BS121" s="1"/>
      <c r="BT121" s="1"/>
      <c r="BU121" s="1"/>
      <c r="BV121" s="1"/>
      <c r="BW121" s="1"/>
      <c r="BX121" s="1"/>
      <c r="BY121" s="1"/>
    </row>
    <row r="122" spans="1:77" ht="15.75" customHeight="1">
      <c r="A122" s="152"/>
      <c r="B122" s="15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69"/>
      <c r="AO122" s="1"/>
      <c r="AP122" s="1"/>
      <c r="AQ122" s="1"/>
      <c r="AR122" s="1"/>
      <c r="AS122" s="1"/>
      <c r="AT122" s="1"/>
      <c r="AU122" s="1"/>
      <c r="AV122" s="1"/>
      <c r="AW122" s="1"/>
      <c r="AX122" s="1"/>
      <c r="AY122" s="1"/>
      <c r="AZ122" s="1"/>
      <c r="BA122" s="1"/>
      <c r="BB122" s="1"/>
      <c r="BC122" s="168"/>
      <c r="BD122" s="168"/>
      <c r="BE122" s="168"/>
      <c r="BF122" s="168"/>
      <c r="BG122" s="168"/>
      <c r="BH122" s="1"/>
      <c r="BI122" s="1"/>
      <c r="BJ122" s="168"/>
      <c r="BK122" s="168"/>
      <c r="BL122" s="168"/>
      <c r="BM122" s="168"/>
      <c r="BN122" s="168"/>
      <c r="BO122" s="168"/>
      <c r="BP122" s="1"/>
      <c r="BQ122" s="1"/>
      <c r="BR122" s="1"/>
      <c r="BS122" s="1"/>
      <c r="BT122" s="1"/>
      <c r="BU122" s="1"/>
      <c r="BV122" s="1"/>
      <c r="BW122" s="1"/>
      <c r="BX122" s="1"/>
      <c r="BY122" s="1"/>
    </row>
    <row r="123" spans="1:77" ht="15.75" customHeight="1">
      <c r="A123" s="152"/>
      <c r="B123" s="15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69"/>
      <c r="AO123" s="1"/>
      <c r="AP123" s="1"/>
      <c r="AQ123" s="1"/>
      <c r="AR123" s="1"/>
      <c r="AS123" s="1"/>
      <c r="AT123" s="1"/>
      <c r="AU123" s="1"/>
      <c r="AV123" s="1"/>
      <c r="AW123" s="1"/>
      <c r="AX123" s="1"/>
      <c r="AY123" s="1"/>
      <c r="AZ123" s="1"/>
      <c r="BA123" s="1"/>
      <c r="BB123" s="1"/>
      <c r="BC123" s="168"/>
      <c r="BD123" s="168"/>
      <c r="BE123" s="168"/>
      <c r="BF123" s="168"/>
      <c r="BG123" s="168"/>
      <c r="BH123" s="1"/>
      <c r="BI123" s="1"/>
      <c r="BJ123" s="168"/>
      <c r="BK123" s="168"/>
      <c r="BL123" s="168"/>
      <c r="BM123" s="168"/>
      <c r="BN123" s="168"/>
      <c r="BO123" s="168"/>
      <c r="BP123" s="1"/>
      <c r="BQ123" s="1"/>
      <c r="BR123" s="1"/>
      <c r="BS123" s="1"/>
      <c r="BT123" s="1"/>
      <c r="BU123" s="1"/>
      <c r="BV123" s="1"/>
      <c r="BW123" s="1"/>
      <c r="BX123" s="1"/>
      <c r="BY123" s="1"/>
    </row>
    <row r="124" spans="1:77" ht="15.75" customHeight="1">
      <c r="A124" s="152"/>
      <c r="B124" s="15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69"/>
      <c r="AO124" s="1"/>
      <c r="AP124" s="1"/>
      <c r="AQ124" s="1"/>
      <c r="AR124" s="1"/>
      <c r="AS124" s="1"/>
      <c r="AT124" s="1"/>
      <c r="AU124" s="1"/>
      <c r="AV124" s="1"/>
      <c r="AW124" s="1"/>
      <c r="AX124" s="1"/>
      <c r="AY124" s="1"/>
      <c r="AZ124" s="1"/>
      <c r="BA124" s="1"/>
      <c r="BB124" s="1"/>
      <c r="BC124" s="168"/>
      <c r="BD124" s="168"/>
      <c r="BE124" s="168"/>
      <c r="BF124" s="168"/>
      <c r="BG124" s="168"/>
      <c r="BH124" s="1"/>
      <c r="BI124" s="1"/>
      <c r="BJ124" s="168"/>
      <c r="BK124" s="168"/>
      <c r="BL124" s="168"/>
      <c r="BM124" s="168"/>
      <c r="BN124" s="168"/>
      <c r="BO124" s="168"/>
      <c r="BP124" s="1"/>
      <c r="BQ124" s="1"/>
      <c r="BR124" s="1"/>
      <c r="BS124" s="1"/>
      <c r="BT124" s="1"/>
      <c r="BU124" s="1"/>
      <c r="BV124" s="1"/>
      <c r="BW124" s="1"/>
      <c r="BX124" s="1"/>
      <c r="BY124" s="1"/>
    </row>
    <row r="125" spans="1:77" ht="15.75" customHeight="1">
      <c r="A125" s="152"/>
      <c r="B125" s="15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69"/>
      <c r="AO125" s="1"/>
      <c r="AP125" s="1"/>
      <c r="AQ125" s="1"/>
      <c r="AR125" s="1"/>
      <c r="AS125" s="1"/>
      <c r="AT125" s="1"/>
      <c r="AU125" s="1"/>
      <c r="AV125" s="1"/>
      <c r="AW125" s="1"/>
      <c r="AX125" s="1"/>
      <c r="AY125" s="1"/>
      <c r="AZ125" s="1"/>
      <c r="BA125" s="1"/>
      <c r="BB125" s="1"/>
      <c r="BC125" s="168"/>
      <c r="BD125" s="168"/>
      <c r="BE125" s="168"/>
      <c r="BF125" s="168"/>
      <c r="BG125" s="168"/>
      <c r="BH125" s="1"/>
      <c r="BI125" s="1"/>
      <c r="BJ125" s="168"/>
      <c r="BK125" s="168"/>
      <c r="BL125" s="168"/>
      <c r="BM125" s="168"/>
      <c r="BN125" s="168"/>
      <c r="BO125" s="168"/>
      <c r="BP125" s="1"/>
      <c r="BQ125" s="1"/>
      <c r="BR125" s="1"/>
      <c r="BS125" s="1"/>
      <c r="BT125" s="1"/>
      <c r="BU125" s="1"/>
      <c r="BV125" s="1"/>
      <c r="BW125" s="1"/>
      <c r="BX125" s="1"/>
      <c r="BY125" s="1"/>
    </row>
    <row r="126" spans="1:77" ht="15.75" customHeight="1">
      <c r="A126" s="152"/>
      <c r="B126" s="15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69"/>
      <c r="AO126" s="1"/>
      <c r="AP126" s="1"/>
      <c r="AQ126" s="1"/>
      <c r="AR126" s="1"/>
      <c r="AS126" s="1"/>
      <c r="AT126" s="1"/>
      <c r="AU126" s="1"/>
      <c r="AV126" s="1"/>
      <c r="AW126" s="1"/>
      <c r="AX126" s="1"/>
      <c r="AY126" s="1"/>
      <c r="AZ126" s="1"/>
      <c r="BA126" s="1"/>
      <c r="BB126" s="1"/>
      <c r="BC126" s="168"/>
      <c r="BD126" s="168"/>
      <c r="BE126" s="168"/>
      <c r="BF126" s="168"/>
      <c r="BG126" s="168"/>
      <c r="BH126" s="1"/>
      <c r="BI126" s="1"/>
      <c r="BJ126" s="168"/>
      <c r="BK126" s="168"/>
      <c r="BL126" s="168"/>
      <c r="BM126" s="168"/>
      <c r="BN126" s="168"/>
      <c r="BO126" s="168"/>
      <c r="BP126" s="1"/>
      <c r="BQ126" s="1"/>
      <c r="BR126" s="1"/>
      <c r="BS126" s="1"/>
      <c r="BT126" s="1"/>
      <c r="BU126" s="1"/>
      <c r="BV126" s="1"/>
      <c r="BW126" s="1"/>
      <c r="BX126" s="1"/>
      <c r="BY126" s="1"/>
    </row>
    <row r="127" spans="1:77" ht="15.75" customHeight="1">
      <c r="A127" s="152"/>
      <c r="B127" s="152"/>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69"/>
      <c r="AO127" s="1"/>
      <c r="AP127" s="1"/>
      <c r="AQ127" s="1"/>
      <c r="AR127" s="1"/>
      <c r="AS127" s="1"/>
      <c r="AT127" s="1"/>
      <c r="AU127" s="1"/>
      <c r="AV127" s="1"/>
      <c r="AW127" s="1"/>
      <c r="AX127" s="1"/>
      <c r="AY127" s="1"/>
      <c r="AZ127" s="1"/>
      <c r="BA127" s="1"/>
      <c r="BB127" s="1"/>
      <c r="BC127" s="168"/>
      <c r="BD127" s="168"/>
      <c r="BE127" s="168"/>
      <c r="BF127" s="168"/>
      <c r="BG127" s="168"/>
      <c r="BH127" s="1"/>
      <c r="BI127" s="1"/>
      <c r="BJ127" s="168"/>
      <c r="BK127" s="168"/>
      <c r="BL127" s="168"/>
      <c r="BM127" s="168"/>
      <c r="BN127" s="168"/>
      <c r="BO127" s="168"/>
      <c r="BP127" s="1"/>
      <c r="BQ127" s="1"/>
      <c r="BR127" s="1"/>
      <c r="BS127" s="1"/>
      <c r="BT127" s="1"/>
      <c r="BU127" s="1"/>
      <c r="BV127" s="1"/>
      <c r="BW127" s="1"/>
      <c r="BX127" s="1"/>
      <c r="BY127" s="1"/>
    </row>
    <row r="128" spans="1:77" ht="15.75" customHeight="1">
      <c r="A128" s="152"/>
      <c r="B128" s="152"/>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69"/>
      <c r="AO128" s="1"/>
      <c r="AP128" s="1"/>
      <c r="AQ128" s="1"/>
      <c r="AR128" s="1"/>
      <c r="AS128" s="1"/>
      <c r="AT128" s="1"/>
      <c r="AU128" s="1"/>
      <c r="AV128" s="1"/>
      <c r="AW128" s="1"/>
      <c r="AX128" s="1"/>
      <c r="AY128" s="1"/>
      <c r="AZ128" s="1"/>
      <c r="BA128" s="1"/>
      <c r="BB128" s="1"/>
      <c r="BC128" s="168"/>
      <c r="BD128" s="168"/>
      <c r="BE128" s="168"/>
      <c r="BF128" s="168"/>
      <c r="BG128" s="168"/>
      <c r="BH128" s="1"/>
      <c r="BI128" s="1"/>
      <c r="BJ128" s="168"/>
      <c r="BK128" s="168"/>
      <c r="BL128" s="168"/>
      <c r="BM128" s="168"/>
      <c r="BN128" s="168"/>
      <c r="BO128" s="168"/>
      <c r="BP128" s="1"/>
      <c r="BQ128" s="1"/>
      <c r="BR128" s="1"/>
      <c r="BS128" s="1"/>
      <c r="BT128" s="1"/>
      <c r="BU128" s="1"/>
      <c r="BV128" s="1"/>
      <c r="BW128" s="1"/>
      <c r="BX128" s="1"/>
      <c r="BY128" s="1"/>
    </row>
    <row r="129" spans="1:77" ht="15.75" customHeight="1">
      <c r="A129" s="152"/>
      <c r="B129" s="15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69"/>
      <c r="AO129" s="1"/>
      <c r="AP129" s="1"/>
      <c r="AQ129" s="1"/>
      <c r="AR129" s="1"/>
      <c r="AS129" s="1"/>
      <c r="AT129" s="1"/>
      <c r="AU129" s="1"/>
      <c r="AV129" s="1"/>
      <c r="AW129" s="1"/>
      <c r="AX129" s="1"/>
      <c r="AY129" s="1"/>
      <c r="AZ129" s="1"/>
      <c r="BA129" s="1"/>
      <c r="BB129" s="1"/>
      <c r="BC129" s="168"/>
      <c r="BD129" s="168"/>
      <c r="BE129" s="168"/>
      <c r="BF129" s="168"/>
      <c r="BG129" s="168"/>
      <c r="BH129" s="1"/>
      <c r="BI129" s="1"/>
      <c r="BJ129" s="168"/>
      <c r="BK129" s="168"/>
      <c r="BL129" s="168"/>
      <c r="BM129" s="168"/>
      <c r="BN129" s="168"/>
      <c r="BO129" s="168"/>
      <c r="BP129" s="1"/>
      <c r="BQ129" s="1"/>
      <c r="BR129" s="1"/>
      <c r="BS129" s="1"/>
      <c r="BT129" s="1"/>
      <c r="BU129" s="1"/>
      <c r="BV129" s="1"/>
      <c r="BW129" s="1"/>
      <c r="BX129" s="1"/>
      <c r="BY129" s="1"/>
    </row>
    <row r="130" spans="1:77" ht="15.75" customHeight="1">
      <c r="A130" s="152"/>
      <c r="B130" s="152"/>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69"/>
      <c r="AO130" s="1"/>
      <c r="AP130" s="1"/>
      <c r="AQ130" s="1"/>
      <c r="AR130" s="1"/>
      <c r="AS130" s="1"/>
      <c r="AT130" s="1"/>
      <c r="AU130" s="1"/>
      <c r="AV130" s="1"/>
      <c r="AW130" s="1"/>
      <c r="AX130" s="1"/>
      <c r="AY130" s="1"/>
      <c r="AZ130" s="1"/>
      <c r="BA130" s="1"/>
      <c r="BB130" s="1"/>
      <c r="BC130" s="168"/>
      <c r="BD130" s="168"/>
      <c r="BE130" s="168"/>
      <c r="BF130" s="168"/>
      <c r="BG130" s="168"/>
      <c r="BH130" s="1"/>
      <c r="BI130" s="1"/>
      <c r="BJ130" s="168"/>
      <c r="BK130" s="168"/>
      <c r="BL130" s="168"/>
      <c r="BM130" s="168"/>
      <c r="BN130" s="168"/>
      <c r="BO130" s="168"/>
      <c r="BP130" s="1"/>
      <c r="BQ130" s="1"/>
      <c r="BR130" s="1"/>
      <c r="BS130" s="1"/>
      <c r="BT130" s="1"/>
      <c r="BU130" s="1"/>
      <c r="BV130" s="1"/>
      <c r="BW130" s="1"/>
      <c r="BX130" s="1"/>
      <c r="BY130" s="1"/>
    </row>
    <row r="131" spans="1:77" ht="15.75" customHeight="1">
      <c r="A131" s="152"/>
      <c r="B131" s="15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69"/>
      <c r="AO131" s="1"/>
      <c r="AP131" s="1"/>
      <c r="AQ131" s="1"/>
      <c r="AR131" s="1"/>
      <c r="AS131" s="1"/>
      <c r="AT131" s="1"/>
      <c r="AU131" s="1"/>
      <c r="AV131" s="1"/>
      <c r="AW131" s="1"/>
      <c r="AX131" s="1"/>
      <c r="AY131" s="1"/>
      <c r="AZ131" s="1"/>
      <c r="BA131" s="1"/>
      <c r="BB131" s="1"/>
      <c r="BC131" s="168"/>
      <c r="BD131" s="168"/>
      <c r="BE131" s="168"/>
      <c r="BF131" s="168"/>
      <c r="BG131" s="168"/>
      <c r="BH131" s="1"/>
      <c r="BI131" s="1"/>
      <c r="BJ131" s="168"/>
      <c r="BK131" s="168"/>
      <c r="BL131" s="168"/>
      <c r="BM131" s="168"/>
      <c r="BN131" s="168"/>
      <c r="BO131" s="168"/>
      <c r="BP131" s="1"/>
      <c r="BQ131" s="1"/>
      <c r="BR131" s="1"/>
      <c r="BS131" s="1"/>
      <c r="BT131" s="1"/>
      <c r="BU131" s="1"/>
      <c r="BV131" s="1"/>
      <c r="BW131" s="1"/>
      <c r="BX131" s="1"/>
      <c r="BY131" s="1"/>
    </row>
    <row r="132" spans="1:77" ht="15.75" customHeight="1">
      <c r="A132" s="152"/>
      <c r="B132" s="152"/>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69"/>
      <c r="AO132" s="1"/>
      <c r="AP132" s="1"/>
      <c r="AQ132" s="1"/>
      <c r="AR132" s="1"/>
      <c r="AS132" s="1"/>
      <c r="AT132" s="1"/>
      <c r="AU132" s="1"/>
      <c r="AV132" s="1"/>
      <c r="AW132" s="1"/>
      <c r="AX132" s="1"/>
      <c r="AY132" s="1"/>
      <c r="AZ132" s="1"/>
      <c r="BA132" s="1"/>
      <c r="BB132" s="1"/>
      <c r="BC132" s="168"/>
      <c r="BD132" s="168"/>
      <c r="BE132" s="168"/>
      <c r="BF132" s="168"/>
      <c r="BG132" s="168"/>
      <c r="BH132" s="1"/>
      <c r="BI132" s="1"/>
      <c r="BJ132" s="168"/>
      <c r="BK132" s="168"/>
      <c r="BL132" s="168"/>
      <c r="BM132" s="168"/>
      <c r="BN132" s="168"/>
      <c r="BO132" s="168"/>
      <c r="BP132" s="1"/>
      <c r="BQ132" s="1"/>
      <c r="BR132" s="1"/>
      <c r="BS132" s="1"/>
      <c r="BT132" s="1"/>
      <c r="BU132" s="1"/>
      <c r="BV132" s="1"/>
      <c r="BW132" s="1"/>
      <c r="BX132" s="1"/>
      <c r="BY132" s="1"/>
    </row>
    <row r="133" spans="1:77" ht="15.75" customHeight="1">
      <c r="A133" s="152"/>
      <c r="B133" s="152"/>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69"/>
      <c r="AO133" s="1"/>
      <c r="AP133" s="1"/>
      <c r="AQ133" s="1"/>
      <c r="AR133" s="1"/>
      <c r="AS133" s="1"/>
      <c r="AT133" s="1"/>
      <c r="AU133" s="1"/>
      <c r="AV133" s="1"/>
      <c r="AW133" s="1"/>
      <c r="AX133" s="1"/>
      <c r="AY133" s="1"/>
      <c r="AZ133" s="1"/>
      <c r="BA133" s="1"/>
      <c r="BB133" s="1"/>
      <c r="BC133" s="168"/>
      <c r="BD133" s="168"/>
      <c r="BE133" s="168"/>
      <c r="BF133" s="168"/>
      <c r="BG133" s="168"/>
      <c r="BH133" s="1"/>
      <c r="BI133" s="1"/>
      <c r="BJ133" s="168"/>
      <c r="BK133" s="168"/>
      <c r="BL133" s="168"/>
      <c r="BM133" s="168"/>
      <c r="BN133" s="168"/>
      <c r="BO133" s="168"/>
      <c r="BP133" s="1"/>
      <c r="BQ133" s="1"/>
      <c r="BR133" s="1"/>
      <c r="BS133" s="1"/>
      <c r="BT133" s="1"/>
      <c r="BU133" s="1"/>
      <c r="BV133" s="1"/>
      <c r="BW133" s="1"/>
      <c r="BX133" s="1"/>
      <c r="BY133" s="1"/>
    </row>
    <row r="134" spans="1:77" ht="15.75" customHeight="1">
      <c r="A134" s="152"/>
      <c r="B134" s="152"/>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69"/>
      <c r="AO134" s="1"/>
      <c r="AP134" s="1"/>
      <c r="AQ134" s="1"/>
      <c r="AR134" s="1"/>
      <c r="AS134" s="1"/>
      <c r="AT134" s="1"/>
      <c r="AU134" s="1"/>
      <c r="AV134" s="1"/>
      <c r="AW134" s="1"/>
      <c r="AX134" s="1"/>
      <c r="AY134" s="1"/>
      <c r="AZ134" s="1"/>
      <c r="BA134" s="1"/>
      <c r="BB134" s="1"/>
      <c r="BC134" s="168"/>
      <c r="BD134" s="168"/>
      <c r="BE134" s="168"/>
      <c r="BF134" s="168"/>
      <c r="BG134" s="168"/>
      <c r="BH134" s="1"/>
      <c r="BI134" s="1"/>
      <c r="BJ134" s="168"/>
      <c r="BK134" s="168"/>
      <c r="BL134" s="168"/>
      <c r="BM134" s="168"/>
      <c r="BN134" s="168"/>
      <c r="BO134" s="168"/>
      <c r="BP134" s="1"/>
      <c r="BQ134" s="1"/>
      <c r="BR134" s="1"/>
      <c r="BS134" s="1"/>
      <c r="BT134" s="1"/>
      <c r="BU134" s="1"/>
      <c r="BV134" s="1"/>
      <c r="BW134" s="1"/>
      <c r="BX134" s="1"/>
      <c r="BY134" s="1"/>
    </row>
    <row r="135" spans="1:77" ht="15.75" customHeight="1">
      <c r="A135" s="152"/>
      <c r="B135" s="15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69"/>
      <c r="AO135" s="1"/>
      <c r="AP135" s="1"/>
      <c r="AQ135" s="1"/>
      <c r="AR135" s="1"/>
      <c r="AS135" s="1"/>
      <c r="AT135" s="1"/>
      <c r="AU135" s="1"/>
      <c r="AV135" s="1"/>
      <c r="AW135" s="1"/>
      <c r="AX135" s="1"/>
      <c r="AY135" s="1"/>
      <c r="AZ135" s="1"/>
      <c r="BA135" s="1"/>
      <c r="BB135" s="1"/>
      <c r="BC135" s="168"/>
      <c r="BD135" s="168"/>
      <c r="BE135" s="168"/>
      <c r="BF135" s="168"/>
      <c r="BG135" s="168"/>
      <c r="BH135" s="1"/>
      <c r="BI135" s="1"/>
      <c r="BJ135" s="168"/>
      <c r="BK135" s="168"/>
      <c r="BL135" s="168"/>
      <c r="BM135" s="168"/>
      <c r="BN135" s="168"/>
      <c r="BO135" s="168"/>
      <c r="BP135" s="1"/>
      <c r="BQ135" s="1"/>
      <c r="BR135" s="1"/>
      <c r="BS135" s="1"/>
      <c r="BT135" s="1"/>
      <c r="BU135" s="1"/>
      <c r="BV135" s="1"/>
      <c r="BW135" s="1"/>
      <c r="BX135" s="1"/>
      <c r="BY135" s="1"/>
    </row>
    <row r="136" spans="1:77" ht="15.75" customHeight="1">
      <c r="A136" s="152"/>
      <c r="B136" s="152"/>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69"/>
      <c r="AO136" s="1"/>
      <c r="AP136" s="1"/>
      <c r="AQ136" s="1"/>
      <c r="AR136" s="1"/>
      <c r="AS136" s="1"/>
      <c r="AT136" s="1"/>
      <c r="AU136" s="1"/>
      <c r="AV136" s="1"/>
      <c r="AW136" s="1"/>
      <c r="AX136" s="1"/>
      <c r="AY136" s="1"/>
      <c r="AZ136" s="1"/>
      <c r="BA136" s="1"/>
      <c r="BB136" s="1"/>
      <c r="BC136" s="168"/>
      <c r="BD136" s="168"/>
      <c r="BE136" s="168"/>
      <c r="BF136" s="168"/>
      <c r="BG136" s="168"/>
      <c r="BH136" s="1"/>
      <c r="BI136" s="1"/>
      <c r="BJ136" s="168"/>
      <c r="BK136" s="168"/>
      <c r="BL136" s="168"/>
      <c r="BM136" s="168"/>
      <c r="BN136" s="168"/>
      <c r="BO136" s="168"/>
      <c r="BP136" s="1"/>
      <c r="BQ136" s="1"/>
      <c r="BR136" s="1"/>
      <c r="BS136" s="1"/>
      <c r="BT136" s="1"/>
      <c r="BU136" s="1"/>
      <c r="BV136" s="1"/>
      <c r="BW136" s="1"/>
      <c r="BX136" s="1"/>
      <c r="BY136" s="1"/>
    </row>
    <row r="137" spans="1:77" ht="15.75" customHeight="1">
      <c r="A137" s="152"/>
      <c r="B137" s="15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69"/>
      <c r="AO137" s="1"/>
      <c r="AP137" s="1"/>
      <c r="AQ137" s="1"/>
      <c r="AR137" s="1"/>
      <c r="AS137" s="1"/>
      <c r="AT137" s="1"/>
      <c r="AU137" s="1"/>
      <c r="AV137" s="1"/>
      <c r="AW137" s="1"/>
      <c r="AX137" s="1"/>
      <c r="AY137" s="1"/>
      <c r="AZ137" s="1"/>
      <c r="BA137" s="1"/>
      <c r="BB137" s="1"/>
      <c r="BC137" s="168"/>
      <c r="BD137" s="168"/>
      <c r="BE137" s="168"/>
      <c r="BF137" s="168"/>
      <c r="BG137" s="168"/>
      <c r="BH137" s="1"/>
      <c r="BI137" s="1"/>
      <c r="BJ137" s="168"/>
      <c r="BK137" s="168"/>
      <c r="BL137" s="168"/>
      <c r="BM137" s="168"/>
      <c r="BN137" s="168"/>
      <c r="BO137" s="168"/>
      <c r="BP137" s="1"/>
      <c r="BQ137" s="1"/>
      <c r="BR137" s="1"/>
      <c r="BS137" s="1"/>
      <c r="BT137" s="1"/>
      <c r="BU137" s="1"/>
      <c r="BV137" s="1"/>
      <c r="BW137" s="1"/>
      <c r="BX137" s="1"/>
      <c r="BY137" s="1"/>
    </row>
    <row r="138" spans="1:77" ht="15.75" customHeight="1">
      <c r="A138" s="152"/>
      <c r="B138" s="152"/>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69"/>
      <c r="AO138" s="1"/>
      <c r="AP138" s="1"/>
      <c r="AQ138" s="1"/>
      <c r="AR138" s="1"/>
      <c r="AS138" s="1"/>
      <c r="AT138" s="1"/>
      <c r="AU138" s="1"/>
      <c r="AV138" s="1"/>
      <c r="AW138" s="1"/>
      <c r="AX138" s="1"/>
      <c r="AY138" s="1"/>
      <c r="AZ138" s="1"/>
      <c r="BA138" s="1"/>
      <c r="BB138" s="1"/>
      <c r="BC138" s="168"/>
      <c r="BD138" s="168"/>
      <c r="BE138" s="168"/>
      <c r="BF138" s="168"/>
      <c r="BG138" s="168"/>
      <c r="BH138" s="1"/>
      <c r="BI138" s="1"/>
      <c r="BJ138" s="168"/>
      <c r="BK138" s="168"/>
      <c r="BL138" s="168"/>
      <c r="BM138" s="168"/>
      <c r="BN138" s="168"/>
      <c r="BO138" s="168"/>
      <c r="BP138" s="1"/>
      <c r="BQ138" s="1"/>
      <c r="BR138" s="1"/>
      <c r="BS138" s="1"/>
      <c r="BT138" s="1"/>
      <c r="BU138" s="1"/>
      <c r="BV138" s="1"/>
      <c r="BW138" s="1"/>
      <c r="BX138" s="1"/>
      <c r="BY138" s="1"/>
    </row>
    <row r="139" spans="1:77" ht="15.75" customHeight="1">
      <c r="A139" s="152"/>
      <c r="B139" s="15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69"/>
      <c r="AO139" s="1"/>
      <c r="AP139" s="1"/>
      <c r="AQ139" s="1"/>
      <c r="AR139" s="1"/>
      <c r="AS139" s="1"/>
      <c r="AT139" s="1"/>
      <c r="AU139" s="1"/>
      <c r="AV139" s="1"/>
      <c r="AW139" s="1"/>
      <c r="AX139" s="1"/>
      <c r="AY139" s="1"/>
      <c r="AZ139" s="1"/>
      <c r="BA139" s="1"/>
      <c r="BB139" s="1"/>
      <c r="BC139" s="168"/>
      <c r="BD139" s="168"/>
      <c r="BE139" s="168"/>
      <c r="BF139" s="168"/>
      <c r="BG139" s="168"/>
      <c r="BH139" s="1"/>
      <c r="BI139" s="1"/>
      <c r="BJ139" s="168"/>
      <c r="BK139" s="168"/>
      <c r="BL139" s="168"/>
      <c r="BM139" s="168"/>
      <c r="BN139" s="168"/>
      <c r="BO139" s="168"/>
      <c r="BP139" s="1"/>
      <c r="BQ139" s="1"/>
      <c r="BR139" s="1"/>
      <c r="BS139" s="1"/>
      <c r="BT139" s="1"/>
      <c r="BU139" s="1"/>
      <c r="BV139" s="1"/>
      <c r="BW139" s="1"/>
      <c r="BX139" s="1"/>
      <c r="BY139" s="1"/>
    </row>
    <row r="140" spans="1:77" ht="15.75" customHeight="1">
      <c r="A140" s="152"/>
      <c r="B140" s="15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69"/>
      <c r="AO140" s="1"/>
      <c r="AP140" s="1"/>
      <c r="AQ140" s="1"/>
      <c r="AR140" s="1"/>
      <c r="AS140" s="1"/>
      <c r="AT140" s="1"/>
      <c r="AU140" s="1"/>
      <c r="AV140" s="1"/>
      <c r="AW140" s="1"/>
      <c r="AX140" s="1"/>
      <c r="AY140" s="1"/>
      <c r="AZ140" s="1"/>
      <c r="BA140" s="1"/>
      <c r="BB140" s="1"/>
      <c r="BC140" s="168"/>
      <c r="BD140" s="168"/>
      <c r="BE140" s="168"/>
      <c r="BF140" s="168"/>
      <c r="BG140" s="168"/>
      <c r="BH140" s="1"/>
      <c r="BI140" s="1"/>
      <c r="BJ140" s="168"/>
      <c r="BK140" s="168"/>
      <c r="BL140" s="168"/>
      <c r="BM140" s="168"/>
      <c r="BN140" s="168"/>
      <c r="BO140" s="168"/>
      <c r="BP140" s="1"/>
      <c r="BQ140" s="1"/>
      <c r="BR140" s="1"/>
      <c r="BS140" s="1"/>
      <c r="BT140" s="1"/>
      <c r="BU140" s="1"/>
      <c r="BV140" s="1"/>
      <c r="BW140" s="1"/>
      <c r="BX140" s="1"/>
      <c r="BY140" s="1"/>
    </row>
    <row r="141" spans="1:77" ht="15.75" customHeight="1">
      <c r="A141" s="152"/>
      <c r="B141" s="15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69"/>
      <c r="AO141" s="1"/>
      <c r="AP141" s="1"/>
      <c r="AQ141" s="1"/>
      <c r="AR141" s="1"/>
      <c r="AS141" s="1"/>
      <c r="AT141" s="1"/>
      <c r="AU141" s="1"/>
      <c r="AV141" s="1"/>
      <c r="AW141" s="1"/>
      <c r="AX141" s="1"/>
      <c r="AY141" s="1"/>
      <c r="AZ141" s="1"/>
      <c r="BA141" s="1"/>
      <c r="BB141" s="1"/>
      <c r="BC141" s="168"/>
      <c r="BD141" s="168"/>
      <c r="BE141" s="168"/>
      <c r="BF141" s="168"/>
      <c r="BG141" s="168"/>
      <c r="BH141" s="1"/>
      <c r="BI141" s="1"/>
      <c r="BJ141" s="168"/>
      <c r="BK141" s="168"/>
      <c r="BL141" s="168"/>
      <c r="BM141" s="168"/>
      <c r="BN141" s="168"/>
      <c r="BO141" s="168"/>
      <c r="BP141" s="1"/>
      <c r="BQ141" s="1"/>
      <c r="BR141" s="1"/>
      <c r="BS141" s="1"/>
      <c r="BT141" s="1"/>
      <c r="BU141" s="1"/>
      <c r="BV141" s="1"/>
      <c r="BW141" s="1"/>
      <c r="BX141" s="1"/>
      <c r="BY141" s="1"/>
    </row>
    <row r="142" spans="1:77" ht="15.75" customHeight="1">
      <c r="A142" s="152"/>
      <c r="B142" s="15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69"/>
      <c r="AO142" s="1"/>
      <c r="AP142" s="1"/>
      <c r="AQ142" s="1"/>
      <c r="AR142" s="1"/>
      <c r="AS142" s="1"/>
      <c r="AT142" s="1"/>
      <c r="AU142" s="1"/>
      <c r="AV142" s="1"/>
      <c r="AW142" s="1"/>
      <c r="AX142" s="1"/>
      <c r="AY142" s="1"/>
      <c r="AZ142" s="1"/>
      <c r="BA142" s="1"/>
      <c r="BB142" s="1"/>
      <c r="BC142" s="168"/>
      <c r="BD142" s="168"/>
      <c r="BE142" s="168"/>
      <c r="BF142" s="168"/>
      <c r="BG142" s="168"/>
      <c r="BH142" s="1"/>
      <c r="BI142" s="1"/>
      <c r="BJ142" s="168"/>
      <c r="BK142" s="168"/>
      <c r="BL142" s="168"/>
      <c r="BM142" s="168"/>
      <c r="BN142" s="168"/>
      <c r="BO142" s="168"/>
      <c r="BP142" s="1"/>
      <c r="BQ142" s="1"/>
      <c r="BR142" s="1"/>
      <c r="BS142" s="1"/>
      <c r="BT142" s="1"/>
      <c r="BU142" s="1"/>
      <c r="BV142" s="1"/>
      <c r="BW142" s="1"/>
      <c r="BX142" s="1"/>
      <c r="BY142" s="1"/>
    </row>
    <row r="143" spans="1:77" ht="15.75" customHeight="1">
      <c r="A143" s="152"/>
      <c r="B143" s="15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69"/>
      <c r="AO143" s="1"/>
      <c r="AP143" s="1"/>
      <c r="AQ143" s="1"/>
      <c r="AR143" s="1"/>
      <c r="AS143" s="1"/>
      <c r="AT143" s="1"/>
      <c r="AU143" s="1"/>
      <c r="AV143" s="1"/>
      <c r="AW143" s="1"/>
      <c r="AX143" s="1"/>
      <c r="AY143" s="1"/>
      <c r="AZ143" s="1"/>
      <c r="BA143" s="1"/>
      <c r="BB143" s="1"/>
      <c r="BC143" s="168"/>
      <c r="BD143" s="168"/>
      <c r="BE143" s="168"/>
      <c r="BF143" s="168"/>
      <c r="BG143" s="168"/>
      <c r="BH143" s="1"/>
      <c r="BI143" s="1"/>
      <c r="BJ143" s="168"/>
      <c r="BK143" s="168"/>
      <c r="BL143" s="168"/>
      <c r="BM143" s="168"/>
      <c r="BN143" s="168"/>
      <c r="BO143" s="168"/>
      <c r="BP143" s="1"/>
      <c r="BQ143" s="1"/>
      <c r="BR143" s="1"/>
      <c r="BS143" s="1"/>
      <c r="BT143" s="1"/>
      <c r="BU143" s="1"/>
      <c r="BV143" s="1"/>
      <c r="BW143" s="1"/>
      <c r="BX143" s="1"/>
      <c r="BY143" s="1"/>
    </row>
    <row r="144" spans="1:77" ht="15.75" customHeight="1">
      <c r="A144" s="152"/>
      <c r="B144" s="15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69"/>
      <c r="AO144" s="1"/>
      <c r="AP144" s="1"/>
      <c r="AQ144" s="1"/>
      <c r="AR144" s="1"/>
      <c r="AS144" s="1"/>
      <c r="AT144" s="1"/>
      <c r="AU144" s="1"/>
      <c r="AV144" s="1"/>
      <c r="AW144" s="1"/>
      <c r="AX144" s="1"/>
      <c r="AY144" s="1"/>
      <c r="AZ144" s="1"/>
      <c r="BA144" s="1"/>
      <c r="BB144" s="1"/>
      <c r="BC144" s="168"/>
      <c r="BD144" s="168"/>
      <c r="BE144" s="168"/>
      <c r="BF144" s="168"/>
      <c r="BG144" s="168"/>
      <c r="BH144" s="1"/>
      <c r="BI144" s="1"/>
      <c r="BJ144" s="168"/>
      <c r="BK144" s="168"/>
      <c r="BL144" s="168"/>
      <c r="BM144" s="168"/>
      <c r="BN144" s="168"/>
      <c r="BO144" s="168"/>
      <c r="BP144" s="1"/>
      <c r="BQ144" s="1"/>
      <c r="BR144" s="1"/>
      <c r="BS144" s="1"/>
      <c r="BT144" s="1"/>
      <c r="BU144" s="1"/>
      <c r="BV144" s="1"/>
      <c r="BW144" s="1"/>
      <c r="BX144" s="1"/>
      <c r="BY144" s="1"/>
    </row>
    <row r="145" spans="1:77" ht="15.75" customHeight="1">
      <c r="A145" s="152"/>
      <c r="B145" s="15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69"/>
      <c r="AO145" s="1"/>
      <c r="AP145" s="1"/>
      <c r="AQ145" s="1"/>
      <c r="AR145" s="1"/>
      <c r="AS145" s="1"/>
      <c r="AT145" s="1"/>
      <c r="AU145" s="1"/>
      <c r="AV145" s="1"/>
      <c r="AW145" s="1"/>
      <c r="AX145" s="1"/>
      <c r="AY145" s="1"/>
      <c r="AZ145" s="1"/>
      <c r="BA145" s="1"/>
      <c r="BB145" s="1"/>
      <c r="BC145" s="168"/>
      <c r="BD145" s="168"/>
      <c r="BE145" s="168"/>
      <c r="BF145" s="168"/>
      <c r="BG145" s="168"/>
      <c r="BH145" s="1"/>
      <c r="BI145" s="1"/>
      <c r="BJ145" s="168"/>
      <c r="BK145" s="168"/>
      <c r="BL145" s="168"/>
      <c r="BM145" s="168"/>
      <c r="BN145" s="168"/>
      <c r="BO145" s="168"/>
      <c r="BP145" s="1"/>
      <c r="BQ145" s="1"/>
      <c r="BR145" s="1"/>
      <c r="BS145" s="1"/>
      <c r="BT145" s="1"/>
      <c r="BU145" s="1"/>
      <c r="BV145" s="1"/>
      <c r="BW145" s="1"/>
      <c r="BX145" s="1"/>
      <c r="BY145" s="1"/>
    </row>
    <row r="146" spans="1:77" ht="15.75" customHeight="1">
      <c r="A146" s="152"/>
      <c r="B146" s="152"/>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69"/>
      <c r="AO146" s="1"/>
      <c r="AP146" s="1"/>
      <c r="AQ146" s="1"/>
      <c r="AR146" s="1"/>
      <c r="AS146" s="1"/>
      <c r="AT146" s="1"/>
      <c r="AU146" s="1"/>
      <c r="AV146" s="1"/>
      <c r="AW146" s="1"/>
      <c r="AX146" s="1"/>
      <c r="AY146" s="1"/>
      <c r="AZ146" s="1"/>
      <c r="BA146" s="1"/>
      <c r="BB146" s="1"/>
      <c r="BC146" s="168"/>
      <c r="BD146" s="168"/>
      <c r="BE146" s="168"/>
      <c r="BF146" s="168"/>
      <c r="BG146" s="168"/>
      <c r="BH146" s="1"/>
      <c r="BI146" s="1"/>
      <c r="BJ146" s="168"/>
      <c r="BK146" s="168"/>
      <c r="BL146" s="168"/>
      <c r="BM146" s="168"/>
      <c r="BN146" s="168"/>
      <c r="BO146" s="168"/>
      <c r="BP146" s="1"/>
      <c r="BQ146" s="1"/>
      <c r="BR146" s="1"/>
      <c r="BS146" s="1"/>
      <c r="BT146" s="1"/>
      <c r="BU146" s="1"/>
      <c r="BV146" s="1"/>
      <c r="BW146" s="1"/>
      <c r="BX146" s="1"/>
      <c r="BY146" s="1"/>
    </row>
    <row r="147" spans="1:77" ht="15.75" customHeight="1">
      <c r="A147" s="152"/>
      <c r="B147" s="15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69"/>
      <c r="AO147" s="1"/>
      <c r="AP147" s="1"/>
      <c r="AQ147" s="1"/>
      <c r="AR147" s="1"/>
      <c r="AS147" s="1"/>
      <c r="AT147" s="1"/>
      <c r="AU147" s="1"/>
      <c r="AV147" s="1"/>
      <c r="AW147" s="1"/>
      <c r="AX147" s="1"/>
      <c r="AY147" s="1"/>
      <c r="AZ147" s="1"/>
      <c r="BA147" s="1"/>
      <c r="BB147" s="1"/>
      <c r="BC147" s="168"/>
      <c r="BD147" s="168"/>
      <c r="BE147" s="168"/>
      <c r="BF147" s="168"/>
      <c r="BG147" s="168"/>
      <c r="BH147" s="1"/>
      <c r="BI147" s="1"/>
      <c r="BJ147" s="168"/>
      <c r="BK147" s="168"/>
      <c r="BL147" s="168"/>
      <c r="BM147" s="168"/>
      <c r="BN147" s="168"/>
      <c r="BO147" s="168"/>
      <c r="BP147" s="1"/>
      <c r="BQ147" s="1"/>
      <c r="BR147" s="1"/>
      <c r="BS147" s="1"/>
      <c r="BT147" s="1"/>
      <c r="BU147" s="1"/>
      <c r="BV147" s="1"/>
      <c r="BW147" s="1"/>
      <c r="BX147" s="1"/>
      <c r="BY147" s="1"/>
    </row>
    <row r="148" spans="1:77" ht="15.75" customHeight="1">
      <c r="A148" s="152"/>
      <c r="B148" s="152"/>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69"/>
      <c r="AO148" s="1"/>
      <c r="AP148" s="1"/>
      <c r="AQ148" s="1"/>
      <c r="AR148" s="1"/>
      <c r="AS148" s="1"/>
      <c r="AT148" s="1"/>
      <c r="AU148" s="1"/>
      <c r="AV148" s="1"/>
      <c r="AW148" s="1"/>
      <c r="AX148" s="1"/>
      <c r="AY148" s="1"/>
      <c r="AZ148" s="1"/>
      <c r="BA148" s="1"/>
      <c r="BB148" s="1"/>
      <c r="BC148" s="168"/>
      <c r="BD148" s="168"/>
      <c r="BE148" s="168"/>
      <c r="BF148" s="168"/>
      <c r="BG148" s="168"/>
      <c r="BH148" s="1"/>
      <c r="BI148" s="1"/>
      <c r="BJ148" s="168"/>
      <c r="BK148" s="168"/>
      <c r="BL148" s="168"/>
      <c r="BM148" s="168"/>
      <c r="BN148" s="168"/>
      <c r="BO148" s="168"/>
      <c r="BP148" s="1"/>
      <c r="BQ148" s="1"/>
      <c r="BR148" s="1"/>
      <c r="BS148" s="1"/>
      <c r="BT148" s="1"/>
      <c r="BU148" s="1"/>
      <c r="BV148" s="1"/>
      <c r="BW148" s="1"/>
      <c r="BX148" s="1"/>
      <c r="BY148" s="1"/>
    </row>
    <row r="149" spans="1:77" ht="15.75" customHeight="1">
      <c r="A149" s="152"/>
      <c r="B149" s="15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69"/>
      <c r="AO149" s="1"/>
      <c r="AP149" s="1"/>
      <c r="AQ149" s="1"/>
      <c r="AR149" s="1"/>
      <c r="AS149" s="1"/>
      <c r="AT149" s="1"/>
      <c r="AU149" s="1"/>
      <c r="AV149" s="1"/>
      <c r="AW149" s="1"/>
      <c r="AX149" s="1"/>
      <c r="AY149" s="1"/>
      <c r="AZ149" s="1"/>
      <c r="BA149" s="1"/>
      <c r="BB149" s="1"/>
      <c r="BC149" s="168"/>
      <c r="BD149" s="168"/>
      <c r="BE149" s="168"/>
      <c r="BF149" s="168"/>
      <c r="BG149" s="168"/>
      <c r="BH149" s="1"/>
      <c r="BI149" s="1"/>
      <c r="BJ149" s="168"/>
      <c r="BK149" s="168"/>
      <c r="BL149" s="168"/>
      <c r="BM149" s="168"/>
      <c r="BN149" s="168"/>
      <c r="BO149" s="168"/>
      <c r="BP149" s="1"/>
      <c r="BQ149" s="1"/>
      <c r="BR149" s="1"/>
      <c r="BS149" s="1"/>
      <c r="BT149" s="1"/>
      <c r="BU149" s="1"/>
      <c r="BV149" s="1"/>
      <c r="BW149" s="1"/>
      <c r="BX149" s="1"/>
      <c r="BY149" s="1"/>
    </row>
    <row r="150" spans="1:77" ht="15.75" customHeight="1">
      <c r="A150" s="152"/>
      <c r="B150" s="152"/>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69"/>
      <c r="AO150" s="1"/>
      <c r="AP150" s="1"/>
      <c r="AQ150" s="1"/>
      <c r="AR150" s="1"/>
      <c r="AS150" s="1"/>
      <c r="AT150" s="1"/>
      <c r="AU150" s="1"/>
      <c r="AV150" s="1"/>
      <c r="AW150" s="1"/>
      <c r="AX150" s="1"/>
      <c r="AY150" s="1"/>
      <c r="AZ150" s="1"/>
      <c r="BA150" s="1"/>
      <c r="BB150" s="1"/>
      <c r="BC150" s="168"/>
      <c r="BD150" s="168"/>
      <c r="BE150" s="168"/>
      <c r="BF150" s="168"/>
      <c r="BG150" s="168"/>
      <c r="BH150" s="1"/>
      <c r="BI150" s="1"/>
      <c r="BJ150" s="168"/>
      <c r="BK150" s="168"/>
      <c r="BL150" s="168"/>
      <c r="BM150" s="168"/>
      <c r="BN150" s="168"/>
      <c r="BO150" s="168"/>
      <c r="BP150" s="1"/>
      <c r="BQ150" s="1"/>
      <c r="BR150" s="1"/>
      <c r="BS150" s="1"/>
      <c r="BT150" s="1"/>
      <c r="BU150" s="1"/>
      <c r="BV150" s="1"/>
      <c r="BW150" s="1"/>
      <c r="BX150" s="1"/>
      <c r="BY150" s="1"/>
    </row>
    <row r="151" spans="1:77" ht="15.75" customHeight="1">
      <c r="A151" s="152"/>
      <c r="B151" s="15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69"/>
      <c r="AO151" s="1"/>
      <c r="AP151" s="1"/>
      <c r="AQ151" s="1"/>
      <c r="AR151" s="1"/>
      <c r="AS151" s="1"/>
      <c r="AT151" s="1"/>
      <c r="AU151" s="1"/>
      <c r="AV151" s="1"/>
      <c r="AW151" s="1"/>
      <c r="AX151" s="1"/>
      <c r="AY151" s="1"/>
      <c r="AZ151" s="1"/>
      <c r="BA151" s="1"/>
      <c r="BB151" s="1"/>
      <c r="BC151" s="168"/>
      <c r="BD151" s="168"/>
      <c r="BE151" s="168"/>
      <c r="BF151" s="168"/>
      <c r="BG151" s="168"/>
      <c r="BH151" s="1"/>
      <c r="BI151" s="1"/>
      <c r="BJ151" s="168"/>
      <c r="BK151" s="168"/>
      <c r="BL151" s="168"/>
      <c r="BM151" s="168"/>
      <c r="BN151" s="168"/>
      <c r="BO151" s="168"/>
      <c r="BP151" s="1"/>
      <c r="BQ151" s="1"/>
      <c r="BR151" s="1"/>
      <c r="BS151" s="1"/>
      <c r="BT151" s="1"/>
      <c r="BU151" s="1"/>
      <c r="BV151" s="1"/>
      <c r="BW151" s="1"/>
      <c r="BX151" s="1"/>
      <c r="BY151" s="1"/>
    </row>
    <row r="152" spans="1:77" ht="15.75" customHeight="1">
      <c r="A152" s="152"/>
      <c r="B152" s="152"/>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69"/>
      <c r="AO152" s="1"/>
      <c r="AP152" s="1"/>
      <c r="AQ152" s="1"/>
      <c r="AR152" s="1"/>
      <c r="AS152" s="1"/>
      <c r="AT152" s="1"/>
      <c r="AU152" s="1"/>
      <c r="AV152" s="1"/>
      <c r="AW152" s="1"/>
      <c r="AX152" s="1"/>
      <c r="AY152" s="1"/>
      <c r="AZ152" s="1"/>
      <c r="BA152" s="1"/>
      <c r="BB152" s="1"/>
      <c r="BC152" s="168"/>
      <c r="BD152" s="168"/>
      <c r="BE152" s="168"/>
      <c r="BF152" s="168"/>
      <c r="BG152" s="168"/>
      <c r="BH152" s="1"/>
      <c r="BI152" s="1"/>
      <c r="BJ152" s="168"/>
      <c r="BK152" s="168"/>
      <c r="BL152" s="168"/>
      <c r="BM152" s="168"/>
      <c r="BN152" s="168"/>
      <c r="BO152" s="168"/>
      <c r="BP152" s="1"/>
      <c r="BQ152" s="1"/>
      <c r="BR152" s="1"/>
      <c r="BS152" s="1"/>
      <c r="BT152" s="1"/>
      <c r="BU152" s="1"/>
      <c r="BV152" s="1"/>
      <c r="BW152" s="1"/>
      <c r="BX152" s="1"/>
      <c r="BY152" s="1"/>
    </row>
    <row r="153" spans="1:77" ht="15.75" customHeight="1">
      <c r="A153" s="152"/>
      <c r="B153" s="152"/>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69"/>
      <c r="AO153" s="1"/>
      <c r="AP153" s="1"/>
      <c r="AQ153" s="1"/>
      <c r="AR153" s="1"/>
      <c r="AS153" s="1"/>
      <c r="AT153" s="1"/>
      <c r="AU153" s="1"/>
      <c r="AV153" s="1"/>
      <c r="AW153" s="1"/>
      <c r="AX153" s="1"/>
      <c r="AY153" s="1"/>
      <c r="AZ153" s="1"/>
      <c r="BA153" s="1"/>
      <c r="BB153" s="1"/>
      <c r="BC153" s="168"/>
      <c r="BD153" s="168"/>
      <c r="BE153" s="168"/>
      <c r="BF153" s="168"/>
      <c r="BG153" s="168"/>
      <c r="BH153" s="1"/>
      <c r="BI153" s="1"/>
      <c r="BJ153" s="168"/>
      <c r="BK153" s="168"/>
      <c r="BL153" s="168"/>
      <c r="BM153" s="168"/>
      <c r="BN153" s="168"/>
      <c r="BO153" s="168"/>
      <c r="BP153" s="1"/>
      <c r="BQ153" s="1"/>
      <c r="BR153" s="1"/>
      <c r="BS153" s="1"/>
      <c r="BT153" s="1"/>
      <c r="BU153" s="1"/>
      <c r="BV153" s="1"/>
      <c r="BW153" s="1"/>
      <c r="BX153" s="1"/>
      <c r="BY153" s="1"/>
    </row>
    <row r="154" spans="1:77" ht="15.75" customHeight="1">
      <c r="A154" s="152"/>
      <c r="B154" s="152"/>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69"/>
      <c r="AO154" s="1"/>
      <c r="AP154" s="1"/>
      <c r="AQ154" s="1"/>
      <c r="AR154" s="1"/>
      <c r="AS154" s="1"/>
      <c r="AT154" s="1"/>
      <c r="AU154" s="1"/>
      <c r="AV154" s="1"/>
      <c r="AW154" s="1"/>
      <c r="AX154" s="1"/>
      <c r="AY154" s="1"/>
      <c r="AZ154" s="1"/>
      <c r="BA154" s="1"/>
      <c r="BB154" s="1"/>
      <c r="BC154" s="168"/>
      <c r="BD154" s="168"/>
      <c r="BE154" s="168"/>
      <c r="BF154" s="168"/>
      <c r="BG154" s="168"/>
      <c r="BH154" s="1"/>
      <c r="BI154" s="1"/>
      <c r="BJ154" s="168"/>
      <c r="BK154" s="168"/>
      <c r="BL154" s="168"/>
      <c r="BM154" s="168"/>
      <c r="BN154" s="168"/>
      <c r="BO154" s="168"/>
      <c r="BP154" s="1"/>
      <c r="BQ154" s="1"/>
      <c r="BR154" s="1"/>
      <c r="BS154" s="1"/>
      <c r="BT154" s="1"/>
      <c r="BU154" s="1"/>
      <c r="BV154" s="1"/>
      <c r="BW154" s="1"/>
      <c r="BX154" s="1"/>
      <c r="BY154" s="1"/>
    </row>
    <row r="155" spans="1:77" ht="15.75" customHeight="1">
      <c r="A155" s="152"/>
      <c r="B155" s="15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69"/>
      <c r="AO155" s="1"/>
      <c r="AP155" s="1"/>
      <c r="AQ155" s="1"/>
      <c r="AR155" s="1"/>
      <c r="AS155" s="1"/>
      <c r="AT155" s="1"/>
      <c r="AU155" s="1"/>
      <c r="AV155" s="1"/>
      <c r="AW155" s="1"/>
      <c r="AX155" s="1"/>
      <c r="AY155" s="1"/>
      <c r="AZ155" s="1"/>
      <c r="BA155" s="1"/>
      <c r="BB155" s="1"/>
      <c r="BC155" s="168"/>
      <c r="BD155" s="168"/>
      <c r="BE155" s="168"/>
      <c r="BF155" s="168"/>
      <c r="BG155" s="168"/>
      <c r="BH155" s="1"/>
      <c r="BI155" s="1"/>
      <c r="BJ155" s="168"/>
      <c r="BK155" s="168"/>
      <c r="BL155" s="168"/>
      <c r="BM155" s="168"/>
      <c r="BN155" s="168"/>
      <c r="BO155" s="168"/>
      <c r="BP155" s="1"/>
      <c r="BQ155" s="1"/>
      <c r="BR155" s="1"/>
      <c r="BS155" s="1"/>
      <c r="BT155" s="1"/>
      <c r="BU155" s="1"/>
      <c r="BV155" s="1"/>
      <c r="BW155" s="1"/>
      <c r="BX155" s="1"/>
      <c r="BY155" s="1"/>
    </row>
    <row r="156" spans="1:77" ht="15.75" customHeight="1">
      <c r="A156" s="152"/>
      <c r="B156" s="15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69"/>
      <c r="AO156" s="1"/>
      <c r="AP156" s="1"/>
      <c r="AQ156" s="1"/>
      <c r="AR156" s="1"/>
      <c r="AS156" s="1"/>
      <c r="AT156" s="1"/>
      <c r="AU156" s="1"/>
      <c r="AV156" s="1"/>
      <c r="AW156" s="1"/>
      <c r="AX156" s="1"/>
      <c r="AY156" s="1"/>
      <c r="AZ156" s="1"/>
      <c r="BA156" s="1"/>
      <c r="BB156" s="1"/>
      <c r="BC156" s="168"/>
      <c r="BD156" s="168"/>
      <c r="BE156" s="168"/>
      <c r="BF156" s="168"/>
      <c r="BG156" s="168"/>
      <c r="BH156" s="1"/>
      <c r="BI156" s="1"/>
      <c r="BJ156" s="168"/>
      <c r="BK156" s="168"/>
      <c r="BL156" s="168"/>
      <c r="BM156" s="168"/>
      <c r="BN156" s="168"/>
      <c r="BO156" s="168"/>
      <c r="BP156" s="1"/>
      <c r="BQ156" s="1"/>
      <c r="BR156" s="1"/>
      <c r="BS156" s="1"/>
      <c r="BT156" s="1"/>
      <c r="BU156" s="1"/>
      <c r="BV156" s="1"/>
      <c r="BW156" s="1"/>
      <c r="BX156" s="1"/>
      <c r="BY156" s="1"/>
    </row>
    <row r="157" spans="1:77" ht="15.75" customHeight="1">
      <c r="A157" s="152"/>
      <c r="B157" s="15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69"/>
      <c r="AO157" s="1"/>
      <c r="AP157" s="1"/>
      <c r="AQ157" s="1"/>
      <c r="AR157" s="1"/>
      <c r="AS157" s="1"/>
      <c r="AT157" s="1"/>
      <c r="AU157" s="1"/>
      <c r="AV157" s="1"/>
      <c r="AW157" s="1"/>
      <c r="AX157" s="1"/>
      <c r="AY157" s="1"/>
      <c r="AZ157" s="1"/>
      <c r="BA157" s="1"/>
      <c r="BB157" s="1"/>
      <c r="BC157" s="168"/>
      <c r="BD157" s="168"/>
      <c r="BE157" s="168"/>
      <c r="BF157" s="168"/>
      <c r="BG157" s="168"/>
      <c r="BH157" s="1"/>
      <c r="BI157" s="1"/>
      <c r="BJ157" s="168"/>
      <c r="BK157" s="168"/>
      <c r="BL157" s="168"/>
      <c r="BM157" s="168"/>
      <c r="BN157" s="168"/>
      <c r="BO157" s="168"/>
      <c r="BP157" s="1"/>
      <c r="BQ157" s="1"/>
      <c r="BR157" s="1"/>
      <c r="BS157" s="1"/>
      <c r="BT157" s="1"/>
      <c r="BU157" s="1"/>
      <c r="BV157" s="1"/>
      <c r="BW157" s="1"/>
      <c r="BX157" s="1"/>
      <c r="BY157" s="1"/>
    </row>
    <row r="158" spans="1:77" ht="15.75" customHeight="1">
      <c r="A158" s="152"/>
      <c r="B158" s="152"/>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69"/>
      <c r="AO158" s="1"/>
      <c r="AP158" s="1"/>
      <c r="AQ158" s="1"/>
      <c r="AR158" s="1"/>
      <c r="AS158" s="1"/>
      <c r="AT158" s="1"/>
      <c r="AU158" s="1"/>
      <c r="AV158" s="1"/>
      <c r="AW158" s="1"/>
      <c r="AX158" s="1"/>
      <c r="AY158" s="1"/>
      <c r="AZ158" s="1"/>
      <c r="BA158" s="1"/>
      <c r="BB158" s="1"/>
      <c r="BC158" s="168"/>
      <c r="BD158" s="168"/>
      <c r="BE158" s="168"/>
      <c r="BF158" s="168"/>
      <c r="BG158" s="168"/>
      <c r="BH158" s="1"/>
      <c r="BI158" s="1"/>
      <c r="BJ158" s="168"/>
      <c r="BK158" s="168"/>
      <c r="BL158" s="168"/>
      <c r="BM158" s="168"/>
      <c r="BN158" s="168"/>
      <c r="BO158" s="168"/>
      <c r="BP158" s="1"/>
      <c r="BQ158" s="1"/>
      <c r="BR158" s="1"/>
      <c r="BS158" s="1"/>
      <c r="BT158" s="1"/>
      <c r="BU158" s="1"/>
      <c r="BV158" s="1"/>
      <c r="BW158" s="1"/>
      <c r="BX158" s="1"/>
      <c r="BY158" s="1"/>
    </row>
    <row r="159" spans="1:77" ht="15.75" customHeight="1">
      <c r="A159" s="152"/>
      <c r="B159" s="152"/>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69"/>
      <c r="AO159" s="1"/>
      <c r="AP159" s="1"/>
      <c r="AQ159" s="1"/>
      <c r="AR159" s="1"/>
      <c r="AS159" s="1"/>
      <c r="AT159" s="1"/>
      <c r="AU159" s="1"/>
      <c r="AV159" s="1"/>
      <c r="AW159" s="1"/>
      <c r="AX159" s="1"/>
      <c r="AY159" s="1"/>
      <c r="AZ159" s="1"/>
      <c r="BA159" s="1"/>
      <c r="BB159" s="1"/>
      <c r="BC159" s="168"/>
      <c r="BD159" s="168"/>
      <c r="BE159" s="168"/>
      <c r="BF159" s="168"/>
      <c r="BG159" s="168"/>
      <c r="BH159" s="1"/>
      <c r="BI159" s="1"/>
      <c r="BJ159" s="168"/>
      <c r="BK159" s="168"/>
      <c r="BL159" s="168"/>
      <c r="BM159" s="168"/>
      <c r="BN159" s="168"/>
      <c r="BO159" s="168"/>
      <c r="BP159" s="1"/>
      <c r="BQ159" s="1"/>
      <c r="BR159" s="1"/>
      <c r="BS159" s="1"/>
      <c r="BT159" s="1"/>
      <c r="BU159" s="1"/>
      <c r="BV159" s="1"/>
      <c r="BW159" s="1"/>
      <c r="BX159" s="1"/>
      <c r="BY159" s="1"/>
    </row>
    <row r="160" spans="1:77" ht="15.75" customHeight="1">
      <c r="A160" s="152"/>
      <c r="B160" s="152"/>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69"/>
      <c r="AO160" s="1"/>
      <c r="AP160" s="1"/>
      <c r="AQ160" s="1"/>
      <c r="AR160" s="1"/>
      <c r="AS160" s="1"/>
      <c r="AT160" s="1"/>
      <c r="AU160" s="1"/>
      <c r="AV160" s="1"/>
      <c r="AW160" s="1"/>
      <c r="AX160" s="1"/>
      <c r="AY160" s="1"/>
      <c r="AZ160" s="1"/>
      <c r="BA160" s="1"/>
      <c r="BB160" s="1"/>
      <c r="BC160" s="168"/>
      <c r="BD160" s="168"/>
      <c r="BE160" s="168"/>
      <c r="BF160" s="168"/>
      <c r="BG160" s="168"/>
      <c r="BH160" s="1"/>
      <c r="BI160" s="1"/>
      <c r="BJ160" s="168"/>
      <c r="BK160" s="168"/>
      <c r="BL160" s="168"/>
      <c r="BM160" s="168"/>
      <c r="BN160" s="168"/>
      <c r="BO160" s="168"/>
      <c r="BP160" s="1"/>
      <c r="BQ160" s="1"/>
      <c r="BR160" s="1"/>
      <c r="BS160" s="1"/>
      <c r="BT160" s="1"/>
      <c r="BU160" s="1"/>
      <c r="BV160" s="1"/>
      <c r="BW160" s="1"/>
      <c r="BX160" s="1"/>
      <c r="BY160" s="1"/>
    </row>
    <row r="161" spans="1:77" ht="15.75" customHeight="1">
      <c r="A161" s="152"/>
      <c r="B161" s="152"/>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69"/>
      <c r="AO161" s="1"/>
      <c r="AP161" s="1"/>
      <c r="AQ161" s="1"/>
      <c r="AR161" s="1"/>
      <c r="AS161" s="1"/>
      <c r="AT161" s="1"/>
      <c r="AU161" s="1"/>
      <c r="AV161" s="1"/>
      <c r="AW161" s="1"/>
      <c r="AX161" s="1"/>
      <c r="AY161" s="1"/>
      <c r="AZ161" s="1"/>
      <c r="BA161" s="1"/>
      <c r="BB161" s="1"/>
      <c r="BC161" s="168"/>
      <c r="BD161" s="168"/>
      <c r="BE161" s="168"/>
      <c r="BF161" s="168"/>
      <c r="BG161" s="168"/>
      <c r="BH161" s="1"/>
      <c r="BI161" s="1"/>
      <c r="BJ161" s="168"/>
      <c r="BK161" s="168"/>
      <c r="BL161" s="168"/>
      <c r="BM161" s="168"/>
      <c r="BN161" s="168"/>
      <c r="BO161" s="168"/>
      <c r="BP161" s="1"/>
      <c r="BQ161" s="1"/>
      <c r="BR161" s="1"/>
      <c r="BS161" s="1"/>
      <c r="BT161" s="1"/>
      <c r="BU161" s="1"/>
      <c r="BV161" s="1"/>
      <c r="BW161" s="1"/>
      <c r="BX161" s="1"/>
      <c r="BY161" s="1"/>
    </row>
    <row r="162" spans="1:77" ht="15.75" customHeight="1">
      <c r="A162" s="152"/>
      <c r="B162" s="152"/>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69"/>
      <c r="AO162" s="1"/>
      <c r="AP162" s="1"/>
      <c r="AQ162" s="1"/>
      <c r="AR162" s="1"/>
      <c r="AS162" s="1"/>
      <c r="AT162" s="1"/>
      <c r="AU162" s="1"/>
      <c r="AV162" s="1"/>
      <c r="AW162" s="1"/>
      <c r="AX162" s="1"/>
      <c r="AY162" s="1"/>
      <c r="AZ162" s="1"/>
      <c r="BA162" s="1"/>
      <c r="BB162" s="1"/>
      <c r="BC162" s="168"/>
      <c r="BD162" s="168"/>
      <c r="BE162" s="168"/>
      <c r="BF162" s="168"/>
      <c r="BG162" s="168"/>
      <c r="BH162" s="1"/>
      <c r="BI162" s="1"/>
      <c r="BJ162" s="168"/>
      <c r="BK162" s="168"/>
      <c r="BL162" s="168"/>
      <c r="BM162" s="168"/>
      <c r="BN162" s="168"/>
      <c r="BO162" s="168"/>
      <c r="BP162" s="1"/>
      <c r="BQ162" s="1"/>
      <c r="BR162" s="1"/>
      <c r="BS162" s="1"/>
      <c r="BT162" s="1"/>
      <c r="BU162" s="1"/>
      <c r="BV162" s="1"/>
      <c r="BW162" s="1"/>
      <c r="BX162" s="1"/>
      <c r="BY162" s="1"/>
    </row>
    <row r="163" spans="1:77" ht="15.75" customHeight="1">
      <c r="A163" s="152"/>
      <c r="B163" s="152"/>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69"/>
      <c r="AO163" s="1"/>
      <c r="AP163" s="1"/>
      <c r="AQ163" s="1"/>
      <c r="AR163" s="1"/>
      <c r="AS163" s="1"/>
      <c r="AT163" s="1"/>
      <c r="AU163" s="1"/>
      <c r="AV163" s="1"/>
      <c r="AW163" s="1"/>
      <c r="AX163" s="1"/>
      <c r="AY163" s="1"/>
      <c r="AZ163" s="1"/>
      <c r="BA163" s="1"/>
      <c r="BB163" s="1"/>
      <c r="BC163" s="168"/>
      <c r="BD163" s="168"/>
      <c r="BE163" s="168"/>
      <c r="BF163" s="168"/>
      <c r="BG163" s="168"/>
      <c r="BH163" s="1"/>
      <c r="BI163" s="1"/>
      <c r="BJ163" s="168"/>
      <c r="BK163" s="168"/>
      <c r="BL163" s="168"/>
      <c r="BM163" s="168"/>
      <c r="BN163" s="168"/>
      <c r="BO163" s="168"/>
      <c r="BP163" s="1"/>
      <c r="BQ163" s="1"/>
      <c r="BR163" s="1"/>
      <c r="BS163" s="1"/>
      <c r="BT163" s="1"/>
      <c r="BU163" s="1"/>
      <c r="BV163" s="1"/>
      <c r="BW163" s="1"/>
      <c r="BX163" s="1"/>
      <c r="BY163" s="1"/>
    </row>
    <row r="164" spans="1:77" ht="15.75" customHeight="1">
      <c r="A164" s="152"/>
      <c r="B164" s="152"/>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69"/>
      <c r="AO164" s="1"/>
      <c r="AP164" s="1"/>
      <c r="AQ164" s="1"/>
      <c r="AR164" s="1"/>
      <c r="AS164" s="1"/>
      <c r="AT164" s="1"/>
      <c r="AU164" s="1"/>
      <c r="AV164" s="1"/>
      <c r="AW164" s="1"/>
      <c r="AX164" s="1"/>
      <c r="AY164" s="1"/>
      <c r="AZ164" s="1"/>
      <c r="BA164" s="1"/>
      <c r="BB164" s="1"/>
      <c r="BC164" s="168"/>
      <c r="BD164" s="168"/>
      <c r="BE164" s="168"/>
      <c r="BF164" s="168"/>
      <c r="BG164" s="168"/>
      <c r="BH164" s="1"/>
      <c r="BI164" s="1"/>
      <c r="BJ164" s="168"/>
      <c r="BK164" s="168"/>
      <c r="BL164" s="168"/>
      <c r="BM164" s="168"/>
      <c r="BN164" s="168"/>
      <c r="BO164" s="168"/>
      <c r="BP164" s="1"/>
      <c r="BQ164" s="1"/>
      <c r="BR164" s="1"/>
      <c r="BS164" s="1"/>
      <c r="BT164" s="1"/>
      <c r="BU164" s="1"/>
      <c r="BV164" s="1"/>
      <c r="BW164" s="1"/>
      <c r="BX164" s="1"/>
      <c r="BY164" s="1"/>
    </row>
    <row r="165" spans="1:77" ht="15.75" customHeight="1">
      <c r="A165" s="152"/>
      <c r="B165" s="152"/>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69"/>
      <c r="AO165" s="1"/>
      <c r="AP165" s="1"/>
      <c r="AQ165" s="1"/>
      <c r="AR165" s="1"/>
      <c r="AS165" s="1"/>
      <c r="AT165" s="1"/>
      <c r="AU165" s="1"/>
      <c r="AV165" s="1"/>
      <c r="AW165" s="1"/>
      <c r="AX165" s="1"/>
      <c r="AY165" s="1"/>
      <c r="AZ165" s="1"/>
      <c r="BA165" s="1"/>
      <c r="BB165" s="1"/>
      <c r="BC165" s="168"/>
      <c r="BD165" s="168"/>
      <c r="BE165" s="168"/>
      <c r="BF165" s="168"/>
      <c r="BG165" s="168"/>
      <c r="BH165" s="1"/>
      <c r="BI165" s="1"/>
      <c r="BJ165" s="168"/>
      <c r="BK165" s="168"/>
      <c r="BL165" s="168"/>
      <c r="BM165" s="168"/>
      <c r="BN165" s="168"/>
      <c r="BO165" s="168"/>
      <c r="BP165" s="1"/>
      <c r="BQ165" s="1"/>
      <c r="BR165" s="1"/>
      <c r="BS165" s="1"/>
      <c r="BT165" s="1"/>
      <c r="BU165" s="1"/>
      <c r="BV165" s="1"/>
      <c r="BW165" s="1"/>
      <c r="BX165" s="1"/>
      <c r="BY165" s="1"/>
    </row>
    <row r="166" spans="1:77" ht="15.75" customHeight="1">
      <c r="A166" s="152"/>
      <c r="B166" s="152"/>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69"/>
      <c r="AO166" s="1"/>
      <c r="AP166" s="1"/>
      <c r="AQ166" s="1"/>
      <c r="AR166" s="1"/>
      <c r="AS166" s="1"/>
      <c r="AT166" s="1"/>
      <c r="AU166" s="1"/>
      <c r="AV166" s="1"/>
      <c r="AW166" s="1"/>
      <c r="AX166" s="1"/>
      <c r="AY166" s="1"/>
      <c r="AZ166" s="1"/>
      <c r="BA166" s="1"/>
      <c r="BB166" s="1"/>
      <c r="BC166" s="168"/>
      <c r="BD166" s="168"/>
      <c r="BE166" s="168"/>
      <c r="BF166" s="168"/>
      <c r="BG166" s="168"/>
      <c r="BH166" s="1"/>
      <c r="BI166" s="1"/>
      <c r="BJ166" s="168"/>
      <c r="BK166" s="168"/>
      <c r="BL166" s="168"/>
      <c r="BM166" s="168"/>
      <c r="BN166" s="168"/>
      <c r="BO166" s="168"/>
      <c r="BP166" s="1"/>
      <c r="BQ166" s="1"/>
      <c r="BR166" s="1"/>
      <c r="BS166" s="1"/>
      <c r="BT166" s="1"/>
      <c r="BU166" s="1"/>
      <c r="BV166" s="1"/>
      <c r="BW166" s="1"/>
      <c r="BX166" s="1"/>
      <c r="BY166" s="1"/>
    </row>
    <row r="167" spans="1:77" ht="15.75" customHeight="1">
      <c r="A167" s="152"/>
      <c r="B167" s="152"/>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69"/>
      <c r="AO167" s="1"/>
      <c r="AP167" s="1"/>
      <c r="AQ167" s="1"/>
      <c r="AR167" s="1"/>
      <c r="AS167" s="1"/>
      <c r="AT167" s="1"/>
      <c r="AU167" s="1"/>
      <c r="AV167" s="1"/>
      <c r="AW167" s="1"/>
      <c r="AX167" s="1"/>
      <c r="AY167" s="1"/>
      <c r="AZ167" s="1"/>
      <c r="BA167" s="1"/>
      <c r="BB167" s="1"/>
      <c r="BC167" s="168"/>
      <c r="BD167" s="168"/>
      <c r="BE167" s="168"/>
      <c r="BF167" s="168"/>
      <c r="BG167" s="168"/>
      <c r="BH167" s="1"/>
      <c r="BI167" s="1"/>
      <c r="BJ167" s="168"/>
      <c r="BK167" s="168"/>
      <c r="BL167" s="168"/>
      <c r="BM167" s="168"/>
      <c r="BN167" s="168"/>
      <c r="BO167" s="168"/>
      <c r="BP167" s="1"/>
      <c r="BQ167" s="1"/>
      <c r="BR167" s="1"/>
      <c r="BS167" s="1"/>
      <c r="BT167" s="1"/>
      <c r="BU167" s="1"/>
      <c r="BV167" s="1"/>
      <c r="BW167" s="1"/>
      <c r="BX167" s="1"/>
      <c r="BY167" s="1"/>
    </row>
    <row r="168" spans="1:77" ht="15.75" customHeight="1">
      <c r="A168" s="152"/>
      <c r="B168" s="152"/>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69"/>
      <c r="AO168" s="1"/>
      <c r="AP168" s="1"/>
      <c r="AQ168" s="1"/>
      <c r="AR168" s="1"/>
      <c r="AS168" s="1"/>
      <c r="AT168" s="1"/>
      <c r="AU168" s="1"/>
      <c r="AV168" s="1"/>
      <c r="AW168" s="1"/>
      <c r="AX168" s="1"/>
      <c r="AY168" s="1"/>
      <c r="AZ168" s="1"/>
      <c r="BA168" s="1"/>
      <c r="BB168" s="1"/>
      <c r="BC168" s="168"/>
      <c r="BD168" s="168"/>
      <c r="BE168" s="168"/>
      <c r="BF168" s="168"/>
      <c r="BG168" s="168"/>
      <c r="BH168" s="1"/>
      <c r="BI168" s="1"/>
      <c r="BJ168" s="168"/>
      <c r="BK168" s="168"/>
      <c r="BL168" s="168"/>
      <c r="BM168" s="168"/>
      <c r="BN168" s="168"/>
      <c r="BO168" s="168"/>
      <c r="BP168" s="1"/>
      <c r="BQ168" s="1"/>
      <c r="BR168" s="1"/>
      <c r="BS168" s="1"/>
      <c r="BT168" s="1"/>
      <c r="BU168" s="1"/>
      <c r="BV168" s="1"/>
      <c r="BW168" s="1"/>
      <c r="BX168" s="1"/>
      <c r="BY168" s="1"/>
    </row>
    <row r="169" spans="1:77" ht="15.75" customHeight="1">
      <c r="A169" s="152"/>
      <c r="B169" s="152"/>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69"/>
      <c r="AO169" s="1"/>
      <c r="AP169" s="1"/>
      <c r="AQ169" s="1"/>
      <c r="AR169" s="1"/>
      <c r="AS169" s="1"/>
      <c r="AT169" s="1"/>
      <c r="AU169" s="1"/>
      <c r="AV169" s="1"/>
      <c r="AW169" s="1"/>
      <c r="AX169" s="1"/>
      <c r="AY169" s="1"/>
      <c r="AZ169" s="1"/>
      <c r="BA169" s="1"/>
      <c r="BB169" s="1"/>
      <c r="BC169" s="168"/>
      <c r="BD169" s="168"/>
      <c r="BE169" s="168"/>
      <c r="BF169" s="168"/>
      <c r="BG169" s="168"/>
      <c r="BH169" s="1"/>
      <c r="BI169" s="1"/>
      <c r="BJ169" s="168"/>
      <c r="BK169" s="168"/>
      <c r="BL169" s="168"/>
      <c r="BM169" s="168"/>
      <c r="BN169" s="168"/>
      <c r="BO169" s="168"/>
      <c r="BP169" s="1"/>
      <c r="BQ169" s="1"/>
      <c r="BR169" s="1"/>
      <c r="BS169" s="1"/>
      <c r="BT169" s="1"/>
      <c r="BU169" s="1"/>
      <c r="BV169" s="1"/>
      <c r="BW169" s="1"/>
      <c r="BX169" s="1"/>
      <c r="BY169" s="1"/>
    </row>
    <row r="170" spans="1:77" ht="15.75" customHeight="1">
      <c r="A170" s="152"/>
      <c r="B170" s="152"/>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69"/>
      <c r="AO170" s="1"/>
      <c r="AP170" s="1"/>
      <c r="AQ170" s="1"/>
      <c r="AR170" s="1"/>
      <c r="AS170" s="1"/>
      <c r="AT170" s="1"/>
      <c r="AU170" s="1"/>
      <c r="AV170" s="1"/>
      <c r="AW170" s="1"/>
      <c r="AX170" s="1"/>
      <c r="AY170" s="1"/>
      <c r="AZ170" s="1"/>
      <c r="BA170" s="1"/>
      <c r="BB170" s="1"/>
      <c r="BC170" s="168"/>
      <c r="BD170" s="168"/>
      <c r="BE170" s="168"/>
      <c r="BF170" s="168"/>
      <c r="BG170" s="168"/>
      <c r="BH170" s="1"/>
      <c r="BI170" s="1"/>
      <c r="BJ170" s="168"/>
      <c r="BK170" s="168"/>
      <c r="BL170" s="168"/>
      <c r="BM170" s="168"/>
      <c r="BN170" s="168"/>
      <c r="BO170" s="168"/>
      <c r="BP170" s="1"/>
      <c r="BQ170" s="1"/>
      <c r="BR170" s="1"/>
      <c r="BS170" s="1"/>
      <c r="BT170" s="1"/>
      <c r="BU170" s="1"/>
      <c r="BV170" s="1"/>
      <c r="BW170" s="1"/>
      <c r="BX170" s="1"/>
      <c r="BY170" s="1"/>
    </row>
    <row r="171" spans="1:77" ht="15.75" customHeight="1">
      <c r="A171" s="152"/>
      <c r="B171" s="152"/>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69"/>
      <c r="AO171" s="1"/>
      <c r="AP171" s="1"/>
      <c r="AQ171" s="1"/>
      <c r="AR171" s="1"/>
      <c r="AS171" s="1"/>
      <c r="AT171" s="1"/>
      <c r="AU171" s="1"/>
      <c r="AV171" s="1"/>
      <c r="AW171" s="1"/>
      <c r="AX171" s="1"/>
      <c r="AY171" s="1"/>
      <c r="AZ171" s="1"/>
      <c r="BA171" s="1"/>
      <c r="BB171" s="1"/>
      <c r="BC171" s="168"/>
      <c r="BD171" s="168"/>
      <c r="BE171" s="168"/>
      <c r="BF171" s="168"/>
      <c r="BG171" s="168"/>
      <c r="BH171" s="1"/>
      <c r="BI171" s="1"/>
      <c r="BJ171" s="168"/>
      <c r="BK171" s="168"/>
      <c r="BL171" s="168"/>
      <c r="BM171" s="168"/>
      <c r="BN171" s="168"/>
      <c r="BO171" s="168"/>
      <c r="BP171" s="1"/>
      <c r="BQ171" s="1"/>
      <c r="BR171" s="1"/>
      <c r="BS171" s="1"/>
      <c r="BT171" s="1"/>
      <c r="BU171" s="1"/>
      <c r="BV171" s="1"/>
      <c r="BW171" s="1"/>
      <c r="BX171" s="1"/>
      <c r="BY171" s="1"/>
    </row>
    <row r="172" spans="1:77" ht="15.75" customHeight="1">
      <c r="A172" s="152"/>
      <c r="B172" s="152"/>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69"/>
      <c r="AO172" s="1"/>
      <c r="AP172" s="1"/>
      <c r="AQ172" s="1"/>
      <c r="AR172" s="1"/>
      <c r="AS172" s="1"/>
      <c r="AT172" s="1"/>
      <c r="AU172" s="1"/>
      <c r="AV172" s="1"/>
      <c r="AW172" s="1"/>
      <c r="AX172" s="1"/>
      <c r="AY172" s="1"/>
      <c r="AZ172" s="1"/>
      <c r="BA172" s="1"/>
      <c r="BB172" s="1"/>
      <c r="BC172" s="168"/>
      <c r="BD172" s="168"/>
      <c r="BE172" s="168"/>
      <c r="BF172" s="168"/>
      <c r="BG172" s="168"/>
      <c r="BH172" s="1"/>
      <c r="BI172" s="1"/>
      <c r="BJ172" s="168"/>
      <c r="BK172" s="168"/>
      <c r="BL172" s="168"/>
      <c r="BM172" s="168"/>
      <c r="BN172" s="168"/>
      <c r="BO172" s="168"/>
      <c r="BP172" s="1"/>
      <c r="BQ172" s="1"/>
      <c r="BR172" s="1"/>
      <c r="BS172" s="1"/>
      <c r="BT172" s="1"/>
      <c r="BU172" s="1"/>
      <c r="BV172" s="1"/>
      <c r="BW172" s="1"/>
      <c r="BX172" s="1"/>
      <c r="BY172" s="1"/>
    </row>
    <row r="173" spans="1:77" ht="15.75" customHeight="1">
      <c r="A173" s="152"/>
      <c r="B173" s="15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69"/>
      <c r="AO173" s="1"/>
      <c r="AP173" s="1"/>
      <c r="AQ173" s="1"/>
      <c r="AR173" s="1"/>
      <c r="AS173" s="1"/>
      <c r="AT173" s="1"/>
      <c r="AU173" s="1"/>
      <c r="AV173" s="1"/>
      <c r="AW173" s="1"/>
      <c r="AX173" s="1"/>
      <c r="AY173" s="1"/>
      <c r="AZ173" s="1"/>
      <c r="BA173" s="1"/>
      <c r="BB173" s="1"/>
      <c r="BC173" s="168"/>
      <c r="BD173" s="168"/>
      <c r="BE173" s="168"/>
      <c r="BF173" s="168"/>
      <c r="BG173" s="168"/>
      <c r="BH173" s="1"/>
      <c r="BI173" s="1"/>
      <c r="BJ173" s="168"/>
      <c r="BK173" s="168"/>
      <c r="BL173" s="168"/>
      <c r="BM173" s="168"/>
      <c r="BN173" s="168"/>
      <c r="BO173" s="168"/>
      <c r="BP173" s="1"/>
      <c r="BQ173" s="1"/>
      <c r="BR173" s="1"/>
      <c r="BS173" s="1"/>
      <c r="BT173" s="1"/>
      <c r="BU173" s="1"/>
      <c r="BV173" s="1"/>
      <c r="BW173" s="1"/>
      <c r="BX173" s="1"/>
      <c r="BY173" s="1"/>
    </row>
    <row r="174" spans="1:77" ht="15.75" customHeight="1">
      <c r="A174" s="152"/>
      <c r="B174" s="152"/>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69"/>
      <c r="AO174" s="1"/>
      <c r="AP174" s="1"/>
      <c r="AQ174" s="1"/>
      <c r="AR174" s="1"/>
      <c r="AS174" s="1"/>
      <c r="AT174" s="1"/>
      <c r="AU174" s="1"/>
      <c r="AV174" s="1"/>
      <c r="AW174" s="1"/>
      <c r="AX174" s="1"/>
      <c r="AY174" s="1"/>
      <c r="AZ174" s="1"/>
      <c r="BA174" s="1"/>
      <c r="BB174" s="1"/>
      <c r="BC174" s="168"/>
      <c r="BD174" s="168"/>
      <c r="BE174" s="168"/>
      <c r="BF174" s="168"/>
      <c r="BG174" s="168"/>
      <c r="BH174" s="1"/>
      <c r="BI174" s="1"/>
      <c r="BJ174" s="168"/>
      <c r="BK174" s="168"/>
      <c r="BL174" s="168"/>
      <c r="BM174" s="168"/>
      <c r="BN174" s="168"/>
      <c r="BO174" s="168"/>
      <c r="BP174" s="1"/>
      <c r="BQ174" s="1"/>
      <c r="BR174" s="1"/>
      <c r="BS174" s="1"/>
      <c r="BT174" s="1"/>
      <c r="BU174" s="1"/>
      <c r="BV174" s="1"/>
      <c r="BW174" s="1"/>
      <c r="BX174" s="1"/>
      <c r="BY174" s="1"/>
    </row>
    <row r="175" spans="1:77" ht="15.75" customHeight="1">
      <c r="A175" s="152"/>
      <c r="B175" s="152"/>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69"/>
      <c r="AO175" s="1"/>
      <c r="AP175" s="1"/>
      <c r="AQ175" s="1"/>
      <c r="AR175" s="1"/>
      <c r="AS175" s="1"/>
      <c r="AT175" s="1"/>
      <c r="AU175" s="1"/>
      <c r="AV175" s="1"/>
      <c r="AW175" s="1"/>
      <c r="AX175" s="1"/>
      <c r="AY175" s="1"/>
      <c r="AZ175" s="1"/>
      <c r="BA175" s="1"/>
      <c r="BB175" s="1"/>
      <c r="BC175" s="168"/>
      <c r="BD175" s="168"/>
      <c r="BE175" s="168"/>
      <c r="BF175" s="168"/>
      <c r="BG175" s="168"/>
      <c r="BH175" s="1"/>
      <c r="BI175" s="1"/>
      <c r="BJ175" s="168"/>
      <c r="BK175" s="168"/>
      <c r="BL175" s="168"/>
      <c r="BM175" s="168"/>
      <c r="BN175" s="168"/>
      <c r="BO175" s="168"/>
      <c r="BP175" s="1"/>
      <c r="BQ175" s="1"/>
      <c r="BR175" s="1"/>
      <c r="BS175" s="1"/>
      <c r="BT175" s="1"/>
      <c r="BU175" s="1"/>
      <c r="BV175" s="1"/>
      <c r="BW175" s="1"/>
      <c r="BX175" s="1"/>
      <c r="BY175" s="1"/>
    </row>
    <row r="176" spans="1:77" ht="15.75" customHeight="1">
      <c r="A176" s="152"/>
      <c r="B176" s="152"/>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69"/>
      <c r="AO176" s="1"/>
      <c r="AP176" s="1"/>
      <c r="AQ176" s="1"/>
      <c r="AR176" s="1"/>
      <c r="AS176" s="1"/>
      <c r="AT176" s="1"/>
      <c r="AU176" s="1"/>
      <c r="AV176" s="1"/>
      <c r="AW176" s="1"/>
      <c r="AX176" s="1"/>
      <c r="AY176" s="1"/>
      <c r="AZ176" s="1"/>
      <c r="BA176" s="1"/>
      <c r="BB176" s="1"/>
      <c r="BC176" s="168"/>
      <c r="BD176" s="168"/>
      <c r="BE176" s="168"/>
      <c r="BF176" s="168"/>
      <c r="BG176" s="168"/>
      <c r="BH176" s="1"/>
      <c r="BI176" s="1"/>
      <c r="BJ176" s="168"/>
      <c r="BK176" s="168"/>
      <c r="BL176" s="168"/>
      <c r="BM176" s="168"/>
      <c r="BN176" s="168"/>
      <c r="BO176" s="168"/>
      <c r="BP176" s="1"/>
      <c r="BQ176" s="1"/>
      <c r="BR176" s="1"/>
      <c r="BS176" s="1"/>
      <c r="BT176" s="1"/>
      <c r="BU176" s="1"/>
      <c r="BV176" s="1"/>
      <c r="BW176" s="1"/>
      <c r="BX176" s="1"/>
      <c r="BY176" s="1"/>
    </row>
    <row r="177" spans="1:77" ht="15.75" customHeight="1">
      <c r="A177" s="152"/>
      <c r="B177" s="152"/>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69"/>
      <c r="AO177" s="1"/>
      <c r="AP177" s="1"/>
      <c r="AQ177" s="1"/>
      <c r="AR177" s="1"/>
      <c r="AS177" s="1"/>
      <c r="AT177" s="1"/>
      <c r="AU177" s="1"/>
      <c r="AV177" s="1"/>
      <c r="AW177" s="1"/>
      <c r="AX177" s="1"/>
      <c r="AY177" s="1"/>
      <c r="AZ177" s="1"/>
      <c r="BA177" s="1"/>
      <c r="BB177" s="1"/>
      <c r="BC177" s="168"/>
      <c r="BD177" s="168"/>
      <c r="BE177" s="168"/>
      <c r="BF177" s="168"/>
      <c r="BG177" s="168"/>
      <c r="BH177" s="1"/>
      <c r="BI177" s="1"/>
      <c r="BJ177" s="168"/>
      <c r="BK177" s="168"/>
      <c r="BL177" s="168"/>
      <c r="BM177" s="168"/>
      <c r="BN177" s="168"/>
      <c r="BO177" s="168"/>
      <c r="BP177" s="1"/>
      <c r="BQ177" s="1"/>
      <c r="BR177" s="1"/>
      <c r="BS177" s="1"/>
      <c r="BT177" s="1"/>
      <c r="BU177" s="1"/>
      <c r="BV177" s="1"/>
      <c r="BW177" s="1"/>
      <c r="BX177" s="1"/>
      <c r="BY177" s="1"/>
    </row>
    <row r="178" spans="1:77" ht="15.75" customHeight="1">
      <c r="A178" s="152"/>
      <c r="B178" s="15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69"/>
      <c r="AO178" s="1"/>
      <c r="AP178" s="1"/>
      <c r="AQ178" s="1"/>
      <c r="AR178" s="1"/>
      <c r="AS178" s="1"/>
      <c r="AT178" s="1"/>
      <c r="AU178" s="1"/>
      <c r="AV178" s="1"/>
      <c r="AW178" s="1"/>
      <c r="AX178" s="1"/>
      <c r="AY178" s="1"/>
      <c r="AZ178" s="1"/>
      <c r="BA178" s="1"/>
      <c r="BB178" s="1"/>
      <c r="BC178" s="168"/>
      <c r="BD178" s="168"/>
      <c r="BE178" s="168"/>
      <c r="BF178" s="168"/>
      <c r="BG178" s="168"/>
      <c r="BH178" s="1"/>
      <c r="BI178" s="1"/>
      <c r="BJ178" s="168"/>
      <c r="BK178" s="168"/>
      <c r="BL178" s="168"/>
      <c r="BM178" s="168"/>
      <c r="BN178" s="168"/>
      <c r="BO178" s="168"/>
      <c r="BP178" s="1"/>
      <c r="BQ178" s="1"/>
      <c r="BR178" s="1"/>
      <c r="BS178" s="1"/>
      <c r="BT178" s="1"/>
      <c r="BU178" s="1"/>
      <c r="BV178" s="1"/>
      <c r="BW178" s="1"/>
      <c r="BX178" s="1"/>
      <c r="BY178" s="1"/>
    </row>
    <row r="179" spans="1:77" ht="15.75" customHeight="1">
      <c r="A179" s="152"/>
      <c r="B179" s="152"/>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69"/>
      <c r="AO179" s="1"/>
      <c r="AP179" s="1"/>
      <c r="AQ179" s="1"/>
      <c r="AR179" s="1"/>
      <c r="AS179" s="1"/>
      <c r="AT179" s="1"/>
      <c r="AU179" s="1"/>
      <c r="AV179" s="1"/>
      <c r="AW179" s="1"/>
      <c r="AX179" s="1"/>
      <c r="AY179" s="1"/>
      <c r="AZ179" s="1"/>
      <c r="BA179" s="1"/>
      <c r="BB179" s="1"/>
      <c r="BC179" s="168"/>
      <c r="BD179" s="168"/>
      <c r="BE179" s="168"/>
      <c r="BF179" s="168"/>
      <c r="BG179" s="168"/>
      <c r="BH179" s="1"/>
      <c r="BI179" s="1"/>
      <c r="BJ179" s="168"/>
      <c r="BK179" s="168"/>
      <c r="BL179" s="168"/>
      <c r="BM179" s="168"/>
      <c r="BN179" s="168"/>
      <c r="BO179" s="168"/>
      <c r="BP179" s="1"/>
      <c r="BQ179" s="1"/>
      <c r="BR179" s="1"/>
      <c r="BS179" s="1"/>
      <c r="BT179" s="1"/>
      <c r="BU179" s="1"/>
      <c r="BV179" s="1"/>
      <c r="BW179" s="1"/>
      <c r="BX179" s="1"/>
      <c r="BY179" s="1"/>
    </row>
    <row r="180" spans="1:77" ht="15.75" customHeight="1">
      <c r="A180" s="152"/>
      <c r="B180" s="15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69"/>
      <c r="AO180" s="1"/>
      <c r="AP180" s="1"/>
      <c r="AQ180" s="1"/>
      <c r="AR180" s="1"/>
      <c r="AS180" s="1"/>
      <c r="AT180" s="1"/>
      <c r="AU180" s="1"/>
      <c r="AV180" s="1"/>
      <c r="AW180" s="1"/>
      <c r="AX180" s="1"/>
      <c r="AY180" s="1"/>
      <c r="AZ180" s="1"/>
      <c r="BA180" s="1"/>
      <c r="BB180" s="1"/>
      <c r="BC180" s="168"/>
      <c r="BD180" s="168"/>
      <c r="BE180" s="168"/>
      <c r="BF180" s="168"/>
      <c r="BG180" s="168"/>
      <c r="BH180" s="1"/>
      <c r="BI180" s="1"/>
      <c r="BJ180" s="168"/>
      <c r="BK180" s="168"/>
      <c r="BL180" s="168"/>
      <c r="BM180" s="168"/>
      <c r="BN180" s="168"/>
      <c r="BO180" s="168"/>
      <c r="BP180" s="1"/>
      <c r="BQ180" s="1"/>
      <c r="BR180" s="1"/>
      <c r="BS180" s="1"/>
      <c r="BT180" s="1"/>
      <c r="BU180" s="1"/>
      <c r="BV180" s="1"/>
      <c r="BW180" s="1"/>
      <c r="BX180" s="1"/>
      <c r="BY180" s="1"/>
    </row>
    <row r="181" spans="1:77" ht="15.75" customHeight="1">
      <c r="A181" s="152"/>
      <c r="B181" s="152"/>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69"/>
      <c r="AO181" s="1"/>
      <c r="AP181" s="1"/>
      <c r="AQ181" s="1"/>
      <c r="AR181" s="1"/>
      <c r="AS181" s="1"/>
      <c r="AT181" s="1"/>
      <c r="AU181" s="1"/>
      <c r="AV181" s="1"/>
      <c r="AW181" s="1"/>
      <c r="AX181" s="1"/>
      <c r="AY181" s="1"/>
      <c r="AZ181" s="1"/>
      <c r="BA181" s="1"/>
      <c r="BB181" s="1"/>
      <c r="BC181" s="168"/>
      <c r="BD181" s="168"/>
      <c r="BE181" s="168"/>
      <c r="BF181" s="168"/>
      <c r="BG181" s="168"/>
      <c r="BH181" s="1"/>
      <c r="BI181" s="1"/>
      <c r="BJ181" s="168"/>
      <c r="BK181" s="168"/>
      <c r="BL181" s="168"/>
      <c r="BM181" s="168"/>
      <c r="BN181" s="168"/>
      <c r="BO181" s="168"/>
      <c r="BP181" s="1"/>
      <c r="BQ181" s="1"/>
      <c r="BR181" s="1"/>
      <c r="BS181" s="1"/>
      <c r="BT181" s="1"/>
      <c r="BU181" s="1"/>
      <c r="BV181" s="1"/>
      <c r="BW181" s="1"/>
      <c r="BX181" s="1"/>
      <c r="BY181" s="1"/>
    </row>
    <row r="182" spans="1:77" ht="15.75" customHeight="1">
      <c r="A182" s="152"/>
      <c r="B182" s="152"/>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69"/>
      <c r="AO182" s="1"/>
      <c r="AP182" s="1"/>
      <c r="AQ182" s="1"/>
      <c r="AR182" s="1"/>
      <c r="AS182" s="1"/>
      <c r="AT182" s="1"/>
      <c r="AU182" s="1"/>
      <c r="AV182" s="1"/>
      <c r="AW182" s="1"/>
      <c r="AX182" s="1"/>
      <c r="AY182" s="1"/>
      <c r="AZ182" s="1"/>
      <c r="BA182" s="1"/>
      <c r="BB182" s="1"/>
      <c r="BC182" s="168"/>
      <c r="BD182" s="168"/>
      <c r="BE182" s="168"/>
      <c r="BF182" s="168"/>
      <c r="BG182" s="168"/>
      <c r="BH182" s="1"/>
      <c r="BI182" s="1"/>
      <c r="BJ182" s="168"/>
      <c r="BK182" s="168"/>
      <c r="BL182" s="168"/>
      <c r="BM182" s="168"/>
      <c r="BN182" s="168"/>
      <c r="BO182" s="168"/>
      <c r="BP182" s="1"/>
      <c r="BQ182" s="1"/>
      <c r="BR182" s="1"/>
      <c r="BS182" s="1"/>
      <c r="BT182" s="1"/>
      <c r="BU182" s="1"/>
      <c r="BV182" s="1"/>
      <c r="BW182" s="1"/>
      <c r="BX182" s="1"/>
      <c r="BY182" s="1"/>
    </row>
    <row r="183" spans="1:77" ht="15.75" customHeight="1">
      <c r="A183" s="152"/>
      <c r="B183" s="152"/>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69"/>
      <c r="AO183" s="1"/>
      <c r="AP183" s="1"/>
      <c r="AQ183" s="1"/>
      <c r="AR183" s="1"/>
      <c r="AS183" s="1"/>
      <c r="AT183" s="1"/>
      <c r="AU183" s="1"/>
      <c r="AV183" s="1"/>
      <c r="AW183" s="1"/>
      <c r="AX183" s="1"/>
      <c r="AY183" s="1"/>
      <c r="AZ183" s="1"/>
      <c r="BA183" s="1"/>
      <c r="BB183" s="1"/>
      <c r="BC183" s="168"/>
      <c r="BD183" s="168"/>
      <c r="BE183" s="168"/>
      <c r="BF183" s="168"/>
      <c r="BG183" s="168"/>
      <c r="BH183" s="1"/>
      <c r="BI183" s="1"/>
      <c r="BJ183" s="168"/>
      <c r="BK183" s="168"/>
      <c r="BL183" s="168"/>
      <c r="BM183" s="168"/>
      <c r="BN183" s="168"/>
      <c r="BO183" s="168"/>
      <c r="BP183" s="1"/>
      <c r="BQ183" s="1"/>
      <c r="BR183" s="1"/>
      <c r="BS183" s="1"/>
      <c r="BT183" s="1"/>
      <c r="BU183" s="1"/>
      <c r="BV183" s="1"/>
      <c r="BW183" s="1"/>
      <c r="BX183" s="1"/>
      <c r="BY183" s="1"/>
    </row>
    <row r="184" spans="1:77" ht="15.75" customHeight="1">
      <c r="A184" s="152"/>
      <c r="B184" s="152"/>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69"/>
      <c r="AO184" s="1"/>
      <c r="AP184" s="1"/>
      <c r="AQ184" s="1"/>
      <c r="AR184" s="1"/>
      <c r="AS184" s="1"/>
      <c r="AT184" s="1"/>
      <c r="AU184" s="1"/>
      <c r="AV184" s="1"/>
      <c r="AW184" s="1"/>
      <c r="AX184" s="1"/>
      <c r="AY184" s="1"/>
      <c r="AZ184" s="1"/>
      <c r="BA184" s="1"/>
      <c r="BB184" s="1"/>
      <c r="BC184" s="168"/>
      <c r="BD184" s="168"/>
      <c r="BE184" s="168"/>
      <c r="BF184" s="168"/>
      <c r="BG184" s="168"/>
      <c r="BH184" s="1"/>
      <c r="BI184" s="1"/>
      <c r="BJ184" s="168"/>
      <c r="BK184" s="168"/>
      <c r="BL184" s="168"/>
      <c r="BM184" s="168"/>
      <c r="BN184" s="168"/>
      <c r="BO184" s="168"/>
      <c r="BP184" s="1"/>
      <c r="BQ184" s="1"/>
      <c r="BR184" s="1"/>
      <c r="BS184" s="1"/>
      <c r="BT184" s="1"/>
      <c r="BU184" s="1"/>
      <c r="BV184" s="1"/>
      <c r="BW184" s="1"/>
      <c r="BX184" s="1"/>
      <c r="BY184" s="1"/>
    </row>
    <row r="185" spans="1:77" ht="15.75" customHeight="1">
      <c r="A185" s="152"/>
      <c r="B185" s="152"/>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69"/>
      <c r="AO185" s="1"/>
      <c r="AP185" s="1"/>
      <c r="AQ185" s="1"/>
      <c r="AR185" s="1"/>
      <c r="AS185" s="1"/>
      <c r="AT185" s="1"/>
      <c r="AU185" s="1"/>
      <c r="AV185" s="1"/>
      <c r="AW185" s="1"/>
      <c r="AX185" s="1"/>
      <c r="AY185" s="1"/>
      <c r="AZ185" s="1"/>
      <c r="BA185" s="1"/>
      <c r="BB185" s="1"/>
      <c r="BC185" s="168"/>
      <c r="BD185" s="168"/>
      <c r="BE185" s="168"/>
      <c r="BF185" s="168"/>
      <c r="BG185" s="168"/>
      <c r="BH185" s="1"/>
      <c r="BI185" s="1"/>
      <c r="BJ185" s="168"/>
      <c r="BK185" s="168"/>
      <c r="BL185" s="168"/>
      <c r="BM185" s="168"/>
      <c r="BN185" s="168"/>
      <c r="BO185" s="168"/>
      <c r="BP185" s="1"/>
      <c r="BQ185" s="1"/>
      <c r="BR185" s="1"/>
      <c r="BS185" s="1"/>
      <c r="BT185" s="1"/>
      <c r="BU185" s="1"/>
      <c r="BV185" s="1"/>
      <c r="BW185" s="1"/>
      <c r="BX185" s="1"/>
      <c r="BY185" s="1"/>
    </row>
    <row r="186" spans="1:77" ht="15.75" customHeight="1">
      <c r="A186" s="152"/>
      <c r="B186" s="152"/>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69"/>
      <c r="AO186" s="1"/>
      <c r="AP186" s="1"/>
      <c r="AQ186" s="1"/>
      <c r="AR186" s="1"/>
      <c r="AS186" s="1"/>
      <c r="AT186" s="1"/>
      <c r="AU186" s="1"/>
      <c r="AV186" s="1"/>
      <c r="AW186" s="1"/>
      <c r="AX186" s="1"/>
      <c r="AY186" s="1"/>
      <c r="AZ186" s="1"/>
      <c r="BA186" s="1"/>
      <c r="BB186" s="1"/>
      <c r="BC186" s="168"/>
      <c r="BD186" s="168"/>
      <c r="BE186" s="168"/>
      <c r="BF186" s="168"/>
      <c r="BG186" s="168"/>
      <c r="BH186" s="1"/>
      <c r="BI186" s="1"/>
      <c r="BJ186" s="168"/>
      <c r="BK186" s="168"/>
      <c r="BL186" s="168"/>
      <c r="BM186" s="168"/>
      <c r="BN186" s="168"/>
      <c r="BO186" s="168"/>
      <c r="BP186" s="1"/>
      <c r="BQ186" s="1"/>
      <c r="BR186" s="1"/>
      <c r="BS186" s="1"/>
      <c r="BT186" s="1"/>
      <c r="BU186" s="1"/>
      <c r="BV186" s="1"/>
      <c r="BW186" s="1"/>
      <c r="BX186" s="1"/>
      <c r="BY186" s="1"/>
    </row>
    <row r="187" spans="1:77" ht="15.75" customHeight="1">
      <c r="A187" s="152"/>
      <c r="B187" s="152"/>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69"/>
      <c r="AO187" s="1"/>
      <c r="AP187" s="1"/>
      <c r="AQ187" s="1"/>
      <c r="AR187" s="1"/>
      <c r="AS187" s="1"/>
      <c r="AT187" s="1"/>
      <c r="AU187" s="1"/>
      <c r="AV187" s="1"/>
      <c r="AW187" s="1"/>
      <c r="AX187" s="1"/>
      <c r="AY187" s="1"/>
      <c r="AZ187" s="1"/>
      <c r="BA187" s="1"/>
      <c r="BB187" s="1"/>
      <c r="BC187" s="168"/>
      <c r="BD187" s="168"/>
      <c r="BE187" s="168"/>
      <c r="BF187" s="168"/>
      <c r="BG187" s="168"/>
      <c r="BH187" s="1"/>
      <c r="BI187" s="1"/>
      <c r="BJ187" s="168"/>
      <c r="BK187" s="168"/>
      <c r="BL187" s="168"/>
      <c r="BM187" s="168"/>
      <c r="BN187" s="168"/>
      <c r="BO187" s="168"/>
      <c r="BP187" s="1"/>
      <c r="BQ187" s="1"/>
      <c r="BR187" s="1"/>
      <c r="BS187" s="1"/>
      <c r="BT187" s="1"/>
      <c r="BU187" s="1"/>
      <c r="BV187" s="1"/>
      <c r="BW187" s="1"/>
      <c r="BX187" s="1"/>
      <c r="BY187" s="1"/>
    </row>
    <row r="188" spans="1:77" ht="15.75" customHeight="1">
      <c r="A188" s="152"/>
      <c r="B188" s="152"/>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69"/>
      <c r="AO188" s="1"/>
      <c r="AP188" s="1"/>
      <c r="AQ188" s="1"/>
      <c r="AR188" s="1"/>
      <c r="AS188" s="1"/>
      <c r="AT188" s="1"/>
      <c r="AU188" s="1"/>
      <c r="AV188" s="1"/>
      <c r="AW188" s="1"/>
      <c r="AX188" s="1"/>
      <c r="AY188" s="1"/>
      <c r="AZ188" s="1"/>
      <c r="BA188" s="1"/>
      <c r="BB188" s="1"/>
      <c r="BC188" s="168"/>
      <c r="BD188" s="168"/>
      <c r="BE188" s="168"/>
      <c r="BF188" s="168"/>
      <c r="BG188" s="168"/>
      <c r="BH188" s="1"/>
      <c r="BI188" s="1"/>
      <c r="BJ188" s="168"/>
      <c r="BK188" s="168"/>
      <c r="BL188" s="168"/>
      <c r="BM188" s="168"/>
      <c r="BN188" s="168"/>
      <c r="BO188" s="168"/>
      <c r="BP188" s="1"/>
      <c r="BQ188" s="1"/>
      <c r="BR188" s="1"/>
      <c r="BS188" s="1"/>
      <c r="BT188" s="1"/>
      <c r="BU188" s="1"/>
      <c r="BV188" s="1"/>
      <c r="BW188" s="1"/>
      <c r="BX188" s="1"/>
      <c r="BY188" s="1"/>
    </row>
    <row r="189" spans="1:77" ht="15.75" customHeight="1">
      <c r="A189" s="152"/>
      <c r="B189" s="152"/>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69"/>
      <c r="AO189" s="1"/>
      <c r="AP189" s="1"/>
      <c r="AQ189" s="1"/>
      <c r="AR189" s="1"/>
      <c r="AS189" s="1"/>
      <c r="AT189" s="1"/>
      <c r="AU189" s="1"/>
      <c r="AV189" s="1"/>
      <c r="AW189" s="1"/>
      <c r="AX189" s="1"/>
      <c r="AY189" s="1"/>
      <c r="AZ189" s="1"/>
      <c r="BA189" s="1"/>
      <c r="BB189" s="1"/>
      <c r="BC189" s="168"/>
      <c r="BD189" s="168"/>
      <c r="BE189" s="168"/>
      <c r="BF189" s="168"/>
      <c r="BG189" s="168"/>
      <c r="BH189" s="1"/>
      <c r="BI189" s="1"/>
      <c r="BJ189" s="168"/>
      <c r="BK189" s="168"/>
      <c r="BL189" s="168"/>
      <c r="BM189" s="168"/>
      <c r="BN189" s="168"/>
      <c r="BO189" s="168"/>
      <c r="BP189" s="1"/>
      <c r="BQ189" s="1"/>
      <c r="BR189" s="1"/>
      <c r="BS189" s="1"/>
      <c r="BT189" s="1"/>
      <c r="BU189" s="1"/>
      <c r="BV189" s="1"/>
      <c r="BW189" s="1"/>
      <c r="BX189" s="1"/>
      <c r="BY189" s="1"/>
    </row>
    <row r="190" spans="1:77" ht="15.75" customHeight="1">
      <c r="A190" s="152"/>
      <c r="B190" s="152"/>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69"/>
      <c r="AO190" s="1"/>
      <c r="AP190" s="1"/>
      <c r="AQ190" s="1"/>
      <c r="AR190" s="1"/>
      <c r="AS190" s="1"/>
      <c r="AT190" s="1"/>
      <c r="AU190" s="1"/>
      <c r="AV190" s="1"/>
      <c r="AW190" s="1"/>
      <c r="AX190" s="1"/>
      <c r="AY190" s="1"/>
      <c r="AZ190" s="1"/>
      <c r="BA190" s="1"/>
      <c r="BB190" s="1"/>
      <c r="BC190" s="168"/>
      <c r="BD190" s="168"/>
      <c r="BE190" s="168"/>
      <c r="BF190" s="168"/>
      <c r="BG190" s="168"/>
      <c r="BH190" s="1"/>
      <c r="BI190" s="1"/>
      <c r="BJ190" s="168"/>
      <c r="BK190" s="168"/>
      <c r="BL190" s="168"/>
      <c r="BM190" s="168"/>
      <c r="BN190" s="168"/>
      <c r="BO190" s="168"/>
      <c r="BP190" s="1"/>
      <c r="BQ190" s="1"/>
      <c r="BR190" s="1"/>
      <c r="BS190" s="1"/>
      <c r="BT190" s="1"/>
      <c r="BU190" s="1"/>
      <c r="BV190" s="1"/>
      <c r="BW190" s="1"/>
      <c r="BX190" s="1"/>
      <c r="BY190" s="1"/>
    </row>
    <row r="191" spans="1:77" ht="15.75" customHeight="1">
      <c r="A191" s="152"/>
      <c r="B191" s="152"/>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69"/>
      <c r="AO191" s="1"/>
      <c r="AP191" s="1"/>
      <c r="AQ191" s="1"/>
      <c r="AR191" s="1"/>
      <c r="AS191" s="1"/>
      <c r="AT191" s="1"/>
      <c r="AU191" s="1"/>
      <c r="AV191" s="1"/>
      <c r="AW191" s="1"/>
      <c r="AX191" s="1"/>
      <c r="AY191" s="1"/>
      <c r="AZ191" s="1"/>
      <c r="BA191" s="1"/>
      <c r="BB191" s="1"/>
      <c r="BC191" s="168"/>
      <c r="BD191" s="168"/>
      <c r="BE191" s="168"/>
      <c r="BF191" s="168"/>
      <c r="BG191" s="168"/>
      <c r="BH191" s="1"/>
      <c r="BI191" s="1"/>
      <c r="BJ191" s="168"/>
      <c r="BK191" s="168"/>
      <c r="BL191" s="168"/>
      <c r="BM191" s="168"/>
      <c r="BN191" s="168"/>
      <c r="BO191" s="168"/>
      <c r="BP191" s="1"/>
      <c r="BQ191" s="1"/>
      <c r="BR191" s="1"/>
      <c r="BS191" s="1"/>
      <c r="BT191" s="1"/>
      <c r="BU191" s="1"/>
      <c r="BV191" s="1"/>
      <c r="BW191" s="1"/>
      <c r="BX191" s="1"/>
      <c r="BY191" s="1"/>
    </row>
    <row r="192" spans="1:77" ht="15.75" customHeight="1">
      <c r="A192" s="152"/>
      <c r="B192" s="152"/>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69"/>
      <c r="AO192" s="1"/>
      <c r="AP192" s="1"/>
      <c r="AQ192" s="1"/>
      <c r="AR192" s="1"/>
      <c r="AS192" s="1"/>
      <c r="AT192" s="1"/>
      <c r="AU192" s="1"/>
      <c r="AV192" s="1"/>
      <c r="AW192" s="1"/>
      <c r="AX192" s="1"/>
      <c r="AY192" s="1"/>
      <c r="AZ192" s="1"/>
      <c r="BA192" s="1"/>
      <c r="BB192" s="1"/>
      <c r="BC192" s="168"/>
      <c r="BD192" s="168"/>
      <c r="BE192" s="168"/>
      <c r="BF192" s="168"/>
      <c r="BG192" s="168"/>
      <c r="BH192" s="1"/>
      <c r="BI192" s="1"/>
      <c r="BJ192" s="168"/>
      <c r="BK192" s="168"/>
      <c r="BL192" s="168"/>
      <c r="BM192" s="168"/>
      <c r="BN192" s="168"/>
      <c r="BO192" s="168"/>
      <c r="BP192" s="1"/>
      <c r="BQ192" s="1"/>
      <c r="BR192" s="1"/>
      <c r="BS192" s="1"/>
      <c r="BT192" s="1"/>
      <c r="BU192" s="1"/>
      <c r="BV192" s="1"/>
      <c r="BW192" s="1"/>
      <c r="BX192" s="1"/>
      <c r="BY192" s="1"/>
    </row>
    <row r="193" spans="1:77" ht="15.75" customHeight="1">
      <c r="A193" s="152"/>
      <c r="B193" s="152"/>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69"/>
      <c r="AO193" s="1"/>
      <c r="AP193" s="1"/>
      <c r="AQ193" s="1"/>
      <c r="AR193" s="1"/>
      <c r="AS193" s="1"/>
      <c r="AT193" s="1"/>
      <c r="AU193" s="1"/>
      <c r="AV193" s="1"/>
      <c r="AW193" s="1"/>
      <c r="AX193" s="1"/>
      <c r="AY193" s="1"/>
      <c r="AZ193" s="1"/>
      <c r="BA193" s="1"/>
      <c r="BB193" s="1"/>
      <c r="BC193" s="168"/>
      <c r="BD193" s="168"/>
      <c r="BE193" s="168"/>
      <c r="BF193" s="168"/>
      <c r="BG193" s="168"/>
      <c r="BH193" s="1"/>
      <c r="BI193" s="1"/>
      <c r="BJ193" s="168"/>
      <c r="BK193" s="168"/>
      <c r="BL193" s="168"/>
      <c r="BM193" s="168"/>
      <c r="BN193" s="168"/>
      <c r="BO193" s="168"/>
      <c r="BP193" s="1"/>
      <c r="BQ193" s="1"/>
      <c r="BR193" s="1"/>
      <c r="BS193" s="1"/>
      <c r="BT193" s="1"/>
      <c r="BU193" s="1"/>
      <c r="BV193" s="1"/>
      <c r="BW193" s="1"/>
      <c r="BX193" s="1"/>
      <c r="BY193" s="1"/>
    </row>
    <row r="194" spans="1:77" ht="15.75" customHeight="1">
      <c r="A194" s="152"/>
      <c r="B194" s="152"/>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69"/>
      <c r="AO194" s="1"/>
      <c r="AP194" s="1"/>
      <c r="AQ194" s="1"/>
      <c r="AR194" s="1"/>
      <c r="AS194" s="1"/>
      <c r="AT194" s="1"/>
      <c r="AU194" s="1"/>
      <c r="AV194" s="1"/>
      <c r="AW194" s="1"/>
      <c r="AX194" s="1"/>
      <c r="AY194" s="1"/>
      <c r="AZ194" s="1"/>
      <c r="BA194" s="1"/>
      <c r="BB194" s="1"/>
      <c r="BC194" s="168"/>
      <c r="BD194" s="168"/>
      <c r="BE194" s="168"/>
      <c r="BF194" s="168"/>
      <c r="BG194" s="168"/>
      <c r="BH194" s="1"/>
      <c r="BI194" s="1"/>
      <c r="BJ194" s="168"/>
      <c r="BK194" s="168"/>
      <c r="BL194" s="168"/>
      <c r="BM194" s="168"/>
      <c r="BN194" s="168"/>
      <c r="BO194" s="168"/>
      <c r="BP194" s="1"/>
      <c r="BQ194" s="1"/>
      <c r="BR194" s="1"/>
      <c r="BS194" s="1"/>
      <c r="BT194" s="1"/>
      <c r="BU194" s="1"/>
      <c r="BV194" s="1"/>
      <c r="BW194" s="1"/>
      <c r="BX194" s="1"/>
      <c r="BY194" s="1"/>
    </row>
    <row r="195" spans="1:77" ht="15.75" customHeight="1">
      <c r="A195" s="152"/>
      <c r="B195" s="152"/>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69"/>
      <c r="AO195" s="1"/>
      <c r="AP195" s="1"/>
      <c r="AQ195" s="1"/>
      <c r="AR195" s="1"/>
      <c r="AS195" s="1"/>
      <c r="AT195" s="1"/>
      <c r="AU195" s="1"/>
      <c r="AV195" s="1"/>
      <c r="AW195" s="1"/>
      <c r="AX195" s="1"/>
      <c r="AY195" s="1"/>
      <c r="AZ195" s="1"/>
      <c r="BA195" s="1"/>
      <c r="BB195" s="1"/>
      <c r="BC195" s="168"/>
      <c r="BD195" s="168"/>
      <c r="BE195" s="168"/>
      <c r="BF195" s="168"/>
      <c r="BG195" s="168"/>
      <c r="BH195" s="1"/>
      <c r="BI195" s="1"/>
      <c r="BJ195" s="168"/>
      <c r="BK195" s="168"/>
      <c r="BL195" s="168"/>
      <c r="BM195" s="168"/>
      <c r="BN195" s="168"/>
      <c r="BO195" s="168"/>
      <c r="BP195" s="1"/>
      <c r="BQ195" s="1"/>
      <c r="BR195" s="1"/>
      <c r="BS195" s="1"/>
      <c r="BT195" s="1"/>
      <c r="BU195" s="1"/>
      <c r="BV195" s="1"/>
      <c r="BW195" s="1"/>
      <c r="BX195" s="1"/>
      <c r="BY195" s="1"/>
    </row>
    <row r="196" spans="1:77" ht="15.75" customHeight="1">
      <c r="A196" s="152"/>
      <c r="B196" s="152"/>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69"/>
      <c r="AO196" s="1"/>
      <c r="AP196" s="1"/>
      <c r="AQ196" s="1"/>
      <c r="AR196" s="1"/>
      <c r="AS196" s="1"/>
      <c r="AT196" s="1"/>
      <c r="AU196" s="1"/>
      <c r="AV196" s="1"/>
      <c r="AW196" s="1"/>
      <c r="AX196" s="1"/>
      <c r="AY196" s="1"/>
      <c r="AZ196" s="1"/>
      <c r="BA196" s="1"/>
      <c r="BB196" s="1"/>
      <c r="BC196" s="168"/>
      <c r="BD196" s="168"/>
      <c r="BE196" s="168"/>
      <c r="BF196" s="168"/>
      <c r="BG196" s="168"/>
      <c r="BH196" s="1"/>
      <c r="BI196" s="1"/>
      <c r="BJ196" s="168"/>
      <c r="BK196" s="168"/>
      <c r="BL196" s="168"/>
      <c r="BM196" s="168"/>
      <c r="BN196" s="168"/>
      <c r="BO196" s="168"/>
      <c r="BP196" s="1"/>
      <c r="BQ196" s="1"/>
      <c r="BR196" s="1"/>
      <c r="BS196" s="1"/>
      <c r="BT196" s="1"/>
      <c r="BU196" s="1"/>
      <c r="BV196" s="1"/>
      <c r="BW196" s="1"/>
      <c r="BX196" s="1"/>
      <c r="BY196" s="1"/>
    </row>
    <row r="197" spans="1:77" ht="15.75" customHeight="1">
      <c r="A197" s="152"/>
      <c r="B197" s="152"/>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69"/>
      <c r="AO197" s="1"/>
      <c r="AP197" s="1"/>
      <c r="AQ197" s="1"/>
      <c r="AR197" s="1"/>
      <c r="AS197" s="1"/>
      <c r="AT197" s="1"/>
      <c r="AU197" s="1"/>
      <c r="AV197" s="1"/>
      <c r="AW197" s="1"/>
      <c r="AX197" s="1"/>
      <c r="AY197" s="1"/>
      <c r="AZ197" s="1"/>
      <c r="BA197" s="1"/>
      <c r="BB197" s="1"/>
      <c r="BC197" s="168"/>
      <c r="BD197" s="168"/>
      <c r="BE197" s="168"/>
      <c r="BF197" s="168"/>
      <c r="BG197" s="168"/>
      <c r="BH197" s="1"/>
      <c r="BI197" s="1"/>
      <c r="BJ197" s="168"/>
      <c r="BK197" s="168"/>
      <c r="BL197" s="168"/>
      <c r="BM197" s="168"/>
      <c r="BN197" s="168"/>
      <c r="BO197" s="168"/>
      <c r="BP197" s="1"/>
      <c r="BQ197" s="1"/>
      <c r="BR197" s="1"/>
      <c r="BS197" s="1"/>
      <c r="BT197" s="1"/>
      <c r="BU197" s="1"/>
      <c r="BV197" s="1"/>
      <c r="BW197" s="1"/>
      <c r="BX197" s="1"/>
      <c r="BY197" s="1"/>
    </row>
    <row r="198" spans="1:77" ht="15.75" customHeight="1">
      <c r="A198" s="152"/>
      <c r="B198" s="152"/>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69"/>
      <c r="AO198" s="1"/>
      <c r="AP198" s="1"/>
      <c r="AQ198" s="1"/>
      <c r="AR198" s="1"/>
      <c r="AS198" s="1"/>
      <c r="AT198" s="1"/>
      <c r="AU198" s="1"/>
      <c r="AV198" s="1"/>
      <c r="AW198" s="1"/>
      <c r="AX198" s="1"/>
      <c r="AY198" s="1"/>
      <c r="AZ198" s="1"/>
      <c r="BA198" s="1"/>
      <c r="BB198" s="1"/>
      <c r="BC198" s="168"/>
      <c r="BD198" s="168"/>
      <c r="BE198" s="168"/>
      <c r="BF198" s="168"/>
      <c r="BG198" s="168"/>
      <c r="BH198" s="1"/>
      <c r="BI198" s="1"/>
      <c r="BJ198" s="168"/>
      <c r="BK198" s="168"/>
      <c r="BL198" s="168"/>
      <c r="BM198" s="168"/>
      <c r="BN198" s="168"/>
      <c r="BO198" s="168"/>
      <c r="BP198" s="1"/>
      <c r="BQ198" s="1"/>
      <c r="BR198" s="1"/>
      <c r="BS198" s="1"/>
      <c r="BT198" s="1"/>
      <c r="BU198" s="1"/>
      <c r="BV198" s="1"/>
      <c r="BW198" s="1"/>
      <c r="BX198" s="1"/>
      <c r="BY198" s="1"/>
    </row>
    <row r="199" spans="1:77" ht="15.75" customHeight="1">
      <c r="A199" s="152"/>
      <c r="B199" s="152"/>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69"/>
      <c r="AO199" s="1"/>
      <c r="AP199" s="1"/>
      <c r="AQ199" s="1"/>
      <c r="AR199" s="1"/>
      <c r="AS199" s="1"/>
      <c r="AT199" s="1"/>
      <c r="AU199" s="1"/>
      <c r="AV199" s="1"/>
      <c r="AW199" s="1"/>
      <c r="AX199" s="1"/>
      <c r="AY199" s="1"/>
      <c r="AZ199" s="1"/>
      <c r="BA199" s="1"/>
      <c r="BB199" s="1"/>
      <c r="BC199" s="168"/>
      <c r="BD199" s="168"/>
      <c r="BE199" s="168"/>
      <c r="BF199" s="168"/>
      <c r="BG199" s="168"/>
      <c r="BH199" s="1"/>
      <c r="BI199" s="1"/>
      <c r="BJ199" s="168"/>
      <c r="BK199" s="168"/>
      <c r="BL199" s="168"/>
      <c r="BM199" s="168"/>
      <c r="BN199" s="168"/>
      <c r="BO199" s="168"/>
      <c r="BP199" s="1"/>
      <c r="BQ199" s="1"/>
      <c r="BR199" s="1"/>
      <c r="BS199" s="1"/>
      <c r="BT199" s="1"/>
      <c r="BU199" s="1"/>
      <c r="BV199" s="1"/>
      <c r="BW199" s="1"/>
      <c r="BX199" s="1"/>
      <c r="BY199" s="1"/>
    </row>
    <row r="200" spans="1:77" ht="15.75" customHeight="1">
      <c r="A200" s="152"/>
      <c r="B200" s="152"/>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69"/>
      <c r="AO200" s="1"/>
      <c r="AP200" s="1"/>
      <c r="AQ200" s="1"/>
      <c r="AR200" s="1"/>
      <c r="AS200" s="1"/>
      <c r="AT200" s="1"/>
      <c r="AU200" s="1"/>
      <c r="AV200" s="1"/>
      <c r="AW200" s="1"/>
      <c r="AX200" s="1"/>
      <c r="AY200" s="1"/>
      <c r="AZ200" s="1"/>
      <c r="BA200" s="1"/>
      <c r="BB200" s="1"/>
      <c r="BC200" s="168"/>
      <c r="BD200" s="168"/>
      <c r="BE200" s="168"/>
      <c r="BF200" s="168"/>
      <c r="BG200" s="168"/>
      <c r="BH200" s="1"/>
      <c r="BI200" s="1"/>
      <c r="BJ200" s="168"/>
      <c r="BK200" s="168"/>
      <c r="BL200" s="168"/>
      <c r="BM200" s="168"/>
      <c r="BN200" s="168"/>
      <c r="BO200" s="168"/>
      <c r="BP200" s="1"/>
      <c r="BQ200" s="1"/>
      <c r="BR200" s="1"/>
      <c r="BS200" s="1"/>
      <c r="BT200" s="1"/>
      <c r="BU200" s="1"/>
      <c r="BV200" s="1"/>
      <c r="BW200" s="1"/>
      <c r="BX200" s="1"/>
      <c r="BY200" s="1"/>
    </row>
    <row r="201" spans="1:77" ht="15.75" customHeight="1">
      <c r="A201" s="152"/>
      <c r="B201" s="152"/>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69"/>
      <c r="AO201" s="1"/>
      <c r="AP201" s="1"/>
      <c r="AQ201" s="1"/>
      <c r="AR201" s="1"/>
      <c r="AS201" s="1"/>
      <c r="AT201" s="1"/>
      <c r="AU201" s="1"/>
      <c r="AV201" s="1"/>
      <c r="AW201" s="1"/>
      <c r="AX201" s="1"/>
      <c r="AY201" s="1"/>
      <c r="AZ201" s="1"/>
      <c r="BA201" s="1"/>
      <c r="BB201" s="1"/>
      <c r="BC201" s="168"/>
      <c r="BD201" s="168"/>
      <c r="BE201" s="168"/>
      <c r="BF201" s="168"/>
      <c r="BG201" s="168"/>
      <c r="BH201" s="1"/>
      <c r="BI201" s="1"/>
      <c r="BJ201" s="168"/>
      <c r="BK201" s="168"/>
      <c r="BL201" s="168"/>
      <c r="BM201" s="168"/>
      <c r="BN201" s="168"/>
      <c r="BO201" s="168"/>
      <c r="BP201" s="1"/>
      <c r="BQ201" s="1"/>
      <c r="BR201" s="1"/>
      <c r="BS201" s="1"/>
      <c r="BT201" s="1"/>
      <c r="BU201" s="1"/>
      <c r="BV201" s="1"/>
      <c r="BW201" s="1"/>
      <c r="BX201" s="1"/>
      <c r="BY201" s="1"/>
    </row>
    <row r="202" spans="1:77" ht="15.75" customHeight="1">
      <c r="A202" s="152"/>
      <c r="B202" s="152"/>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69"/>
      <c r="AO202" s="1"/>
      <c r="AP202" s="1"/>
      <c r="AQ202" s="1"/>
      <c r="AR202" s="1"/>
      <c r="AS202" s="1"/>
      <c r="AT202" s="1"/>
      <c r="AU202" s="1"/>
      <c r="AV202" s="1"/>
      <c r="AW202" s="1"/>
      <c r="AX202" s="1"/>
      <c r="AY202" s="1"/>
      <c r="AZ202" s="1"/>
      <c r="BA202" s="1"/>
      <c r="BB202" s="1"/>
      <c r="BC202" s="168"/>
      <c r="BD202" s="168"/>
      <c r="BE202" s="168"/>
      <c r="BF202" s="168"/>
      <c r="BG202" s="168"/>
      <c r="BH202" s="1"/>
      <c r="BI202" s="1"/>
      <c r="BJ202" s="168"/>
      <c r="BK202" s="168"/>
      <c r="BL202" s="168"/>
      <c r="BM202" s="168"/>
      <c r="BN202" s="168"/>
      <c r="BO202" s="168"/>
      <c r="BP202" s="1"/>
      <c r="BQ202" s="1"/>
      <c r="BR202" s="1"/>
      <c r="BS202" s="1"/>
      <c r="BT202" s="1"/>
      <c r="BU202" s="1"/>
      <c r="BV202" s="1"/>
      <c r="BW202" s="1"/>
      <c r="BX202" s="1"/>
      <c r="BY202" s="1"/>
    </row>
    <row r="203" spans="1:77" ht="15.75" customHeight="1">
      <c r="A203" s="152"/>
      <c r="B203" s="152"/>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69"/>
      <c r="AO203" s="1"/>
      <c r="AP203" s="1"/>
      <c r="AQ203" s="1"/>
      <c r="AR203" s="1"/>
      <c r="AS203" s="1"/>
      <c r="AT203" s="1"/>
      <c r="AU203" s="1"/>
      <c r="AV203" s="1"/>
      <c r="AW203" s="1"/>
      <c r="AX203" s="1"/>
      <c r="AY203" s="1"/>
      <c r="AZ203" s="1"/>
      <c r="BA203" s="1"/>
      <c r="BB203" s="1"/>
      <c r="BC203" s="168"/>
      <c r="BD203" s="168"/>
      <c r="BE203" s="168"/>
      <c r="BF203" s="168"/>
      <c r="BG203" s="168"/>
      <c r="BH203" s="1"/>
      <c r="BI203" s="1"/>
      <c r="BJ203" s="168"/>
      <c r="BK203" s="168"/>
      <c r="BL203" s="168"/>
      <c r="BM203" s="168"/>
      <c r="BN203" s="168"/>
      <c r="BO203" s="168"/>
      <c r="BP203" s="1"/>
      <c r="BQ203" s="1"/>
      <c r="BR203" s="1"/>
      <c r="BS203" s="1"/>
      <c r="BT203" s="1"/>
      <c r="BU203" s="1"/>
      <c r="BV203" s="1"/>
      <c r="BW203" s="1"/>
      <c r="BX203" s="1"/>
      <c r="BY203" s="1"/>
    </row>
    <row r="204" spans="1:77" ht="15.75" customHeight="1">
      <c r="A204" s="152"/>
      <c r="B204" s="152"/>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69"/>
      <c r="AO204" s="1"/>
      <c r="AP204" s="1"/>
      <c r="AQ204" s="1"/>
      <c r="AR204" s="1"/>
      <c r="AS204" s="1"/>
      <c r="AT204" s="1"/>
      <c r="AU204" s="1"/>
      <c r="AV204" s="1"/>
      <c r="AW204" s="1"/>
      <c r="AX204" s="1"/>
      <c r="AY204" s="1"/>
      <c r="AZ204" s="1"/>
      <c r="BA204" s="1"/>
      <c r="BB204" s="1"/>
      <c r="BC204" s="168"/>
      <c r="BD204" s="168"/>
      <c r="BE204" s="168"/>
      <c r="BF204" s="168"/>
      <c r="BG204" s="168"/>
      <c r="BH204" s="1"/>
      <c r="BI204" s="1"/>
      <c r="BJ204" s="168"/>
      <c r="BK204" s="168"/>
      <c r="BL204" s="168"/>
      <c r="BM204" s="168"/>
      <c r="BN204" s="168"/>
      <c r="BO204" s="168"/>
      <c r="BP204" s="1"/>
      <c r="BQ204" s="1"/>
      <c r="BR204" s="1"/>
      <c r="BS204" s="1"/>
      <c r="BT204" s="1"/>
      <c r="BU204" s="1"/>
      <c r="BV204" s="1"/>
      <c r="BW204" s="1"/>
      <c r="BX204" s="1"/>
      <c r="BY204" s="1"/>
    </row>
    <row r="205" spans="1:77" ht="15.75" customHeight="1">
      <c r="A205" s="152"/>
      <c r="B205" s="152"/>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69"/>
      <c r="AO205" s="1"/>
      <c r="AP205" s="1"/>
      <c r="AQ205" s="1"/>
      <c r="AR205" s="1"/>
      <c r="AS205" s="1"/>
      <c r="AT205" s="1"/>
      <c r="AU205" s="1"/>
      <c r="AV205" s="1"/>
      <c r="AW205" s="1"/>
      <c r="AX205" s="1"/>
      <c r="AY205" s="1"/>
      <c r="AZ205" s="1"/>
      <c r="BA205" s="1"/>
      <c r="BB205" s="1"/>
      <c r="BC205" s="168"/>
      <c r="BD205" s="168"/>
      <c r="BE205" s="168"/>
      <c r="BF205" s="168"/>
      <c r="BG205" s="168"/>
      <c r="BH205" s="1"/>
      <c r="BI205" s="1"/>
      <c r="BJ205" s="168"/>
      <c r="BK205" s="168"/>
      <c r="BL205" s="168"/>
      <c r="BM205" s="168"/>
      <c r="BN205" s="168"/>
      <c r="BO205" s="168"/>
      <c r="BP205" s="1"/>
      <c r="BQ205" s="1"/>
      <c r="BR205" s="1"/>
      <c r="BS205" s="1"/>
      <c r="BT205" s="1"/>
      <c r="BU205" s="1"/>
      <c r="BV205" s="1"/>
      <c r="BW205" s="1"/>
      <c r="BX205" s="1"/>
      <c r="BY205" s="1"/>
    </row>
    <row r="206" spans="1:77" ht="15.75" customHeight="1">
      <c r="A206" s="152"/>
      <c r="B206" s="152"/>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69"/>
      <c r="AO206" s="1"/>
      <c r="AP206" s="1"/>
      <c r="AQ206" s="1"/>
      <c r="AR206" s="1"/>
      <c r="AS206" s="1"/>
      <c r="AT206" s="1"/>
      <c r="AU206" s="1"/>
      <c r="AV206" s="1"/>
      <c r="AW206" s="1"/>
      <c r="AX206" s="1"/>
      <c r="AY206" s="1"/>
      <c r="AZ206" s="1"/>
      <c r="BA206" s="1"/>
      <c r="BB206" s="1"/>
      <c r="BC206" s="168"/>
      <c r="BD206" s="168"/>
      <c r="BE206" s="168"/>
      <c r="BF206" s="168"/>
      <c r="BG206" s="168"/>
      <c r="BH206" s="1"/>
      <c r="BI206" s="1"/>
      <c r="BJ206" s="168"/>
      <c r="BK206" s="168"/>
      <c r="BL206" s="168"/>
      <c r="BM206" s="168"/>
      <c r="BN206" s="168"/>
      <c r="BO206" s="168"/>
      <c r="BP206" s="1"/>
      <c r="BQ206" s="1"/>
      <c r="BR206" s="1"/>
      <c r="BS206" s="1"/>
      <c r="BT206" s="1"/>
      <c r="BU206" s="1"/>
      <c r="BV206" s="1"/>
      <c r="BW206" s="1"/>
      <c r="BX206" s="1"/>
      <c r="BY206" s="1"/>
    </row>
    <row r="207" spans="1:77" ht="15.75" customHeight="1">
      <c r="A207" s="152"/>
      <c r="B207" s="152"/>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69"/>
      <c r="AO207" s="1"/>
      <c r="AP207" s="1"/>
      <c r="AQ207" s="1"/>
      <c r="AR207" s="1"/>
      <c r="AS207" s="1"/>
      <c r="AT207" s="1"/>
      <c r="AU207" s="1"/>
      <c r="AV207" s="1"/>
      <c r="AW207" s="1"/>
      <c r="AX207" s="1"/>
      <c r="AY207" s="1"/>
      <c r="AZ207" s="1"/>
      <c r="BA207" s="1"/>
      <c r="BB207" s="1"/>
      <c r="BC207" s="168"/>
      <c r="BD207" s="168"/>
      <c r="BE207" s="168"/>
      <c r="BF207" s="168"/>
      <c r="BG207" s="168"/>
      <c r="BH207" s="1"/>
      <c r="BI207" s="1"/>
      <c r="BJ207" s="168"/>
      <c r="BK207" s="168"/>
      <c r="BL207" s="168"/>
      <c r="BM207" s="168"/>
      <c r="BN207" s="168"/>
      <c r="BO207" s="168"/>
      <c r="BP207" s="1"/>
      <c r="BQ207" s="1"/>
      <c r="BR207" s="1"/>
      <c r="BS207" s="1"/>
      <c r="BT207" s="1"/>
      <c r="BU207" s="1"/>
      <c r="BV207" s="1"/>
      <c r="BW207" s="1"/>
      <c r="BX207" s="1"/>
      <c r="BY207" s="1"/>
    </row>
    <row r="208" spans="1:77" ht="15.75" customHeight="1">
      <c r="A208" s="152"/>
      <c r="B208" s="152"/>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69"/>
      <c r="AO208" s="1"/>
      <c r="AP208" s="1"/>
      <c r="AQ208" s="1"/>
      <c r="AR208" s="1"/>
      <c r="AS208" s="1"/>
      <c r="AT208" s="1"/>
      <c r="AU208" s="1"/>
      <c r="AV208" s="1"/>
      <c r="AW208" s="1"/>
      <c r="AX208" s="1"/>
      <c r="AY208" s="1"/>
      <c r="AZ208" s="1"/>
      <c r="BA208" s="1"/>
      <c r="BB208" s="1"/>
      <c r="BC208" s="168"/>
      <c r="BD208" s="168"/>
      <c r="BE208" s="168"/>
      <c r="BF208" s="168"/>
      <c r="BG208" s="168"/>
      <c r="BH208" s="1"/>
      <c r="BI208" s="1"/>
      <c r="BJ208" s="168"/>
      <c r="BK208" s="168"/>
      <c r="BL208" s="168"/>
      <c r="BM208" s="168"/>
      <c r="BN208" s="168"/>
      <c r="BO208" s="168"/>
      <c r="BP208" s="1"/>
      <c r="BQ208" s="1"/>
      <c r="BR208" s="1"/>
      <c r="BS208" s="1"/>
      <c r="BT208" s="1"/>
      <c r="BU208" s="1"/>
      <c r="BV208" s="1"/>
      <c r="BW208" s="1"/>
      <c r="BX208" s="1"/>
      <c r="BY208" s="1"/>
    </row>
    <row r="209" spans="1:77" ht="15.75" customHeight="1">
      <c r="A209" s="152"/>
      <c r="B209" s="152"/>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69"/>
      <c r="AO209" s="1"/>
      <c r="AP209" s="1"/>
      <c r="AQ209" s="1"/>
      <c r="AR209" s="1"/>
      <c r="AS209" s="1"/>
      <c r="AT209" s="1"/>
      <c r="AU209" s="1"/>
      <c r="AV209" s="1"/>
      <c r="AW209" s="1"/>
      <c r="AX209" s="1"/>
      <c r="AY209" s="1"/>
      <c r="AZ209" s="1"/>
      <c r="BA209" s="1"/>
      <c r="BB209" s="1"/>
      <c r="BC209" s="168"/>
      <c r="BD209" s="168"/>
      <c r="BE209" s="168"/>
      <c r="BF209" s="168"/>
      <c r="BG209" s="168"/>
      <c r="BH209" s="1"/>
      <c r="BI209" s="1"/>
      <c r="BJ209" s="168"/>
      <c r="BK209" s="168"/>
      <c r="BL209" s="168"/>
      <c r="BM209" s="168"/>
      <c r="BN209" s="168"/>
      <c r="BO209" s="168"/>
      <c r="BP209" s="1"/>
      <c r="BQ209" s="1"/>
      <c r="BR209" s="1"/>
      <c r="BS209" s="1"/>
      <c r="BT209" s="1"/>
      <c r="BU209" s="1"/>
      <c r="BV209" s="1"/>
      <c r="BW209" s="1"/>
      <c r="BX209" s="1"/>
      <c r="BY209" s="1"/>
    </row>
    <row r="210" spans="1:77" ht="15.75" customHeight="1">
      <c r="A210" s="152"/>
      <c r="B210" s="152"/>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69"/>
      <c r="AO210" s="1"/>
      <c r="AP210" s="1"/>
      <c r="AQ210" s="1"/>
      <c r="AR210" s="1"/>
      <c r="AS210" s="1"/>
      <c r="AT210" s="1"/>
      <c r="AU210" s="1"/>
      <c r="AV210" s="1"/>
      <c r="AW210" s="1"/>
      <c r="AX210" s="1"/>
      <c r="AY210" s="1"/>
      <c r="AZ210" s="1"/>
      <c r="BA210" s="1"/>
      <c r="BB210" s="1"/>
      <c r="BC210" s="168"/>
      <c r="BD210" s="168"/>
      <c r="BE210" s="168"/>
      <c r="BF210" s="168"/>
      <c r="BG210" s="168"/>
      <c r="BH210" s="1"/>
      <c r="BI210" s="1"/>
      <c r="BJ210" s="168"/>
      <c r="BK210" s="168"/>
      <c r="BL210" s="168"/>
      <c r="BM210" s="168"/>
      <c r="BN210" s="168"/>
      <c r="BO210" s="168"/>
      <c r="BP210" s="1"/>
      <c r="BQ210" s="1"/>
      <c r="BR210" s="1"/>
      <c r="BS210" s="1"/>
      <c r="BT210" s="1"/>
      <c r="BU210" s="1"/>
      <c r="BV210" s="1"/>
      <c r="BW210" s="1"/>
      <c r="BX210" s="1"/>
      <c r="BY210" s="1"/>
    </row>
    <row r="211" spans="1:77" ht="15.75" customHeight="1">
      <c r="A211" s="152"/>
      <c r="B211" s="152"/>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69"/>
      <c r="AO211" s="1"/>
      <c r="AP211" s="1"/>
      <c r="AQ211" s="1"/>
      <c r="AR211" s="1"/>
      <c r="AS211" s="1"/>
      <c r="AT211" s="1"/>
      <c r="AU211" s="1"/>
      <c r="AV211" s="1"/>
      <c r="AW211" s="1"/>
      <c r="AX211" s="1"/>
      <c r="AY211" s="1"/>
      <c r="AZ211" s="1"/>
      <c r="BA211" s="1"/>
      <c r="BB211" s="1"/>
      <c r="BC211" s="168"/>
      <c r="BD211" s="168"/>
      <c r="BE211" s="168"/>
      <c r="BF211" s="168"/>
      <c r="BG211" s="168"/>
      <c r="BH211" s="1"/>
      <c r="BI211" s="1"/>
      <c r="BJ211" s="168"/>
      <c r="BK211" s="168"/>
      <c r="BL211" s="168"/>
      <c r="BM211" s="168"/>
      <c r="BN211" s="168"/>
      <c r="BO211" s="168"/>
      <c r="BP211" s="1"/>
      <c r="BQ211" s="1"/>
      <c r="BR211" s="1"/>
      <c r="BS211" s="1"/>
      <c r="BT211" s="1"/>
      <c r="BU211" s="1"/>
      <c r="BV211" s="1"/>
      <c r="BW211" s="1"/>
      <c r="BX211" s="1"/>
      <c r="BY211" s="1"/>
    </row>
    <row r="212" spans="1:77" ht="15.75" customHeight="1">
      <c r="A212" s="152"/>
      <c r="B212" s="152"/>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69"/>
      <c r="AO212" s="1"/>
      <c r="AP212" s="1"/>
      <c r="AQ212" s="1"/>
      <c r="AR212" s="1"/>
      <c r="AS212" s="1"/>
      <c r="AT212" s="1"/>
      <c r="AU212" s="1"/>
      <c r="AV212" s="1"/>
      <c r="AW212" s="1"/>
      <c r="AX212" s="1"/>
      <c r="AY212" s="1"/>
      <c r="AZ212" s="1"/>
      <c r="BA212" s="1"/>
      <c r="BB212" s="1"/>
      <c r="BC212" s="168"/>
      <c r="BD212" s="168"/>
      <c r="BE212" s="168"/>
      <c r="BF212" s="168"/>
      <c r="BG212" s="168"/>
      <c r="BH212" s="1"/>
      <c r="BI212" s="1"/>
      <c r="BJ212" s="168"/>
      <c r="BK212" s="168"/>
      <c r="BL212" s="168"/>
      <c r="BM212" s="168"/>
      <c r="BN212" s="168"/>
      <c r="BO212" s="168"/>
      <c r="BP212" s="1"/>
      <c r="BQ212" s="1"/>
      <c r="BR212" s="1"/>
      <c r="BS212" s="1"/>
      <c r="BT212" s="1"/>
      <c r="BU212" s="1"/>
      <c r="BV212" s="1"/>
      <c r="BW212" s="1"/>
      <c r="BX212" s="1"/>
      <c r="BY212" s="1"/>
    </row>
    <row r="213" spans="1:77" ht="15.75" customHeight="1">
      <c r="A213" s="152"/>
      <c r="B213" s="152"/>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69"/>
      <c r="AO213" s="1"/>
      <c r="AP213" s="1"/>
      <c r="AQ213" s="1"/>
      <c r="AR213" s="1"/>
      <c r="AS213" s="1"/>
      <c r="AT213" s="1"/>
      <c r="AU213" s="1"/>
      <c r="AV213" s="1"/>
      <c r="AW213" s="1"/>
      <c r="AX213" s="1"/>
      <c r="AY213" s="1"/>
      <c r="AZ213" s="1"/>
      <c r="BA213" s="1"/>
      <c r="BB213" s="1"/>
      <c r="BC213" s="168"/>
      <c r="BD213" s="168"/>
      <c r="BE213" s="168"/>
      <c r="BF213" s="168"/>
      <c r="BG213" s="168"/>
      <c r="BH213" s="1"/>
      <c r="BI213" s="1"/>
      <c r="BJ213" s="168"/>
      <c r="BK213" s="168"/>
      <c r="BL213" s="168"/>
      <c r="BM213" s="168"/>
      <c r="BN213" s="168"/>
      <c r="BO213" s="168"/>
      <c r="BP213" s="1"/>
      <c r="BQ213" s="1"/>
      <c r="BR213" s="1"/>
      <c r="BS213" s="1"/>
      <c r="BT213" s="1"/>
      <c r="BU213" s="1"/>
      <c r="BV213" s="1"/>
      <c r="BW213" s="1"/>
      <c r="BX213" s="1"/>
      <c r="BY213" s="1"/>
    </row>
    <row r="214" spans="1:77" ht="15.75" customHeight="1">
      <c r="A214" s="152"/>
      <c r="B214" s="152"/>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69"/>
      <c r="AO214" s="1"/>
      <c r="AP214" s="1"/>
      <c r="AQ214" s="1"/>
      <c r="AR214" s="1"/>
      <c r="AS214" s="1"/>
      <c r="AT214" s="1"/>
      <c r="AU214" s="1"/>
      <c r="AV214" s="1"/>
      <c r="AW214" s="1"/>
      <c r="AX214" s="1"/>
      <c r="AY214" s="1"/>
      <c r="AZ214" s="1"/>
      <c r="BA214" s="1"/>
      <c r="BB214" s="1"/>
      <c r="BC214" s="168"/>
      <c r="BD214" s="168"/>
      <c r="BE214" s="168"/>
      <c r="BF214" s="168"/>
      <c r="BG214" s="168"/>
      <c r="BH214" s="1"/>
      <c r="BI214" s="1"/>
      <c r="BJ214" s="168"/>
      <c r="BK214" s="168"/>
      <c r="BL214" s="168"/>
      <c r="BM214" s="168"/>
      <c r="BN214" s="168"/>
      <c r="BO214" s="168"/>
      <c r="BP214" s="1"/>
      <c r="BQ214" s="1"/>
      <c r="BR214" s="1"/>
      <c r="BS214" s="1"/>
      <c r="BT214" s="1"/>
      <c r="BU214" s="1"/>
      <c r="BV214" s="1"/>
      <c r="BW214" s="1"/>
      <c r="BX214" s="1"/>
      <c r="BY214" s="1"/>
    </row>
    <row r="215" spans="1:77" ht="15.75" customHeight="1">
      <c r="A215" s="152"/>
      <c r="B215" s="152"/>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69"/>
      <c r="AO215" s="1"/>
      <c r="AP215" s="1"/>
      <c r="AQ215" s="1"/>
      <c r="AR215" s="1"/>
      <c r="AS215" s="1"/>
      <c r="AT215" s="1"/>
      <c r="AU215" s="1"/>
      <c r="AV215" s="1"/>
      <c r="AW215" s="1"/>
      <c r="AX215" s="1"/>
      <c r="AY215" s="1"/>
      <c r="AZ215" s="1"/>
      <c r="BA215" s="1"/>
      <c r="BB215" s="1"/>
      <c r="BC215" s="168"/>
      <c r="BD215" s="168"/>
      <c r="BE215" s="168"/>
      <c r="BF215" s="168"/>
      <c r="BG215" s="168"/>
      <c r="BH215" s="1"/>
      <c r="BI215" s="1"/>
      <c r="BJ215" s="168"/>
      <c r="BK215" s="168"/>
      <c r="BL215" s="168"/>
      <c r="BM215" s="168"/>
      <c r="BN215" s="168"/>
      <c r="BO215" s="168"/>
      <c r="BP215" s="1"/>
      <c r="BQ215" s="1"/>
      <c r="BR215" s="1"/>
      <c r="BS215" s="1"/>
      <c r="BT215" s="1"/>
      <c r="BU215" s="1"/>
      <c r="BV215" s="1"/>
      <c r="BW215" s="1"/>
      <c r="BX215" s="1"/>
      <c r="BY215" s="1"/>
    </row>
    <row r="216" spans="1:77" ht="15.75" customHeight="1">
      <c r="A216" s="152"/>
      <c r="B216" s="152"/>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69"/>
      <c r="AO216" s="1"/>
      <c r="AP216" s="1"/>
      <c r="AQ216" s="1"/>
      <c r="AR216" s="1"/>
      <c r="AS216" s="1"/>
      <c r="AT216" s="1"/>
      <c r="AU216" s="1"/>
      <c r="AV216" s="1"/>
      <c r="AW216" s="1"/>
      <c r="AX216" s="1"/>
      <c r="AY216" s="1"/>
      <c r="AZ216" s="1"/>
      <c r="BA216" s="1"/>
      <c r="BB216" s="1"/>
      <c r="BC216" s="168"/>
      <c r="BD216" s="168"/>
      <c r="BE216" s="168"/>
      <c r="BF216" s="168"/>
      <c r="BG216" s="168"/>
      <c r="BH216" s="1"/>
      <c r="BI216" s="1"/>
      <c r="BJ216" s="168"/>
      <c r="BK216" s="168"/>
      <c r="BL216" s="168"/>
      <c r="BM216" s="168"/>
      <c r="BN216" s="168"/>
      <c r="BO216" s="168"/>
      <c r="BP216" s="1"/>
      <c r="BQ216" s="1"/>
      <c r="BR216" s="1"/>
      <c r="BS216" s="1"/>
      <c r="BT216" s="1"/>
      <c r="BU216" s="1"/>
      <c r="BV216" s="1"/>
      <c r="BW216" s="1"/>
      <c r="BX216" s="1"/>
      <c r="BY216" s="1"/>
    </row>
    <row r="217" spans="1:77" ht="15.75" customHeight="1">
      <c r="A217" s="152"/>
      <c r="B217" s="152"/>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69"/>
      <c r="AO217" s="1"/>
      <c r="AP217" s="1"/>
      <c r="AQ217" s="1"/>
      <c r="AR217" s="1"/>
      <c r="AS217" s="1"/>
      <c r="AT217" s="1"/>
      <c r="AU217" s="1"/>
      <c r="AV217" s="1"/>
      <c r="AW217" s="1"/>
      <c r="AX217" s="1"/>
      <c r="AY217" s="1"/>
      <c r="AZ217" s="1"/>
      <c r="BA217" s="1"/>
      <c r="BB217" s="1"/>
      <c r="BC217" s="168"/>
      <c r="BD217" s="168"/>
      <c r="BE217" s="168"/>
      <c r="BF217" s="168"/>
      <c r="BG217" s="168"/>
      <c r="BH217" s="1"/>
      <c r="BI217" s="1"/>
      <c r="BJ217" s="168"/>
      <c r="BK217" s="168"/>
      <c r="BL217" s="168"/>
      <c r="BM217" s="168"/>
      <c r="BN217" s="168"/>
      <c r="BO217" s="168"/>
      <c r="BP217" s="1"/>
      <c r="BQ217" s="1"/>
      <c r="BR217" s="1"/>
      <c r="BS217" s="1"/>
      <c r="BT217" s="1"/>
      <c r="BU217" s="1"/>
      <c r="BV217" s="1"/>
      <c r="BW217" s="1"/>
      <c r="BX217" s="1"/>
      <c r="BY217" s="1"/>
    </row>
    <row r="218" spans="1:77" ht="15.75" customHeight="1">
      <c r="A218" s="152"/>
      <c r="B218" s="152"/>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69"/>
      <c r="AO218" s="1"/>
      <c r="AP218" s="1"/>
      <c r="AQ218" s="1"/>
      <c r="AR218" s="1"/>
      <c r="AS218" s="1"/>
      <c r="AT218" s="1"/>
      <c r="AU218" s="1"/>
      <c r="AV218" s="1"/>
      <c r="AW218" s="1"/>
      <c r="AX218" s="1"/>
      <c r="AY218" s="1"/>
      <c r="AZ218" s="1"/>
      <c r="BA218" s="1"/>
      <c r="BB218" s="1"/>
      <c r="BC218" s="168"/>
      <c r="BD218" s="168"/>
      <c r="BE218" s="168"/>
      <c r="BF218" s="168"/>
      <c r="BG218" s="168"/>
      <c r="BH218" s="1"/>
      <c r="BI218" s="1"/>
      <c r="BJ218" s="168"/>
      <c r="BK218" s="168"/>
      <c r="BL218" s="168"/>
      <c r="BM218" s="168"/>
      <c r="BN218" s="168"/>
      <c r="BO218" s="168"/>
      <c r="BP218" s="1"/>
      <c r="BQ218" s="1"/>
      <c r="BR218" s="1"/>
      <c r="BS218" s="1"/>
      <c r="BT218" s="1"/>
      <c r="BU218" s="1"/>
      <c r="BV218" s="1"/>
      <c r="BW218" s="1"/>
      <c r="BX218" s="1"/>
      <c r="BY218" s="1"/>
    </row>
    <row r="219" spans="1:77" ht="15.75" customHeight="1">
      <c r="A219" s="152"/>
      <c r="B219" s="152"/>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69"/>
      <c r="AO219" s="1"/>
      <c r="AP219" s="1"/>
      <c r="AQ219" s="1"/>
      <c r="AR219" s="1"/>
      <c r="AS219" s="1"/>
      <c r="AT219" s="1"/>
      <c r="AU219" s="1"/>
      <c r="AV219" s="1"/>
      <c r="AW219" s="1"/>
      <c r="AX219" s="1"/>
      <c r="AY219" s="1"/>
      <c r="AZ219" s="1"/>
      <c r="BA219" s="1"/>
      <c r="BB219" s="1"/>
      <c r="BC219" s="168"/>
      <c r="BD219" s="168"/>
      <c r="BE219" s="168"/>
      <c r="BF219" s="168"/>
      <c r="BG219" s="168"/>
      <c r="BH219" s="1"/>
      <c r="BI219" s="1"/>
      <c r="BJ219" s="168"/>
      <c r="BK219" s="168"/>
      <c r="BL219" s="168"/>
      <c r="BM219" s="168"/>
      <c r="BN219" s="168"/>
      <c r="BO219" s="168"/>
      <c r="BP219" s="1"/>
      <c r="BQ219" s="1"/>
      <c r="BR219" s="1"/>
      <c r="BS219" s="1"/>
      <c r="BT219" s="1"/>
      <c r="BU219" s="1"/>
      <c r="BV219" s="1"/>
      <c r="BW219" s="1"/>
      <c r="BX219" s="1"/>
      <c r="BY219" s="1"/>
    </row>
    <row r="220" spans="1:77" ht="15.75" customHeight="1">
      <c r="A220" s="152"/>
      <c r="B220" s="152"/>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69"/>
      <c r="AO220" s="1"/>
      <c r="AP220" s="1"/>
      <c r="AQ220" s="1"/>
      <c r="AR220" s="1"/>
      <c r="AS220" s="1"/>
      <c r="AT220" s="1"/>
      <c r="AU220" s="1"/>
      <c r="AV220" s="1"/>
      <c r="AW220" s="1"/>
      <c r="AX220" s="1"/>
      <c r="AY220" s="1"/>
      <c r="AZ220" s="1"/>
      <c r="BA220" s="1"/>
      <c r="BB220" s="1"/>
      <c r="BC220" s="168"/>
      <c r="BD220" s="168"/>
      <c r="BE220" s="168"/>
      <c r="BF220" s="168"/>
      <c r="BG220" s="168"/>
      <c r="BH220" s="1"/>
      <c r="BI220" s="1"/>
      <c r="BJ220" s="168"/>
      <c r="BK220" s="168"/>
      <c r="BL220" s="168"/>
      <c r="BM220" s="168"/>
      <c r="BN220" s="168"/>
      <c r="BO220" s="168"/>
      <c r="BP220" s="1"/>
      <c r="BQ220" s="1"/>
      <c r="BR220" s="1"/>
      <c r="BS220" s="1"/>
      <c r="BT220" s="1"/>
      <c r="BU220" s="1"/>
      <c r="BV220" s="1"/>
      <c r="BW220" s="1"/>
      <c r="BX220" s="1"/>
      <c r="BY220" s="1"/>
    </row>
    <row r="221" spans="1:77" ht="15.75" customHeight="1">
      <c r="A221" s="152"/>
      <c r="B221" s="152"/>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69"/>
      <c r="AO221" s="1"/>
      <c r="AP221" s="1"/>
      <c r="AQ221" s="1"/>
      <c r="AR221" s="1"/>
      <c r="AS221" s="1"/>
      <c r="AT221" s="1"/>
      <c r="AU221" s="1"/>
      <c r="AV221" s="1"/>
      <c r="AW221" s="1"/>
      <c r="AX221" s="1"/>
      <c r="AY221" s="1"/>
      <c r="AZ221" s="1"/>
      <c r="BA221" s="1"/>
      <c r="BB221" s="1"/>
      <c r="BC221" s="168"/>
      <c r="BD221" s="168"/>
      <c r="BE221" s="168"/>
      <c r="BF221" s="168"/>
      <c r="BG221" s="168"/>
      <c r="BH221" s="1"/>
      <c r="BI221" s="1"/>
      <c r="BJ221" s="168"/>
      <c r="BK221" s="168"/>
      <c r="BL221" s="168"/>
      <c r="BM221" s="168"/>
      <c r="BN221" s="168"/>
      <c r="BO221" s="168"/>
      <c r="BP221" s="1"/>
      <c r="BQ221" s="1"/>
      <c r="BR221" s="1"/>
      <c r="BS221" s="1"/>
      <c r="BT221" s="1"/>
      <c r="BU221" s="1"/>
      <c r="BV221" s="1"/>
      <c r="BW221" s="1"/>
      <c r="BX221" s="1"/>
      <c r="BY221" s="1"/>
    </row>
    <row r="222" spans="1:77" ht="15.75" customHeight="1">
      <c r="A222" s="152"/>
      <c r="B222" s="152"/>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69"/>
      <c r="AO222" s="1"/>
      <c r="AP222" s="1"/>
      <c r="AQ222" s="1"/>
      <c r="AR222" s="1"/>
      <c r="AS222" s="1"/>
      <c r="AT222" s="1"/>
      <c r="AU222" s="1"/>
      <c r="AV222" s="1"/>
      <c r="AW222" s="1"/>
      <c r="AX222" s="1"/>
      <c r="AY222" s="1"/>
      <c r="AZ222" s="1"/>
      <c r="BA222" s="1"/>
      <c r="BB222" s="1"/>
      <c r="BC222" s="168"/>
      <c r="BD222" s="168"/>
      <c r="BE222" s="168"/>
      <c r="BF222" s="168"/>
      <c r="BG222" s="168"/>
      <c r="BH222" s="1"/>
      <c r="BI222" s="1"/>
      <c r="BJ222" s="168"/>
      <c r="BK222" s="168"/>
      <c r="BL222" s="168"/>
      <c r="BM222" s="168"/>
      <c r="BN222" s="168"/>
      <c r="BO222" s="168"/>
      <c r="BP222" s="1"/>
      <c r="BQ222" s="1"/>
      <c r="BR222" s="1"/>
      <c r="BS222" s="1"/>
      <c r="BT222" s="1"/>
      <c r="BU222" s="1"/>
      <c r="BV222" s="1"/>
      <c r="BW222" s="1"/>
      <c r="BX222" s="1"/>
      <c r="BY222" s="1"/>
    </row>
    <row r="223" spans="1:77" ht="15.75" customHeight="1">
      <c r="A223" s="152"/>
      <c r="B223" s="152"/>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69"/>
      <c r="AO223" s="1"/>
      <c r="AP223" s="1"/>
      <c r="AQ223" s="1"/>
      <c r="AR223" s="1"/>
      <c r="AS223" s="1"/>
      <c r="AT223" s="1"/>
      <c r="AU223" s="1"/>
      <c r="AV223" s="1"/>
      <c r="AW223" s="1"/>
      <c r="AX223" s="1"/>
      <c r="AY223" s="1"/>
      <c r="AZ223" s="1"/>
      <c r="BA223" s="1"/>
      <c r="BB223" s="1"/>
      <c r="BC223" s="168"/>
      <c r="BD223" s="168"/>
      <c r="BE223" s="168"/>
      <c r="BF223" s="168"/>
      <c r="BG223" s="168"/>
      <c r="BH223" s="1"/>
      <c r="BI223" s="1"/>
      <c r="BJ223" s="168"/>
      <c r="BK223" s="168"/>
      <c r="BL223" s="168"/>
      <c r="BM223" s="168"/>
      <c r="BN223" s="168"/>
      <c r="BO223" s="168"/>
      <c r="BP223" s="1"/>
      <c r="BQ223" s="1"/>
      <c r="BR223" s="1"/>
      <c r="BS223" s="1"/>
      <c r="BT223" s="1"/>
      <c r="BU223" s="1"/>
      <c r="BV223" s="1"/>
      <c r="BW223" s="1"/>
      <c r="BX223" s="1"/>
      <c r="BY223" s="1"/>
    </row>
    <row r="224" spans="1:77" ht="15.75" customHeight="1">
      <c r="A224" s="152"/>
      <c r="B224" s="152"/>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69"/>
      <c r="AO224" s="1"/>
      <c r="AP224" s="1"/>
      <c r="AQ224" s="1"/>
      <c r="AR224" s="1"/>
      <c r="AS224" s="1"/>
      <c r="AT224" s="1"/>
      <c r="AU224" s="1"/>
      <c r="AV224" s="1"/>
      <c r="AW224" s="1"/>
      <c r="AX224" s="1"/>
      <c r="AY224" s="1"/>
      <c r="AZ224" s="1"/>
      <c r="BA224" s="1"/>
      <c r="BB224" s="1"/>
      <c r="BC224" s="168"/>
      <c r="BD224" s="168"/>
      <c r="BE224" s="168"/>
      <c r="BF224" s="168"/>
      <c r="BG224" s="168"/>
      <c r="BH224" s="1"/>
      <c r="BI224" s="1"/>
      <c r="BJ224" s="168"/>
      <c r="BK224" s="168"/>
      <c r="BL224" s="168"/>
      <c r="BM224" s="168"/>
      <c r="BN224" s="168"/>
      <c r="BO224" s="168"/>
      <c r="BP224" s="1"/>
      <c r="BQ224" s="1"/>
      <c r="BR224" s="1"/>
      <c r="BS224" s="1"/>
      <c r="BT224" s="1"/>
      <c r="BU224" s="1"/>
      <c r="BV224" s="1"/>
      <c r="BW224" s="1"/>
      <c r="BX224" s="1"/>
      <c r="BY224" s="1"/>
    </row>
    <row r="225" spans="1:77" ht="15.75" customHeight="1">
      <c r="A225" s="152"/>
      <c r="B225" s="152"/>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69"/>
      <c r="AO225" s="1"/>
      <c r="AP225" s="1"/>
      <c r="AQ225" s="1"/>
      <c r="AR225" s="1"/>
      <c r="AS225" s="1"/>
      <c r="AT225" s="1"/>
      <c r="AU225" s="1"/>
      <c r="AV225" s="1"/>
      <c r="AW225" s="1"/>
      <c r="AX225" s="1"/>
      <c r="AY225" s="1"/>
      <c r="AZ225" s="1"/>
      <c r="BA225" s="1"/>
      <c r="BB225" s="1"/>
      <c r="BC225" s="168"/>
      <c r="BD225" s="168"/>
      <c r="BE225" s="168"/>
      <c r="BF225" s="168"/>
      <c r="BG225" s="168"/>
      <c r="BH225" s="1"/>
      <c r="BI225" s="1"/>
      <c r="BJ225" s="168"/>
      <c r="BK225" s="168"/>
      <c r="BL225" s="168"/>
      <c r="BM225" s="168"/>
      <c r="BN225" s="168"/>
      <c r="BO225" s="168"/>
      <c r="BP225" s="1"/>
      <c r="BQ225" s="1"/>
      <c r="BR225" s="1"/>
      <c r="BS225" s="1"/>
      <c r="BT225" s="1"/>
      <c r="BU225" s="1"/>
      <c r="BV225" s="1"/>
      <c r="BW225" s="1"/>
      <c r="BX225" s="1"/>
      <c r="BY225" s="1"/>
    </row>
    <row r="226" spans="1:77" ht="15.75" customHeight="1">
      <c r="A226" s="152"/>
      <c r="B226" s="152"/>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69"/>
      <c r="AO226" s="1"/>
      <c r="AP226" s="1"/>
      <c r="AQ226" s="1"/>
      <c r="AR226" s="1"/>
      <c r="AS226" s="1"/>
      <c r="AT226" s="1"/>
      <c r="AU226" s="1"/>
      <c r="AV226" s="1"/>
      <c r="AW226" s="1"/>
      <c r="AX226" s="1"/>
      <c r="AY226" s="1"/>
      <c r="AZ226" s="1"/>
      <c r="BA226" s="1"/>
      <c r="BB226" s="1"/>
      <c r="BC226" s="168"/>
      <c r="BD226" s="168"/>
      <c r="BE226" s="168"/>
      <c r="BF226" s="168"/>
      <c r="BG226" s="168"/>
      <c r="BH226" s="1"/>
      <c r="BI226" s="1"/>
      <c r="BJ226" s="168"/>
      <c r="BK226" s="168"/>
      <c r="BL226" s="168"/>
      <c r="BM226" s="168"/>
      <c r="BN226" s="168"/>
      <c r="BO226" s="168"/>
      <c r="BP226" s="1"/>
      <c r="BQ226" s="1"/>
      <c r="BR226" s="1"/>
      <c r="BS226" s="1"/>
      <c r="BT226" s="1"/>
      <c r="BU226" s="1"/>
      <c r="BV226" s="1"/>
      <c r="BW226" s="1"/>
      <c r="BX226" s="1"/>
      <c r="BY226" s="1"/>
    </row>
    <row r="227" spans="1:77" ht="15.75" customHeight="1">
      <c r="A227" s="152"/>
      <c r="B227" s="152"/>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69"/>
      <c r="AO227" s="1"/>
      <c r="AP227" s="1"/>
      <c r="AQ227" s="1"/>
      <c r="AR227" s="1"/>
      <c r="AS227" s="1"/>
      <c r="AT227" s="1"/>
      <c r="AU227" s="1"/>
      <c r="AV227" s="1"/>
      <c r="AW227" s="1"/>
      <c r="AX227" s="1"/>
      <c r="AY227" s="1"/>
      <c r="AZ227" s="1"/>
      <c r="BA227" s="1"/>
      <c r="BB227" s="1"/>
      <c r="BC227" s="168"/>
      <c r="BD227" s="168"/>
      <c r="BE227" s="168"/>
      <c r="BF227" s="168"/>
      <c r="BG227" s="168"/>
      <c r="BH227" s="1"/>
      <c r="BI227" s="1"/>
      <c r="BJ227" s="168"/>
      <c r="BK227" s="168"/>
      <c r="BL227" s="168"/>
      <c r="BM227" s="168"/>
      <c r="BN227" s="168"/>
      <c r="BO227" s="168"/>
      <c r="BP227" s="1"/>
      <c r="BQ227" s="1"/>
      <c r="BR227" s="1"/>
      <c r="BS227" s="1"/>
      <c r="BT227" s="1"/>
      <c r="BU227" s="1"/>
      <c r="BV227" s="1"/>
      <c r="BW227" s="1"/>
      <c r="BX227" s="1"/>
      <c r="BY227" s="1"/>
    </row>
    <row r="228" spans="1:77" ht="15.75" customHeight="1">
      <c r="A228" s="152"/>
      <c r="B228" s="152"/>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69"/>
      <c r="AO228" s="1"/>
      <c r="AP228" s="1"/>
      <c r="AQ228" s="1"/>
      <c r="AR228" s="1"/>
      <c r="AS228" s="1"/>
      <c r="AT228" s="1"/>
      <c r="AU228" s="1"/>
      <c r="AV228" s="1"/>
      <c r="AW228" s="1"/>
      <c r="AX228" s="1"/>
      <c r="AY228" s="1"/>
      <c r="AZ228" s="1"/>
      <c r="BA228" s="1"/>
      <c r="BB228" s="1"/>
      <c r="BC228" s="168"/>
      <c r="BD228" s="168"/>
      <c r="BE228" s="168"/>
      <c r="BF228" s="168"/>
      <c r="BG228" s="168"/>
      <c r="BH228" s="1"/>
      <c r="BI228" s="1"/>
      <c r="BJ228" s="168"/>
      <c r="BK228" s="168"/>
      <c r="BL228" s="168"/>
      <c r="BM228" s="168"/>
      <c r="BN228" s="168"/>
      <c r="BO228" s="168"/>
      <c r="BP228" s="1"/>
      <c r="BQ228" s="1"/>
      <c r="BR228" s="1"/>
      <c r="BS228" s="1"/>
      <c r="BT228" s="1"/>
      <c r="BU228" s="1"/>
      <c r="BV228" s="1"/>
      <c r="BW228" s="1"/>
      <c r="BX228" s="1"/>
      <c r="BY228" s="1"/>
    </row>
    <row r="229" spans="1:77" ht="15.75" customHeight="1">
      <c r="A229" s="152"/>
      <c r="B229" s="15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69"/>
      <c r="AO229" s="1"/>
      <c r="AP229" s="1"/>
      <c r="AQ229" s="1"/>
      <c r="AR229" s="1"/>
      <c r="AS229" s="1"/>
      <c r="AT229" s="1"/>
      <c r="AU229" s="1"/>
      <c r="AV229" s="1"/>
      <c r="AW229" s="1"/>
      <c r="AX229" s="1"/>
      <c r="AY229" s="1"/>
      <c r="AZ229" s="1"/>
      <c r="BA229" s="1"/>
      <c r="BB229" s="1"/>
      <c r="BC229" s="168"/>
      <c r="BD229" s="168"/>
      <c r="BE229" s="168"/>
      <c r="BF229" s="168"/>
      <c r="BG229" s="168"/>
      <c r="BH229" s="1"/>
      <c r="BI229" s="1"/>
      <c r="BJ229" s="168"/>
      <c r="BK229" s="168"/>
      <c r="BL229" s="168"/>
      <c r="BM229" s="168"/>
      <c r="BN229" s="168"/>
      <c r="BO229" s="168"/>
      <c r="BP229" s="1"/>
      <c r="BQ229" s="1"/>
      <c r="BR229" s="1"/>
      <c r="BS229" s="1"/>
      <c r="BT229" s="1"/>
      <c r="BU229" s="1"/>
      <c r="BV229" s="1"/>
      <c r="BW229" s="1"/>
      <c r="BX229" s="1"/>
      <c r="BY229" s="1"/>
    </row>
    <row r="230" spans="1:77" ht="15.75" customHeight="1">
      <c r="A230" s="152"/>
      <c r="B230" s="152"/>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69"/>
      <c r="AO230" s="1"/>
      <c r="AP230" s="1"/>
      <c r="AQ230" s="1"/>
      <c r="AR230" s="1"/>
      <c r="AS230" s="1"/>
      <c r="AT230" s="1"/>
      <c r="AU230" s="1"/>
      <c r="AV230" s="1"/>
      <c r="AW230" s="1"/>
      <c r="AX230" s="1"/>
      <c r="AY230" s="1"/>
      <c r="AZ230" s="1"/>
      <c r="BA230" s="1"/>
      <c r="BB230" s="1"/>
      <c r="BC230" s="168"/>
      <c r="BD230" s="168"/>
      <c r="BE230" s="168"/>
      <c r="BF230" s="168"/>
      <c r="BG230" s="168"/>
      <c r="BH230" s="1"/>
      <c r="BI230" s="1"/>
      <c r="BJ230" s="168"/>
      <c r="BK230" s="168"/>
      <c r="BL230" s="168"/>
      <c r="BM230" s="168"/>
      <c r="BN230" s="168"/>
      <c r="BO230" s="168"/>
      <c r="BP230" s="1"/>
      <c r="BQ230" s="1"/>
      <c r="BR230" s="1"/>
      <c r="BS230" s="1"/>
      <c r="BT230" s="1"/>
      <c r="BU230" s="1"/>
      <c r="BV230" s="1"/>
      <c r="BW230" s="1"/>
      <c r="BX230" s="1"/>
      <c r="BY230" s="1"/>
    </row>
    <row r="231" spans="1:77" ht="15.75" customHeight="1">
      <c r="A231" s="152"/>
      <c r="B231" s="15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69"/>
      <c r="AO231" s="1"/>
      <c r="AP231" s="1"/>
      <c r="AQ231" s="1"/>
      <c r="AR231" s="1"/>
      <c r="AS231" s="1"/>
      <c r="AT231" s="1"/>
      <c r="AU231" s="1"/>
      <c r="AV231" s="1"/>
      <c r="AW231" s="1"/>
      <c r="AX231" s="1"/>
      <c r="AY231" s="1"/>
      <c r="AZ231" s="1"/>
      <c r="BA231" s="1"/>
      <c r="BB231" s="1"/>
      <c r="BC231" s="168"/>
      <c r="BD231" s="168"/>
      <c r="BE231" s="168"/>
      <c r="BF231" s="168"/>
      <c r="BG231" s="168"/>
      <c r="BH231" s="1"/>
      <c r="BI231" s="1"/>
      <c r="BJ231" s="168"/>
      <c r="BK231" s="168"/>
      <c r="BL231" s="168"/>
      <c r="BM231" s="168"/>
      <c r="BN231" s="168"/>
      <c r="BO231" s="168"/>
      <c r="BP231" s="1"/>
      <c r="BQ231" s="1"/>
      <c r="BR231" s="1"/>
      <c r="BS231" s="1"/>
      <c r="BT231" s="1"/>
      <c r="BU231" s="1"/>
      <c r="BV231" s="1"/>
      <c r="BW231" s="1"/>
      <c r="BX231" s="1"/>
      <c r="BY231" s="1"/>
    </row>
    <row r="232" spans="1:77" ht="15.75" customHeight="1">
      <c r="A232" s="152"/>
      <c r="B232" s="152"/>
    </row>
    <row r="233" spans="1:77" ht="15.75" customHeight="1">
      <c r="A233" s="152"/>
      <c r="B233" s="152"/>
    </row>
    <row r="234" spans="1:77" ht="15.75" customHeight="1">
      <c r="A234" s="152"/>
      <c r="B234" s="152"/>
    </row>
    <row r="235" spans="1:77" ht="15.75" customHeight="1">
      <c r="A235" s="152"/>
      <c r="B235" s="152"/>
    </row>
    <row r="236" spans="1:77" ht="15.75" customHeight="1">
      <c r="A236" s="152"/>
      <c r="B236" s="152"/>
    </row>
    <row r="237" spans="1:77" ht="15.75" customHeight="1">
      <c r="A237" s="152"/>
      <c r="B237" s="152"/>
    </row>
    <row r="238" spans="1:77" ht="15.75" customHeight="1">
      <c r="A238" s="152"/>
      <c r="B238" s="152"/>
    </row>
    <row r="239" spans="1:77" ht="15.75" customHeight="1">
      <c r="A239" s="152"/>
      <c r="B239" s="152"/>
    </row>
    <row r="240" spans="1:77" ht="15.75" customHeight="1">
      <c r="A240" s="152"/>
      <c r="B240" s="152"/>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8143-3E1C-4EB6-9EDA-22566AE39A49}">
  <sheetPr codeName="Sheet9"/>
  <dimension ref="A1:CG993"/>
  <sheetViews>
    <sheetView showGridLines="0" zoomScale="84" zoomScaleNormal="84" workbookViewId="0">
      <pane xSplit="2" ySplit="4" topLeftCell="AT5" activePane="bottomRight" state="frozen"/>
      <selection pane="topRight" activeCell="C1" sqref="C1"/>
      <selection pane="bottomLeft" activeCell="A5" sqref="A5"/>
      <selection pane="bottomRight" activeCell="BA5" sqref="BA5:BA41"/>
    </sheetView>
  </sheetViews>
  <sheetFormatPr defaultColWidth="14.42578125" defaultRowHeight="15" customHeight="1"/>
  <cols>
    <col min="1" max="1" width="46.42578125" style="2" customWidth="1"/>
    <col min="2" max="2" width="7.85546875" style="2" customWidth="1"/>
    <col min="3" max="59" width="11.42578125" style="2" customWidth="1"/>
    <col min="60" max="77" width="9.140625" style="2" customWidth="1"/>
    <col min="78" max="78" width="12.85546875" style="2" customWidth="1"/>
    <col min="79" max="82" width="13.42578125" style="2" customWidth="1"/>
    <col min="83" max="83" width="14.140625" style="2" customWidth="1"/>
    <col min="84" max="84" width="12.28515625" style="2" customWidth="1"/>
    <col min="85" max="85" width="9.140625" style="2" customWidth="1"/>
    <col min="86" max="16384" width="14.42578125" style="2"/>
  </cols>
  <sheetData>
    <row r="1" spans="1:85">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
    </row>
    <row r="2" spans="1:85" ht="121.5" customHeight="1">
      <c r="A2" s="39" t="s">
        <v>1</v>
      </c>
      <c r="B2" s="82" t="s">
        <v>2</v>
      </c>
      <c r="C2" s="185" t="s">
        <v>281</v>
      </c>
      <c r="D2" s="185" t="s">
        <v>282</v>
      </c>
      <c r="E2" s="185" t="s">
        <v>71</v>
      </c>
      <c r="F2" s="185" t="s">
        <v>69</v>
      </c>
      <c r="G2" s="185" t="s">
        <v>237</v>
      </c>
      <c r="H2" s="185" t="s">
        <v>146</v>
      </c>
      <c r="I2" s="185" t="s">
        <v>74</v>
      </c>
      <c r="J2" s="185" t="s">
        <v>238</v>
      </c>
      <c r="K2" s="185" t="s">
        <v>289</v>
      </c>
      <c r="L2" s="185" t="s">
        <v>290</v>
      </c>
      <c r="M2" s="185" t="s">
        <v>291</v>
      </c>
      <c r="N2" s="185" t="s">
        <v>147</v>
      </c>
      <c r="O2" s="185" t="s">
        <v>148</v>
      </c>
      <c r="P2" s="185" t="s">
        <v>149</v>
      </c>
      <c r="Q2" s="185" t="s">
        <v>239</v>
      </c>
      <c r="R2" s="185" t="s">
        <v>92</v>
      </c>
      <c r="S2" s="185" t="s">
        <v>240</v>
      </c>
      <c r="T2" s="185" t="s">
        <v>241</v>
      </c>
      <c r="U2" s="185" t="s">
        <v>150</v>
      </c>
      <c r="V2" s="185" t="s">
        <v>93</v>
      </c>
      <c r="W2" s="185" t="s">
        <v>68</v>
      </c>
      <c r="X2" s="185" t="s">
        <v>242</v>
      </c>
      <c r="Y2" s="185" t="s">
        <v>243</v>
      </c>
      <c r="Z2" s="185" t="s">
        <v>244</v>
      </c>
      <c r="AA2" s="185" t="s">
        <v>245</v>
      </c>
      <c r="AB2" s="185" t="s">
        <v>246</v>
      </c>
      <c r="AC2" s="185" t="s">
        <v>247</v>
      </c>
      <c r="AD2" s="185" t="s">
        <v>293</v>
      </c>
      <c r="AE2" s="185" t="s">
        <v>793</v>
      </c>
      <c r="AF2" s="185" t="s">
        <v>780</v>
      </c>
      <c r="AG2" s="185" t="s">
        <v>248</v>
      </c>
      <c r="AH2" s="185" t="s">
        <v>249</v>
      </c>
      <c r="AI2" s="185" t="s">
        <v>250</v>
      </c>
      <c r="AJ2" s="185" t="s">
        <v>251</v>
      </c>
      <c r="AK2" s="185" t="s">
        <v>252</v>
      </c>
      <c r="AL2" s="185" t="s">
        <v>107</v>
      </c>
      <c r="AM2" s="185" t="s">
        <v>253</v>
      </c>
      <c r="AN2" s="185" t="s">
        <v>254</v>
      </c>
      <c r="AO2" s="185" t="s">
        <v>255</v>
      </c>
      <c r="AP2" s="185" t="s">
        <v>256</v>
      </c>
      <c r="AQ2" s="185" t="s">
        <v>257</v>
      </c>
      <c r="AR2" s="185" t="s">
        <v>258</v>
      </c>
      <c r="AS2" s="185" t="s">
        <v>295</v>
      </c>
      <c r="AT2" s="185" t="s">
        <v>259</v>
      </c>
      <c r="AU2" s="185" t="s">
        <v>296</v>
      </c>
      <c r="AV2" s="185" t="s">
        <v>260</v>
      </c>
      <c r="AW2" s="185" t="s">
        <v>261</v>
      </c>
      <c r="AX2" s="185" t="s">
        <v>262</v>
      </c>
      <c r="AY2" s="185" t="s">
        <v>263</v>
      </c>
      <c r="AZ2" s="185" t="s">
        <v>122</v>
      </c>
      <c r="BA2" s="185" t="s">
        <v>795</v>
      </c>
      <c r="BB2" s="185" t="s">
        <v>264</v>
      </c>
      <c r="BC2" s="185" t="s">
        <v>297</v>
      </c>
      <c r="BD2" s="185" t="s">
        <v>265</v>
      </c>
      <c r="BE2" s="185" t="s">
        <v>266</v>
      </c>
      <c r="BF2" s="185" t="s">
        <v>129</v>
      </c>
      <c r="BG2" s="185" t="s">
        <v>130</v>
      </c>
      <c r="BH2" s="185" t="s">
        <v>267</v>
      </c>
      <c r="BI2" s="185" t="s">
        <v>268</v>
      </c>
      <c r="BJ2" s="185" t="s">
        <v>133</v>
      </c>
      <c r="BK2" s="185" t="s">
        <v>269</v>
      </c>
      <c r="BL2" s="185" t="s">
        <v>270</v>
      </c>
      <c r="BM2" s="185" t="s">
        <v>271</v>
      </c>
      <c r="BN2" s="185" t="s">
        <v>272</v>
      </c>
      <c r="BO2" s="185" t="s">
        <v>151</v>
      </c>
      <c r="BP2" s="185" t="s">
        <v>152</v>
      </c>
      <c r="BQ2" s="185" t="s">
        <v>273</v>
      </c>
      <c r="BR2" s="185" t="s">
        <v>274</v>
      </c>
      <c r="BS2" s="185" t="s">
        <v>275</v>
      </c>
      <c r="BT2" s="185" t="s">
        <v>276</v>
      </c>
      <c r="BU2" s="185" t="s">
        <v>277</v>
      </c>
      <c r="BV2" s="185" t="s">
        <v>278</v>
      </c>
      <c r="BW2" s="185" t="s">
        <v>279</v>
      </c>
      <c r="BX2" s="185" t="s">
        <v>298</v>
      </c>
      <c r="BY2" s="185" t="s">
        <v>302</v>
      </c>
      <c r="BZ2" s="176" t="s">
        <v>324</v>
      </c>
      <c r="CA2" s="176" t="s">
        <v>325</v>
      </c>
      <c r="CB2" s="176" t="s">
        <v>326</v>
      </c>
      <c r="CC2" s="176" t="s">
        <v>327</v>
      </c>
      <c r="CD2" s="176" t="s">
        <v>328</v>
      </c>
      <c r="CE2" s="176" t="s">
        <v>329</v>
      </c>
      <c r="CF2" s="176" t="s">
        <v>330</v>
      </c>
      <c r="CG2" s="177"/>
    </row>
    <row r="3" spans="1:85">
      <c r="A3" s="172" t="s">
        <v>153</v>
      </c>
      <c r="B3" s="82"/>
      <c r="C3" s="83">
        <v>2015</v>
      </c>
      <c r="D3" s="83">
        <v>2015</v>
      </c>
      <c r="E3" s="83" t="s">
        <v>314</v>
      </c>
      <c r="F3" s="83" t="s">
        <v>284</v>
      </c>
      <c r="G3" s="83" t="s">
        <v>284</v>
      </c>
      <c r="H3" s="83">
        <v>2021</v>
      </c>
      <c r="I3" s="83" t="s">
        <v>286</v>
      </c>
      <c r="J3" s="83" t="s">
        <v>285</v>
      </c>
      <c r="K3" s="83">
        <v>2020</v>
      </c>
      <c r="L3" s="83">
        <v>2020</v>
      </c>
      <c r="M3" s="83">
        <v>2020</v>
      </c>
      <c r="N3" s="83">
        <v>2023</v>
      </c>
      <c r="O3" s="83">
        <v>2023</v>
      </c>
      <c r="P3" s="83">
        <v>2023</v>
      </c>
      <c r="Q3" s="83">
        <v>2014</v>
      </c>
      <c r="R3" s="83">
        <v>2019</v>
      </c>
      <c r="S3" s="83">
        <v>2023</v>
      </c>
      <c r="T3" s="83">
        <v>2015</v>
      </c>
      <c r="U3" s="83">
        <v>2018</v>
      </c>
      <c r="V3" s="83">
        <v>2020</v>
      </c>
      <c r="W3" s="83">
        <v>2011</v>
      </c>
      <c r="X3" s="83" t="s">
        <v>286</v>
      </c>
      <c r="Y3" s="83" t="s">
        <v>286</v>
      </c>
      <c r="Z3" s="83" t="s">
        <v>286</v>
      </c>
      <c r="AA3" s="83" t="s">
        <v>286</v>
      </c>
      <c r="AB3" s="83">
        <v>2017</v>
      </c>
      <c r="AC3" s="83">
        <v>2012</v>
      </c>
      <c r="AD3" s="83">
        <v>2022</v>
      </c>
      <c r="AE3" s="83">
        <v>2014</v>
      </c>
      <c r="AF3" s="83">
        <v>2012</v>
      </c>
      <c r="AG3" s="83">
        <v>2022</v>
      </c>
      <c r="AH3" s="83" t="s">
        <v>358</v>
      </c>
      <c r="AI3" s="83">
        <v>2021</v>
      </c>
      <c r="AJ3" s="83">
        <v>2021</v>
      </c>
      <c r="AK3" s="83">
        <v>2022</v>
      </c>
      <c r="AL3" s="83">
        <v>2022</v>
      </c>
      <c r="AM3" s="83">
        <v>2022</v>
      </c>
      <c r="AN3" s="83">
        <v>2023</v>
      </c>
      <c r="AO3" s="83">
        <v>2023</v>
      </c>
      <c r="AP3" s="83">
        <v>2022</v>
      </c>
      <c r="AQ3" s="83">
        <v>2022</v>
      </c>
      <c r="AR3" s="83">
        <v>2022</v>
      </c>
      <c r="AS3" s="83">
        <v>2020</v>
      </c>
      <c r="AT3" s="83">
        <v>2022</v>
      </c>
      <c r="AU3" s="83">
        <v>2021</v>
      </c>
      <c r="AV3" s="83">
        <v>2015</v>
      </c>
      <c r="AW3" s="83" t="s">
        <v>309</v>
      </c>
      <c r="AX3" s="83" t="s">
        <v>309</v>
      </c>
      <c r="AY3" s="83" t="s">
        <v>309</v>
      </c>
      <c r="AZ3" s="83">
        <v>2021</v>
      </c>
      <c r="BA3" s="83">
        <v>2022</v>
      </c>
      <c r="BB3" s="83">
        <v>2023</v>
      </c>
      <c r="BC3" s="83">
        <v>2022</v>
      </c>
      <c r="BD3" s="83">
        <v>2021</v>
      </c>
      <c r="BE3" s="83">
        <v>2021</v>
      </c>
      <c r="BF3" s="83">
        <v>2023</v>
      </c>
      <c r="BG3" s="83">
        <v>2023</v>
      </c>
      <c r="BH3" s="83">
        <v>2022</v>
      </c>
      <c r="BI3" s="83">
        <v>2022</v>
      </c>
      <c r="BJ3" s="83">
        <v>2022</v>
      </c>
      <c r="BK3" s="83">
        <v>2023</v>
      </c>
      <c r="BL3" s="83">
        <v>2018</v>
      </c>
      <c r="BM3" s="83">
        <v>2023</v>
      </c>
      <c r="BN3" s="83">
        <v>2022</v>
      </c>
      <c r="BO3" s="83">
        <v>2022</v>
      </c>
      <c r="BP3" s="83">
        <v>2022</v>
      </c>
      <c r="BQ3" s="83">
        <v>2020</v>
      </c>
      <c r="BR3" s="83">
        <v>2021</v>
      </c>
      <c r="BS3" s="83">
        <v>2017</v>
      </c>
      <c r="BT3" s="83">
        <v>2017</v>
      </c>
      <c r="BU3" s="83">
        <v>2017</v>
      </c>
      <c r="BV3" s="83">
        <v>2020</v>
      </c>
      <c r="BW3" s="83">
        <v>2023</v>
      </c>
      <c r="BX3" s="83">
        <v>2020</v>
      </c>
      <c r="BY3" s="83">
        <v>2022</v>
      </c>
      <c r="BZ3" s="169"/>
      <c r="CA3" s="169"/>
      <c r="CB3" s="169"/>
      <c r="CC3" s="169"/>
      <c r="CD3" s="169"/>
      <c r="CE3" s="169"/>
      <c r="CF3" s="169"/>
      <c r="CG3" s="1"/>
    </row>
    <row r="4" spans="1:85" ht="51">
      <c r="A4" s="174" t="s">
        <v>280</v>
      </c>
      <c r="B4" s="82"/>
      <c r="C4" s="83" t="s">
        <v>154</v>
      </c>
      <c r="D4" s="83" t="s">
        <v>154</v>
      </c>
      <c r="E4" s="83" t="s">
        <v>154</v>
      </c>
      <c r="F4" s="83" t="s">
        <v>155</v>
      </c>
      <c r="G4" s="83" t="s">
        <v>155</v>
      </c>
      <c r="H4" s="83" t="s">
        <v>156</v>
      </c>
      <c r="I4" s="83" t="s">
        <v>154</v>
      </c>
      <c r="J4" s="83" t="s">
        <v>287</v>
      </c>
      <c r="K4" s="83" t="s">
        <v>288</v>
      </c>
      <c r="L4" s="83" t="s">
        <v>288</v>
      </c>
      <c r="M4" s="83" t="s">
        <v>288</v>
      </c>
      <c r="N4" s="83" t="s">
        <v>157</v>
      </c>
      <c r="O4" s="83" t="s">
        <v>156</v>
      </c>
      <c r="P4" s="83" t="s">
        <v>156</v>
      </c>
      <c r="Q4" s="83" t="s">
        <v>155</v>
      </c>
      <c r="R4" s="83" t="s">
        <v>156</v>
      </c>
      <c r="S4" s="83" t="s">
        <v>156</v>
      </c>
      <c r="T4" s="83" t="s">
        <v>156</v>
      </c>
      <c r="U4" s="83" t="s">
        <v>156</v>
      </c>
      <c r="V4" s="83" t="s">
        <v>158</v>
      </c>
      <c r="W4" s="83" t="s">
        <v>155</v>
      </c>
      <c r="X4" s="83" t="s">
        <v>155</v>
      </c>
      <c r="Y4" s="83" t="s">
        <v>155</v>
      </c>
      <c r="Z4" s="83" t="s">
        <v>155</v>
      </c>
      <c r="AA4" s="83" t="s">
        <v>155</v>
      </c>
      <c r="AB4" s="83" t="s">
        <v>158</v>
      </c>
      <c r="AC4" s="83" t="s">
        <v>158</v>
      </c>
      <c r="AD4" s="83" t="s">
        <v>156</v>
      </c>
      <c r="AE4" s="83" t="s">
        <v>158</v>
      </c>
      <c r="AF4" s="83" t="s">
        <v>158</v>
      </c>
      <c r="AG4" s="83" t="s">
        <v>158</v>
      </c>
      <c r="AH4" s="83" t="s">
        <v>294</v>
      </c>
      <c r="AI4" s="83" t="s">
        <v>294</v>
      </c>
      <c r="AJ4" s="83" t="s">
        <v>156</v>
      </c>
      <c r="AK4" s="83" t="s">
        <v>156</v>
      </c>
      <c r="AL4" s="83" t="s">
        <v>156</v>
      </c>
      <c r="AM4" s="83" t="s">
        <v>156</v>
      </c>
      <c r="AN4" s="83" t="s">
        <v>156</v>
      </c>
      <c r="AO4" s="83" t="s">
        <v>155</v>
      </c>
      <c r="AP4" s="83" t="s">
        <v>155</v>
      </c>
      <c r="AQ4" s="83" t="s">
        <v>316</v>
      </c>
      <c r="AR4" s="83" t="s">
        <v>316</v>
      </c>
      <c r="AS4" s="83" t="s">
        <v>288</v>
      </c>
      <c r="AT4" s="83" t="s">
        <v>317</v>
      </c>
      <c r="AU4" s="83" t="s">
        <v>317</v>
      </c>
      <c r="AV4" s="83" t="s">
        <v>156</v>
      </c>
      <c r="AW4" s="83" t="s">
        <v>156</v>
      </c>
      <c r="AX4" s="83" t="s">
        <v>155</v>
      </c>
      <c r="AY4" s="83" t="s">
        <v>156</v>
      </c>
      <c r="AZ4" s="83" t="s">
        <v>156</v>
      </c>
      <c r="BA4" s="83" t="s">
        <v>796</v>
      </c>
      <c r="BB4" s="83" t="s">
        <v>156</v>
      </c>
      <c r="BC4" s="83" t="s">
        <v>156</v>
      </c>
      <c r="BD4" s="83" t="s">
        <v>156</v>
      </c>
      <c r="BE4" s="83" t="s">
        <v>158</v>
      </c>
      <c r="BF4" s="83" t="s">
        <v>158</v>
      </c>
      <c r="BG4" s="83" t="s">
        <v>156</v>
      </c>
      <c r="BH4" s="175" t="s">
        <v>155</v>
      </c>
      <c r="BI4" s="175" t="s">
        <v>156</v>
      </c>
      <c r="BJ4" s="83" t="s">
        <v>156</v>
      </c>
      <c r="BK4" s="83" t="s">
        <v>156</v>
      </c>
      <c r="BL4" s="83" t="s">
        <v>366</v>
      </c>
      <c r="BM4" s="83" t="s">
        <v>316</v>
      </c>
      <c r="BN4" s="83" t="s">
        <v>159</v>
      </c>
      <c r="BO4" s="83" t="s">
        <v>156</v>
      </c>
      <c r="BP4" s="175" t="s">
        <v>156</v>
      </c>
      <c r="BQ4" s="175" t="s">
        <v>294</v>
      </c>
      <c r="BR4" s="175" t="s">
        <v>156</v>
      </c>
      <c r="BS4" s="175" t="s">
        <v>369</v>
      </c>
      <c r="BT4" s="175" t="s">
        <v>369</v>
      </c>
      <c r="BU4" s="175" t="s">
        <v>369</v>
      </c>
      <c r="BV4" s="175" t="s">
        <v>370</v>
      </c>
      <c r="BW4" s="175" t="s">
        <v>155</v>
      </c>
      <c r="BX4" s="175" t="s">
        <v>371</v>
      </c>
      <c r="BY4" s="175" t="s">
        <v>160</v>
      </c>
      <c r="BZ4" s="169"/>
      <c r="CA4" s="169"/>
      <c r="CB4" s="169"/>
      <c r="CC4" s="169"/>
      <c r="CD4" s="169"/>
      <c r="CE4" s="169"/>
      <c r="CF4" s="169"/>
      <c r="CG4" s="178"/>
    </row>
    <row r="5" spans="1:85">
      <c r="A5" s="39" t="s">
        <v>175</v>
      </c>
      <c r="B5" s="82" t="s">
        <v>213</v>
      </c>
      <c r="C5" s="56" t="s">
        <v>331</v>
      </c>
      <c r="D5" s="56" t="s">
        <v>331</v>
      </c>
      <c r="E5" s="56" t="s">
        <v>331</v>
      </c>
      <c r="F5" s="56" t="s">
        <v>331</v>
      </c>
      <c r="G5" s="56" t="s">
        <v>331</v>
      </c>
      <c r="H5" s="56" t="s">
        <v>331</v>
      </c>
      <c r="I5" s="56" t="s">
        <v>331</v>
      </c>
      <c r="J5" s="56" t="s">
        <v>331</v>
      </c>
      <c r="K5" s="56" t="s">
        <v>331</v>
      </c>
      <c r="L5" s="56" t="s">
        <v>331</v>
      </c>
      <c r="M5" s="56" t="s">
        <v>331</v>
      </c>
      <c r="N5" s="56" t="s">
        <v>331</v>
      </c>
      <c r="O5" s="56" t="s">
        <v>331</v>
      </c>
      <c r="P5" s="56" t="s">
        <v>331</v>
      </c>
      <c r="Q5" s="56" t="s">
        <v>331</v>
      </c>
      <c r="R5" s="56" t="s">
        <v>332</v>
      </c>
      <c r="S5" s="56" t="s">
        <v>331</v>
      </c>
      <c r="T5" s="56" t="s">
        <v>331</v>
      </c>
      <c r="U5" s="56" t="s">
        <v>332</v>
      </c>
      <c r="V5" s="56" t="s">
        <v>332</v>
      </c>
      <c r="W5" s="56" t="s">
        <v>331</v>
      </c>
      <c r="X5" s="56" t="s">
        <v>331</v>
      </c>
      <c r="Y5" s="56" t="s">
        <v>331</v>
      </c>
      <c r="Z5" s="56" t="s">
        <v>332</v>
      </c>
      <c r="AA5" s="56" t="s">
        <v>331</v>
      </c>
      <c r="AB5" s="56" t="s">
        <v>331</v>
      </c>
      <c r="AC5" s="56" t="s">
        <v>331</v>
      </c>
      <c r="AD5" s="56" t="s">
        <v>331</v>
      </c>
      <c r="AE5" s="56" t="s">
        <v>331</v>
      </c>
      <c r="AF5" s="56" t="s">
        <v>331</v>
      </c>
      <c r="AG5" s="56" t="s">
        <v>331</v>
      </c>
      <c r="AH5" s="56" t="s">
        <v>332</v>
      </c>
      <c r="AI5" s="56" t="s">
        <v>332</v>
      </c>
      <c r="AJ5" s="56" t="s">
        <v>332</v>
      </c>
      <c r="AK5" s="56" t="s">
        <v>332</v>
      </c>
      <c r="AL5" s="56" t="s">
        <v>331</v>
      </c>
      <c r="AM5" s="56" t="s">
        <v>331</v>
      </c>
      <c r="AN5" s="56" t="s">
        <v>332</v>
      </c>
      <c r="AO5" s="56" t="s">
        <v>331</v>
      </c>
      <c r="AP5" s="56" t="s">
        <v>332</v>
      </c>
      <c r="AQ5" s="56" t="s">
        <v>331</v>
      </c>
      <c r="AR5" s="56" t="s">
        <v>331</v>
      </c>
      <c r="AS5" s="56" t="s">
        <v>331</v>
      </c>
      <c r="AT5" s="56" t="s">
        <v>332</v>
      </c>
      <c r="AU5" s="171" t="s">
        <v>331</v>
      </c>
      <c r="AV5" s="171" t="s">
        <v>331</v>
      </c>
      <c r="AW5" s="171" t="s">
        <v>331</v>
      </c>
      <c r="AX5" s="171" t="s">
        <v>331</v>
      </c>
      <c r="AY5" s="171" t="s">
        <v>331</v>
      </c>
      <c r="AZ5" s="171" t="s">
        <v>331</v>
      </c>
      <c r="BA5" s="171" t="s">
        <v>331</v>
      </c>
      <c r="BB5" s="171" t="s">
        <v>331</v>
      </c>
      <c r="BC5" s="171" t="s">
        <v>331</v>
      </c>
      <c r="BD5" s="171" t="s">
        <v>331</v>
      </c>
      <c r="BE5" s="56" t="s">
        <v>332</v>
      </c>
      <c r="BF5" s="56" t="s">
        <v>332</v>
      </c>
      <c r="BG5" s="56" t="s">
        <v>161</v>
      </c>
      <c r="BH5" s="56" t="s">
        <v>331</v>
      </c>
      <c r="BI5" s="56" t="s">
        <v>161</v>
      </c>
      <c r="BJ5" s="56" t="s">
        <v>331</v>
      </c>
      <c r="BK5" s="56" t="s">
        <v>332</v>
      </c>
      <c r="BL5" s="56" t="s">
        <v>331</v>
      </c>
      <c r="BM5" s="56" t="s">
        <v>332</v>
      </c>
      <c r="BN5" s="56" t="s">
        <v>331</v>
      </c>
      <c r="BO5" s="56" t="s">
        <v>332</v>
      </c>
      <c r="BP5" s="56" t="s">
        <v>332</v>
      </c>
      <c r="BQ5" s="56" t="s">
        <v>332</v>
      </c>
      <c r="BR5" s="56" t="s">
        <v>332</v>
      </c>
      <c r="BS5" s="56" t="s">
        <v>331</v>
      </c>
      <c r="BT5" s="56" t="s">
        <v>331</v>
      </c>
      <c r="BU5" s="56" t="s">
        <v>331</v>
      </c>
      <c r="BV5" s="56" t="s">
        <v>332</v>
      </c>
      <c r="BW5" s="56" t="s">
        <v>331</v>
      </c>
      <c r="BX5" s="56" t="s">
        <v>331</v>
      </c>
      <c r="BY5" s="56" t="s">
        <v>331</v>
      </c>
      <c r="BZ5" s="169">
        <f t="shared" ref="BZ5:BZ41" si="0">COUNTIF($C5:$BY5,"subnational")</f>
        <v>53</v>
      </c>
      <c r="CA5" s="179">
        <f t="shared" ref="CA5:CA41" si="1">COUNTIF($C5:$BY5,"subnational")/COUNTA($C5:$BY5)</f>
        <v>0.70666666666666667</v>
      </c>
      <c r="CB5" s="169">
        <f t="shared" ref="CB5:CB41" si="2">COUNTIF($C5:$BY5,"national")</f>
        <v>20</v>
      </c>
      <c r="CC5" s="179">
        <f t="shared" ref="CC5:CC41" si="3">COUNTIF($C5:$BY5,"national")/COUNTA($C5:$BY5)</f>
        <v>0.26666666666666666</v>
      </c>
      <c r="CD5" s="180">
        <f t="shared" ref="CD5:CD41" si="4">BZ5/CB5</f>
        <v>2.65</v>
      </c>
      <c r="CE5" s="169">
        <f t="shared" ref="CE5:CE41" si="5">COUNTIF($C5:$BY5,"No data")</f>
        <v>2</v>
      </c>
      <c r="CF5" s="179">
        <f t="shared" ref="CF5:CF41" si="6">COUNTIF($C5:$BY5,"No data")/COUNTA($C5:$BY5)</f>
        <v>2.6666666666666668E-2</v>
      </c>
      <c r="CG5" s="1"/>
    </row>
    <row r="6" spans="1:85">
      <c r="A6" s="39" t="s">
        <v>162</v>
      </c>
      <c r="B6" s="82" t="s">
        <v>200</v>
      </c>
      <c r="C6" s="56" t="s">
        <v>331</v>
      </c>
      <c r="D6" s="56" t="s">
        <v>331</v>
      </c>
      <c r="E6" s="56" t="s">
        <v>331</v>
      </c>
      <c r="F6" s="56" t="s">
        <v>331</v>
      </c>
      <c r="G6" s="56" t="s">
        <v>331</v>
      </c>
      <c r="H6" s="56" t="s">
        <v>331</v>
      </c>
      <c r="I6" s="56" t="s">
        <v>331</v>
      </c>
      <c r="J6" s="56" t="s">
        <v>331</v>
      </c>
      <c r="K6" s="56" t="s">
        <v>331</v>
      </c>
      <c r="L6" s="56" t="s">
        <v>331</v>
      </c>
      <c r="M6" s="56" t="s">
        <v>331</v>
      </c>
      <c r="N6" s="56" t="s">
        <v>331</v>
      </c>
      <c r="O6" s="56" t="s">
        <v>331</v>
      </c>
      <c r="P6" s="56" t="s">
        <v>331</v>
      </c>
      <c r="Q6" s="56" t="s">
        <v>331</v>
      </c>
      <c r="R6" s="56" t="s">
        <v>332</v>
      </c>
      <c r="S6" s="56" t="s">
        <v>331</v>
      </c>
      <c r="T6" s="56" t="s">
        <v>331</v>
      </c>
      <c r="U6" s="56" t="s">
        <v>332</v>
      </c>
      <c r="V6" s="56" t="s">
        <v>332</v>
      </c>
      <c r="W6" s="56" t="s">
        <v>331</v>
      </c>
      <c r="X6" s="56" t="s">
        <v>331</v>
      </c>
      <c r="Y6" s="56" t="s">
        <v>331</v>
      </c>
      <c r="Z6" s="56" t="s">
        <v>332</v>
      </c>
      <c r="AA6" s="56" t="s">
        <v>331</v>
      </c>
      <c r="AB6" s="56" t="s">
        <v>331</v>
      </c>
      <c r="AC6" s="56" t="s">
        <v>331</v>
      </c>
      <c r="AD6" s="56" t="s">
        <v>331</v>
      </c>
      <c r="AE6" s="56" t="s">
        <v>331</v>
      </c>
      <c r="AF6" s="56" t="s">
        <v>331</v>
      </c>
      <c r="AG6" s="56" t="s">
        <v>331</v>
      </c>
      <c r="AH6" s="56" t="s">
        <v>332</v>
      </c>
      <c r="AI6" s="56" t="s">
        <v>332</v>
      </c>
      <c r="AJ6" s="56" t="s">
        <v>332</v>
      </c>
      <c r="AK6" s="56" t="s">
        <v>332</v>
      </c>
      <c r="AL6" s="56" t="s">
        <v>331</v>
      </c>
      <c r="AM6" s="56" t="s">
        <v>331</v>
      </c>
      <c r="AN6" s="56" t="s">
        <v>332</v>
      </c>
      <c r="AO6" s="56" t="s">
        <v>331</v>
      </c>
      <c r="AP6" s="56" t="s">
        <v>332</v>
      </c>
      <c r="AQ6" s="56" t="s">
        <v>331</v>
      </c>
      <c r="AR6" s="56" t="s">
        <v>331</v>
      </c>
      <c r="AS6" s="56" t="s">
        <v>331</v>
      </c>
      <c r="AT6" s="56" t="s">
        <v>332</v>
      </c>
      <c r="AU6" s="171" t="s">
        <v>331</v>
      </c>
      <c r="AV6" s="171" t="s">
        <v>331</v>
      </c>
      <c r="AW6" s="171" t="s">
        <v>331</v>
      </c>
      <c r="AX6" s="171" t="s">
        <v>331</v>
      </c>
      <c r="AY6" s="171" t="s">
        <v>331</v>
      </c>
      <c r="AZ6" s="171" t="s">
        <v>331</v>
      </c>
      <c r="BA6" s="171" t="s">
        <v>331</v>
      </c>
      <c r="BB6" s="171" t="s">
        <v>331</v>
      </c>
      <c r="BC6" s="171" t="s">
        <v>331</v>
      </c>
      <c r="BD6" s="171" t="s">
        <v>331</v>
      </c>
      <c r="BE6" s="56" t="s">
        <v>332</v>
      </c>
      <c r="BF6" s="56" t="s">
        <v>332</v>
      </c>
      <c r="BG6" s="56" t="s">
        <v>161</v>
      </c>
      <c r="BH6" s="56" t="s">
        <v>331</v>
      </c>
      <c r="BI6" s="56" t="s">
        <v>161</v>
      </c>
      <c r="BJ6" s="56" t="s">
        <v>331</v>
      </c>
      <c r="BK6" s="56" t="s">
        <v>332</v>
      </c>
      <c r="BL6" s="56" t="s">
        <v>331</v>
      </c>
      <c r="BM6" s="56" t="s">
        <v>332</v>
      </c>
      <c r="BN6" s="56" t="s">
        <v>331</v>
      </c>
      <c r="BO6" s="56" t="s">
        <v>332</v>
      </c>
      <c r="BP6" s="56" t="s">
        <v>332</v>
      </c>
      <c r="BQ6" s="56" t="s">
        <v>332</v>
      </c>
      <c r="BR6" s="56" t="s">
        <v>332</v>
      </c>
      <c r="BS6" s="56" t="s">
        <v>331</v>
      </c>
      <c r="BT6" s="56" t="s">
        <v>331</v>
      </c>
      <c r="BU6" s="56" t="s">
        <v>331</v>
      </c>
      <c r="BV6" s="56" t="s">
        <v>332</v>
      </c>
      <c r="BW6" s="56" t="s">
        <v>331</v>
      </c>
      <c r="BX6" s="56" t="s">
        <v>331</v>
      </c>
      <c r="BY6" s="56" t="s">
        <v>331</v>
      </c>
      <c r="BZ6" s="169">
        <f t="shared" si="0"/>
        <v>53</v>
      </c>
      <c r="CA6" s="179">
        <f t="shared" si="1"/>
        <v>0.70666666666666667</v>
      </c>
      <c r="CB6" s="169">
        <f t="shared" si="2"/>
        <v>20</v>
      </c>
      <c r="CC6" s="179">
        <f t="shared" si="3"/>
        <v>0.26666666666666666</v>
      </c>
      <c r="CD6" s="180">
        <f t="shared" si="4"/>
        <v>2.65</v>
      </c>
      <c r="CE6" s="169">
        <f t="shared" si="5"/>
        <v>2</v>
      </c>
      <c r="CF6" s="179">
        <f t="shared" si="6"/>
        <v>2.6666666666666668E-2</v>
      </c>
      <c r="CG6" s="1"/>
    </row>
    <row r="7" spans="1:85">
      <c r="A7" s="39" t="s">
        <v>189</v>
      </c>
      <c r="B7" s="82" t="s">
        <v>227</v>
      </c>
      <c r="C7" s="56" t="s">
        <v>331</v>
      </c>
      <c r="D7" s="56" t="s">
        <v>331</v>
      </c>
      <c r="E7" s="56" t="s">
        <v>331</v>
      </c>
      <c r="F7" s="56" t="s">
        <v>331</v>
      </c>
      <c r="G7" s="56" t="s">
        <v>331</v>
      </c>
      <c r="H7" s="56" t="s">
        <v>331</v>
      </c>
      <c r="I7" s="56" t="s">
        <v>331</v>
      </c>
      <c r="J7" s="56" t="s">
        <v>331</v>
      </c>
      <c r="K7" s="56" t="s">
        <v>331</v>
      </c>
      <c r="L7" s="56" t="s">
        <v>331</v>
      </c>
      <c r="M7" s="56" t="s">
        <v>331</v>
      </c>
      <c r="N7" s="56" t="s">
        <v>331</v>
      </c>
      <c r="O7" s="56" t="s">
        <v>331</v>
      </c>
      <c r="P7" s="56" t="s">
        <v>331</v>
      </c>
      <c r="Q7" s="56" t="s">
        <v>331</v>
      </c>
      <c r="R7" s="56" t="s">
        <v>332</v>
      </c>
      <c r="S7" s="56" t="s">
        <v>331</v>
      </c>
      <c r="T7" s="56" t="s">
        <v>331</v>
      </c>
      <c r="U7" s="56" t="s">
        <v>332</v>
      </c>
      <c r="V7" s="56" t="s">
        <v>332</v>
      </c>
      <c r="W7" s="56" t="s">
        <v>331</v>
      </c>
      <c r="X7" s="56" t="s">
        <v>331</v>
      </c>
      <c r="Y7" s="56" t="s">
        <v>331</v>
      </c>
      <c r="Z7" s="56" t="s">
        <v>332</v>
      </c>
      <c r="AA7" s="56" t="s">
        <v>331</v>
      </c>
      <c r="AB7" s="56" t="s">
        <v>331</v>
      </c>
      <c r="AC7" s="56" t="s">
        <v>331</v>
      </c>
      <c r="AD7" s="56" t="s">
        <v>331</v>
      </c>
      <c r="AE7" s="56" t="s">
        <v>331</v>
      </c>
      <c r="AF7" s="56" t="s">
        <v>331</v>
      </c>
      <c r="AG7" s="56" t="s">
        <v>331</v>
      </c>
      <c r="AH7" s="56" t="s">
        <v>332</v>
      </c>
      <c r="AI7" s="56" t="s">
        <v>332</v>
      </c>
      <c r="AJ7" s="56" t="s">
        <v>332</v>
      </c>
      <c r="AK7" s="56" t="s">
        <v>332</v>
      </c>
      <c r="AL7" s="56" t="s">
        <v>331</v>
      </c>
      <c r="AM7" s="56" t="s">
        <v>331</v>
      </c>
      <c r="AN7" s="56" t="s">
        <v>332</v>
      </c>
      <c r="AO7" s="56" t="s">
        <v>331</v>
      </c>
      <c r="AP7" s="56" t="s">
        <v>332</v>
      </c>
      <c r="AQ7" s="56" t="s">
        <v>331</v>
      </c>
      <c r="AR7" s="56" t="s">
        <v>331</v>
      </c>
      <c r="AS7" s="56" t="s">
        <v>331</v>
      </c>
      <c r="AT7" s="56" t="s">
        <v>332</v>
      </c>
      <c r="AU7" s="171" t="s">
        <v>331</v>
      </c>
      <c r="AV7" s="171" t="s">
        <v>331</v>
      </c>
      <c r="AW7" s="171" t="s">
        <v>331</v>
      </c>
      <c r="AX7" s="171" t="s">
        <v>331</v>
      </c>
      <c r="AY7" s="171" t="s">
        <v>331</v>
      </c>
      <c r="AZ7" s="171" t="s">
        <v>331</v>
      </c>
      <c r="BA7" s="171" t="s">
        <v>331</v>
      </c>
      <c r="BB7" s="171" t="s">
        <v>331</v>
      </c>
      <c r="BC7" s="171" t="s">
        <v>331</v>
      </c>
      <c r="BD7" s="171" t="s">
        <v>331</v>
      </c>
      <c r="BE7" s="56" t="s">
        <v>332</v>
      </c>
      <c r="BF7" s="56" t="s">
        <v>332</v>
      </c>
      <c r="BG7" s="56" t="s">
        <v>161</v>
      </c>
      <c r="BH7" s="56" t="s">
        <v>331</v>
      </c>
      <c r="BI7" s="56" t="s">
        <v>161</v>
      </c>
      <c r="BJ7" s="56" t="s">
        <v>331</v>
      </c>
      <c r="BK7" s="56" t="s">
        <v>332</v>
      </c>
      <c r="BL7" s="56" t="s">
        <v>331</v>
      </c>
      <c r="BM7" s="56" t="s">
        <v>332</v>
      </c>
      <c r="BN7" s="56" t="s">
        <v>331</v>
      </c>
      <c r="BO7" s="56" t="s">
        <v>332</v>
      </c>
      <c r="BP7" s="56" t="s">
        <v>332</v>
      </c>
      <c r="BQ7" s="56" t="s">
        <v>332</v>
      </c>
      <c r="BR7" s="56" t="s">
        <v>332</v>
      </c>
      <c r="BS7" s="56" t="s">
        <v>331</v>
      </c>
      <c r="BT7" s="56" t="s">
        <v>331</v>
      </c>
      <c r="BU7" s="56" t="s">
        <v>331</v>
      </c>
      <c r="BV7" s="56" t="s">
        <v>332</v>
      </c>
      <c r="BW7" s="56" t="s">
        <v>331</v>
      </c>
      <c r="BX7" s="56" t="s">
        <v>331</v>
      </c>
      <c r="BY7" s="56" t="s">
        <v>331</v>
      </c>
      <c r="BZ7" s="169">
        <f t="shared" si="0"/>
        <v>53</v>
      </c>
      <c r="CA7" s="179">
        <f t="shared" si="1"/>
        <v>0.70666666666666667</v>
      </c>
      <c r="CB7" s="169">
        <f t="shared" si="2"/>
        <v>20</v>
      </c>
      <c r="CC7" s="179">
        <f t="shared" si="3"/>
        <v>0.26666666666666666</v>
      </c>
      <c r="CD7" s="180">
        <f t="shared" si="4"/>
        <v>2.65</v>
      </c>
      <c r="CE7" s="169">
        <f t="shared" si="5"/>
        <v>2</v>
      </c>
      <c r="CF7" s="179">
        <f t="shared" si="6"/>
        <v>2.6666666666666668E-2</v>
      </c>
      <c r="CG7" s="1"/>
    </row>
    <row r="8" spans="1:85">
      <c r="A8" s="39" t="s">
        <v>163</v>
      </c>
      <c r="B8" s="82" t="s">
        <v>201</v>
      </c>
      <c r="C8" s="56" t="s">
        <v>331</v>
      </c>
      <c r="D8" s="56" t="s">
        <v>331</v>
      </c>
      <c r="E8" s="56" t="s">
        <v>331</v>
      </c>
      <c r="F8" s="56" t="s">
        <v>331</v>
      </c>
      <c r="G8" s="56" t="s">
        <v>331</v>
      </c>
      <c r="H8" s="56" t="s">
        <v>331</v>
      </c>
      <c r="I8" s="56" t="s">
        <v>331</v>
      </c>
      <c r="J8" s="56" t="s">
        <v>331</v>
      </c>
      <c r="K8" s="56" t="s">
        <v>331</v>
      </c>
      <c r="L8" s="56" t="s">
        <v>331</v>
      </c>
      <c r="M8" s="56" t="s">
        <v>331</v>
      </c>
      <c r="N8" s="56" t="s">
        <v>331</v>
      </c>
      <c r="O8" s="56" t="s">
        <v>331</v>
      </c>
      <c r="P8" s="56" t="s">
        <v>331</v>
      </c>
      <c r="Q8" s="56" t="s">
        <v>331</v>
      </c>
      <c r="R8" s="56" t="s">
        <v>332</v>
      </c>
      <c r="S8" s="56" t="s">
        <v>331</v>
      </c>
      <c r="T8" s="56" t="s">
        <v>331</v>
      </c>
      <c r="U8" s="56" t="s">
        <v>332</v>
      </c>
      <c r="V8" s="56" t="s">
        <v>332</v>
      </c>
      <c r="W8" s="56" t="s">
        <v>331</v>
      </c>
      <c r="X8" s="56" t="s">
        <v>331</v>
      </c>
      <c r="Y8" s="56" t="s">
        <v>331</v>
      </c>
      <c r="Z8" s="56" t="s">
        <v>332</v>
      </c>
      <c r="AA8" s="56" t="s">
        <v>331</v>
      </c>
      <c r="AB8" s="56" t="s">
        <v>331</v>
      </c>
      <c r="AC8" s="56" t="s">
        <v>331</v>
      </c>
      <c r="AD8" s="56" t="s">
        <v>331</v>
      </c>
      <c r="AE8" s="56" t="s">
        <v>331</v>
      </c>
      <c r="AF8" s="56" t="s">
        <v>331</v>
      </c>
      <c r="AG8" s="56" t="s">
        <v>331</v>
      </c>
      <c r="AH8" s="56" t="s">
        <v>332</v>
      </c>
      <c r="AI8" s="56" t="s">
        <v>332</v>
      </c>
      <c r="AJ8" s="56" t="s">
        <v>332</v>
      </c>
      <c r="AK8" s="56" t="s">
        <v>332</v>
      </c>
      <c r="AL8" s="56" t="s">
        <v>331</v>
      </c>
      <c r="AM8" s="56" t="s">
        <v>331</v>
      </c>
      <c r="AN8" s="56" t="s">
        <v>332</v>
      </c>
      <c r="AO8" s="56" t="s">
        <v>331</v>
      </c>
      <c r="AP8" s="56" t="s">
        <v>332</v>
      </c>
      <c r="AQ8" s="56" t="s">
        <v>331</v>
      </c>
      <c r="AR8" s="56" t="s">
        <v>331</v>
      </c>
      <c r="AS8" s="56" t="s">
        <v>331</v>
      </c>
      <c r="AT8" s="56" t="s">
        <v>332</v>
      </c>
      <c r="AU8" s="171" t="s">
        <v>331</v>
      </c>
      <c r="AV8" s="171" t="s">
        <v>331</v>
      </c>
      <c r="AW8" s="171" t="s">
        <v>331</v>
      </c>
      <c r="AX8" s="171" t="s">
        <v>331</v>
      </c>
      <c r="AY8" s="171" t="s">
        <v>331</v>
      </c>
      <c r="AZ8" s="171" t="s">
        <v>331</v>
      </c>
      <c r="BA8" s="171" t="s">
        <v>331</v>
      </c>
      <c r="BB8" s="171" t="s">
        <v>331</v>
      </c>
      <c r="BC8" s="171" t="s">
        <v>331</v>
      </c>
      <c r="BD8" s="171" t="s">
        <v>331</v>
      </c>
      <c r="BE8" s="56" t="s">
        <v>332</v>
      </c>
      <c r="BF8" s="56" t="s">
        <v>332</v>
      </c>
      <c r="BG8" s="56" t="s">
        <v>161</v>
      </c>
      <c r="BH8" s="56" t="s">
        <v>331</v>
      </c>
      <c r="BI8" s="56" t="s">
        <v>161</v>
      </c>
      <c r="BJ8" s="56" t="s">
        <v>331</v>
      </c>
      <c r="BK8" s="56" t="s">
        <v>332</v>
      </c>
      <c r="BL8" s="56" t="s">
        <v>331</v>
      </c>
      <c r="BM8" s="56" t="s">
        <v>332</v>
      </c>
      <c r="BN8" s="56" t="s">
        <v>331</v>
      </c>
      <c r="BO8" s="56" t="s">
        <v>332</v>
      </c>
      <c r="BP8" s="56" t="s">
        <v>332</v>
      </c>
      <c r="BQ8" s="56" t="s">
        <v>332</v>
      </c>
      <c r="BR8" s="56" t="s">
        <v>332</v>
      </c>
      <c r="BS8" s="56" t="s">
        <v>331</v>
      </c>
      <c r="BT8" s="56" t="s">
        <v>331</v>
      </c>
      <c r="BU8" s="56" t="s">
        <v>331</v>
      </c>
      <c r="BV8" s="56" t="s">
        <v>332</v>
      </c>
      <c r="BW8" s="56" t="s">
        <v>331</v>
      </c>
      <c r="BX8" s="56" t="s">
        <v>331</v>
      </c>
      <c r="BY8" s="56" t="s">
        <v>331</v>
      </c>
      <c r="BZ8" s="169">
        <f t="shared" si="0"/>
        <v>53</v>
      </c>
      <c r="CA8" s="179">
        <f t="shared" si="1"/>
        <v>0.70666666666666667</v>
      </c>
      <c r="CB8" s="169">
        <f t="shared" si="2"/>
        <v>20</v>
      </c>
      <c r="CC8" s="179">
        <f t="shared" si="3"/>
        <v>0.26666666666666666</v>
      </c>
      <c r="CD8" s="180">
        <f t="shared" si="4"/>
        <v>2.65</v>
      </c>
      <c r="CE8" s="169">
        <f t="shared" si="5"/>
        <v>2</v>
      </c>
      <c r="CF8" s="179">
        <f t="shared" si="6"/>
        <v>2.6666666666666668E-2</v>
      </c>
      <c r="CG8" s="1"/>
    </row>
    <row r="9" spans="1:85">
      <c r="A9" s="39" t="s">
        <v>190</v>
      </c>
      <c r="B9" s="82" t="s">
        <v>228</v>
      </c>
      <c r="C9" s="56" t="s">
        <v>331</v>
      </c>
      <c r="D9" s="56" t="s">
        <v>331</v>
      </c>
      <c r="E9" s="56" t="s">
        <v>331</v>
      </c>
      <c r="F9" s="56" t="s">
        <v>331</v>
      </c>
      <c r="G9" s="56" t="s">
        <v>331</v>
      </c>
      <c r="H9" s="56" t="s">
        <v>331</v>
      </c>
      <c r="I9" s="56" t="s">
        <v>331</v>
      </c>
      <c r="J9" s="56" t="s">
        <v>331</v>
      </c>
      <c r="K9" s="56" t="s">
        <v>331</v>
      </c>
      <c r="L9" s="56" t="s">
        <v>331</v>
      </c>
      <c r="M9" s="56" t="s">
        <v>331</v>
      </c>
      <c r="N9" s="56" t="s">
        <v>331</v>
      </c>
      <c r="O9" s="56" t="s">
        <v>331</v>
      </c>
      <c r="P9" s="56" t="s">
        <v>331</v>
      </c>
      <c r="Q9" s="56" t="s">
        <v>331</v>
      </c>
      <c r="R9" s="56" t="s">
        <v>332</v>
      </c>
      <c r="S9" s="56" t="s">
        <v>331</v>
      </c>
      <c r="T9" s="56" t="s">
        <v>331</v>
      </c>
      <c r="U9" s="56" t="s">
        <v>332</v>
      </c>
      <c r="V9" s="56" t="s">
        <v>332</v>
      </c>
      <c r="W9" s="56" t="s">
        <v>331</v>
      </c>
      <c r="X9" s="56" t="s">
        <v>331</v>
      </c>
      <c r="Y9" s="56" t="s">
        <v>331</v>
      </c>
      <c r="Z9" s="56" t="s">
        <v>332</v>
      </c>
      <c r="AA9" s="56" t="s">
        <v>331</v>
      </c>
      <c r="AB9" s="56" t="s">
        <v>331</v>
      </c>
      <c r="AC9" s="56" t="s">
        <v>331</v>
      </c>
      <c r="AD9" s="56" t="s">
        <v>331</v>
      </c>
      <c r="AE9" s="56" t="s">
        <v>331</v>
      </c>
      <c r="AF9" s="56" t="s">
        <v>331</v>
      </c>
      <c r="AG9" s="56" t="s">
        <v>331</v>
      </c>
      <c r="AH9" s="56" t="s">
        <v>332</v>
      </c>
      <c r="AI9" s="56" t="s">
        <v>332</v>
      </c>
      <c r="AJ9" s="56" t="s">
        <v>332</v>
      </c>
      <c r="AK9" s="56" t="s">
        <v>332</v>
      </c>
      <c r="AL9" s="56" t="s">
        <v>331</v>
      </c>
      <c r="AM9" s="56" t="s">
        <v>331</v>
      </c>
      <c r="AN9" s="56" t="s">
        <v>332</v>
      </c>
      <c r="AO9" s="56" t="s">
        <v>331</v>
      </c>
      <c r="AP9" s="56" t="s">
        <v>332</v>
      </c>
      <c r="AQ9" s="56" t="s">
        <v>331</v>
      </c>
      <c r="AR9" s="56" t="s">
        <v>331</v>
      </c>
      <c r="AS9" s="56" t="s">
        <v>331</v>
      </c>
      <c r="AT9" s="56" t="s">
        <v>332</v>
      </c>
      <c r="AU9" s="171" t="s">
        <v>331</v>
      </c>
      <c r="AV9" s="171" t="s">
        <v>331</v>
      </c>
      <c r="AW9" s="171" t="s">
        <v>331</v>
      </c>
      <c r="AX9" s="171" t="s">
        <v>331</v>
      </c>
      <c r="AY9" s="171" t="s">
        <v>331</v>
      </c>
      <c r="AZ9" s="171" t="s">
        <v>331</v>
      </c>
      <c r="BA9" s="171" t="s">
        <v>331</v>
      </c>
      <c r="BB9" s="171" t="s">
        <v>331</v>
      </c>
      <c r="BC9" s="171" t="s">
        <v>331</v>
      </c>
      <c r="BD9" s="171" t="s">
        <v>331</v>
      </c>
      <c r="BE9" s="56" t="s">
        <v>332</v>
      </c>
      <c r="BF9" s="56" t="s">
        <v>332</v>
      </c>
      <c r="BG9" s="56" t="s">
        <v>161</v>
      </c>
      <c r="BH9" s="56" t="s">
        <v>331</v>
      </c>
      <c r="BI9" s="56" t="s">
        <v>161</v>
      </c>
      <c r="BJ9" s="56" t="s">
        <v>331</v>
      </c>
      <c r="BK9" s="56" t="s">
        <v>332</v>
      </c>
      <c r="BL9" s="56" t="s">
        <v>331</v>
      </c>
      <c r="BM9" s="56" t="s">
        <v>332</v>
      </c>
      <c r="BN9" s="56" t="s">
        <v>331</v>
      </c>
      <c r="BO9" s="56" t="s">
        <v>332</v>
      </c>
      <c r="BP9" s="56" t="s">
        <v>332</v>
      </c>
      <c r="BQ9" s="56" t="s">
        <v>332</v>
      </c>
      <c r="BR9" s="56" t="s">
        <v>332</v>
      </c>
      <c r="BS9" s="56" t="s">
        <v>331</v>
      </c>
      <c r="BT9" s="56" t="s">
        <v>331</v>
      </c>
      <c r="BU9" s="56" t="s">
        <v>331</v>
      </c>
      <c r="BV9" s="56" t="s">
        <v>332</v>
      </c>
      <c r="BW9" s="56" t="s">
        <v>331</v>
      </c>
      <c r="BX9" s="56" t="s">
        <v>331</v>
      </c>
      <c r="BY9" s="56" t="s">
        <v>331</v>
      </c>
      <c r="BZ9" s="169">
        <f t="shared" si="0"/>
        <v>53</v>
      </c>
      <c r="CA9" s="179">
        <f t="shared" si="1"/>
        <v>0.70666666666666667</v>
      </c>
      <c r="CB9" s="169">
        <f t="shared" si="2"/>
        <v>20</v>
      </c>
      <c r="CC9" s="179">
        <f t="shared" si="3"/>
        <v>0.26666666666666666</v>
      </c>
      <c r="CD9" s="180">
        <f t="shared" si="4"/>
        <v>2.65</v>
      </c>
      <c r="CE9" s="169">
        <f t="shared" si="5"/>
        <v>2</v>
      </c>
      <c r="CF9" s="179">
        <f t="shared" si="6"/>
        <v>2.6666666666666668E-2</v>
      </c>
      <c r="CG9" s="1"/>
    </row>
    <row r="10" spans="1:85">
      <c r="A10" s="39" t="s">
        <v>176</v>
      </c>
      <c r="B10" s="82" t="s">
        <v>214</v>
      </c>
      <c r="C10" s="56" t="s">
        <v>331</v>
      </c>
      <c r="D10" s="56" t="s">
        <v>331</v>
      </c>
      <c r="E10" s="56" t="s">
        <v>331</v>
      </c>
      <c r="F10" s="56" t="s">
        <v>331</v>
      </c>
      <c r="G10" s="56" t="s">
        <v>331</v>
      </c>
      <c r="H10" s="56" t="s">
        <v>331</v>
      </c>
      <c r="I10" s="56" t="s">
        <v>331</v>
      </c>
      <c r="J10" s="56" t="s">
        <v>331</v>
      </c>
      <c r="K10" s="56" t="s">
        <v>331</v>
      </c>
      <c r="L10" s="56" t="s">
        <v>331</v>
      </c>
      <c r="M10" s="56" t="s">
        <v>331</v>
      </c>
      <c r="N10" s="56" t="s">
        <v>331</v>
      </c>
      <c r="O10" s="56" t="s">
        <v>331</v>
      </c>
      <c r="P10" s="56" t="s">
        <v>331</v>
      </c>
      <c r="Q10" s="56" t="s">
        <v>331</v>
      </c>
      <c r="R10" s="56" t="s">
        <v>332</v>
      </c>
      <c r="S10" s="56" t="s">
        <v>331</v>
      </c>
      <c r="T10" s="56" t="s">
        <v>331</v>
      </c>
      <c r="U10" s="56" t="s">
        <v>332</v>
      </c>
      <c r="V10" s="56" t="s">
        <v>332</v>
      </c>
      <c r="W10" s="56" t="s">
        <v>331</v>
      </c>
      <c r="X10" s="56" t="s">
        <v>331</v>
      </c>
      <c r="Y10" s="56" t="s">
        <v>331</v>
      </c>
      <c r="Z10" s="56" t="s">
        <v>332</v>
      </c>
      <c r="AA10" s="56" t="s">
        <v>331</v>
      </c>
      <c r="AB10" s="56" t="s">
        <v>331</v>
      </c>
      <c r="AC10" s="56" t="s">
        <v>331</v>
      </c>
      <c r="AD10" s="56" t="s">
        <v>331</v>
      </c>
      <c r="AE10" s="56" t="s">
        <v>331</v>
      </c>
      <c r="AF10" s="56" t="s">
        <v>331</v>
      </c>
      <c r="AG10" s="56" t="s">
        <v>331</v>
      </c>
      <c r="AH10" s="56" t="s">
        <v>332</v>
      </c>
      <c r="AI10" s="56" t="s">
        <v>332</v>
      </c>
      <c r="AJ10" s="56" t="s">
        <v>332</v>
      </c>
      <c r="AK10" s="56" t="s">
        <v>332</v>
      </c>
      <c r="AL10" s="56" t="s">
        <v>331</v>
      </c>
      <c r="AM10" s="56" t="s">
        <v>331</v>
      </c>
      <c r="AN10" s="56" t="s">
        <v>332</v>
      </c>
      <c r="AO10" s="56" t="s">
        <v>331</v>
      </c>
      <c r="AP10" s="56" t="s">
        <v>332</v>
      </c>
      <c r="AQ10" s="56" t="s">
        <v>331</v>
      </c>
      <c r="AR10" s="56" t="s">
        <v>331</v>
      </c>
      <c r="AS10" s="56" t="s">
        <v>331</v>
      </c>
      <c r="AT10" s="56" t="s">
        <v>332</v>
      </c>
      <c r="AU10" s="171" t="s">
        <v>331</v>
      </c>
      <c r="AV10" s="171" t="s">
        <v>331</v>
      </c>
      <c r="AW10" s="171" t="s">
        <v>331</v>
      </c>
      <c r="AX10" s="171" t="s">
        <v>331</v>
      </c>
      <c r="AY10" s="171" t="s">
        <v>331</v>
      </c>
      <c r="AZ10" s="171" t="s">
        <v>331</v>
      </c>
      <c r="BA10" s="171" t="s">
        <v>331</v>
      </c>
      <c r="BB10" s="171" t="s">
        <v>331</v>
      </c>
      <c r="BC10" s="171" t="s">
        <v>331</v>
      </c>
      <c r="BD10" s="171" t="s">
        <v>331</v>
      </c>
      <c r="BE10" s="56" t="s">
        <v>332</v>
      </c>
      <c r="BF10" s="56" t="s">
        <v>332</v>
      </c>
      <c r="BG10" s="56" t="s">
        <v>161</v>
      </c>
      <c r="BH10" s="56" t="s">
        <v>331</v>
      </c>
      <c r="BI10" s="56" t="s">
        <v>161</v>
      </c>
      <c r="BJ10" s="56" t="s">
        <v>331</v>
      </c>
      <c r="BK10" s="56" t="s">
        <v>332</v>
      </c>
      <c r="BL10" s="56" t="s">
        <v>331</v>
      </c>
      <c r="BM10" s="56" t="s">
        <v>332</v>
      </c>
      <c r="BN10" s="56" t="s">
        <v>331</v>
      </c>
      <c r="BO10" s="56" t="s">
        <v>332</v>
      </c>
      <c r="BP10" s="56" t="s">
        <v>332</v>
      </c>
      <c r="BQ10" s="56" t="s">
        <v>332</v>
      </c>
      <c r="BR10" s="56" t="s">
        <v>332</v>
      </c>
      <c r="BS10" s="56" t="s">
        <v>331</v>
      </c>
      <c r="BT10" s="56" t="s">
        <v>331</v>
      </c>
      <c r="BU10" s="56" t="s">
        <v>331</v>
      </c>
      <c r="BV10" s="56" t="s">
        <v>332</v>
      </c>
      <c r="BW10" s="56" t="s">
        <v>331</v>
      </c>
      <c r="BX10" s="56" t="s">
        <v>331</v>
      </c>
      <c r="BY10" s="56" t="s">
        <v>331</v>
      </c>
      <c r="BZ10" s="169">
        <f t="shared" si="0"/>
        <v>53</v>
      </c>
      <c r="CA10" s="179">
        <f t="shared" si="1"/>
        <v>0.70666666666666667</v>
      </c>
      <c r="CB10" s="169">
        <f t="shared" si="2"/>
        <v>20</v>
      </c>
      <c r="CC10" s="179">
        <f t="shared" si="3"/>
        <v>0.26666666666666666</v>
      </c>
      <c r="CD10" s="180">
        <f t="shared" si="4"/>
        <v>2.65</v>
      </c>
      <c r="CE10" s="169">
        <f t="shared" si="5"/>
        <v>2</v>
      </c>
      <c r="CF10" s="179">
        <f t="shared" si="6"/>
        <v>2.6666666666666668E-2</v>
      </c>
      <c r="CG10" s="1"/>
    </row>
    <row r="11" spans="1:85">
      <c r="A11" s="39" t="s">
        <v>191</v>
      </c>
      <c r="B11" s="82" t="s">
        <v>229</v>
      </c>
      <c r="C11" s="56" t="s">
        <v>331</v>
      </c>
      <c r="D11" s="56" t="s">
        <v>331</v>
      </c>
      <c r="E11" s="56" t="s">
        <v>331</v>
      </c>
      <c r="F11" s="56" t="s">
        <v>331</v>
      </c>
      <c r="G11" s="56" t="s">
        <v>331</v>
      </c>
      <c r="H11" s="56" t="s">
        <v>331</v>
      </c>
      <c r="I11" s="56" t="s">
        <v>331</v>
      </c>
      <c r="J11" s="56" t="s">
        <v>331</v>
      </c>
      <c r="K11" s="56" t="s">
        <v>331</v>
      </c>
      <c r="L11" s="56" t="s">
        <v>331</v>
      </c>
      <c r="M11" s="56" t="s">
        <v>331</v>
      </c>
      <c r="N11" s="56" t="s">
        <v>331</v>
      </c>
      <c r="O11" s="56" t="s">
        <v>331</v>
      </c>
      <c r="P11" s="56" t="s">
        <v>331</v>
      </c>
      <c r="Q11" s="56" t="s">
        <v>331</v>
      </c>
      <c r="R11" s="56" t="s">
        <v>332</v>
      </c>
      <c r="S11" s="56" t="s">
        <v>331</v>
      </c>
      <c r="T11" s="56" t="s">
        <v>331</v>
      </c>
      <c r="U11" s="56" t="s">
        <v>332</v>
      </c>
      <c r="V11" s="56" t="s">
        <v>332</v>
      </c>
      <c r="W11" s="56" t="s">
        <v>331</v>
      </c>
      <c r="X11" s="56" t="s">
        <v>331</v>
      </c>
      <c r="Y11" s="56" t="s">
        <v>331</v>
      </c>
      <c r="Z11" s="56" t="s">
        <v>332</v>
      </c>
      <c r="AA11" s="56" t="s">
        <v>331</v>
      </c>
      <c r="AB11" s="56" t="s">
        <v>331</v>
      </c>
      <c r="AC11" s="56" t="s">
        <v>331</v>
      </c>
      <c r="AD11" s="56" t="s">
        <v>331</v>
      </c>
      <c r="AE11" s="56" t="s">
        <v>331</v>
      </c>
      <c r="AF11" s="56" t="s">
        <v>331</v>
      </c>
      <c r="AG11" s="56" t="s">
        <v>331</v>
      </c>
      <c r="AH11" s="56" t="s">
        <v>332</v>
      </c>
      <c r="AI11" s="56" t="s">
        <v>332</v>
      </c>
      <c r="AJ11" s="56" t="s">
        <v>332</v>
      </c>
      <c r="AK11" s="56" t="s">
        <v>332</v>
      </c>
      <c r="AL11" s="56" t="s">
        <v>331</v>
      </c>
      <c r="AM11" s="56" t="s">
        <v>331</v>
      </c>
      <c r="AN11" s="56" t="s">
        <v>332</v>
      </c>
      <c r="AO11" s="56" t="s">
        <v>331</v>
      </c>
      <c r="AP11" s="56" t="s">
        <v>332</v>
      </c>
      <c r="AQ11" s="56" t="s">
        <v>331</v>
      </c>
      <c r="AR11" s="56" t="s">
        <v>331</v>
      </c>
      <c r="AS11" s="56" t="s">
        <v>331</v>
      </c>
      <c r="AT11" s="56" t="s">
        <v>332</v>
      </c>
      <c r="AU11" s="171" t="s">
        <v>331</v>
      </c>
      <c r="AV11" s="171" t="s">
        <v>331</v>
      </c>
      <c r="AW11" s="171" t="s">
        <v>331</v>
      </c>
      <c r="AX11" s="171" t="s">
        <v>331</v>
      </c>
      <c r="AY11" s="171" t="s">
        <v>331</v>
      </c>
      <c r="AZ11" s="171" t="s">
        <v>331</v>
      </c>
      <c r="BA11" s="171" t="s">
        <v>331</v>
      </c>
      <c r="BB11" s="171" t="s">
        <v>331</v>
      </c>
      <c r="BC11" s="171" t="s">
        <v>331</v>
      </c>
      <c r="BD11" s="171" t="s">
        <v>331</v>
      </c>
      <c r="BE11" s="56" t="s">
        <v>332</v>
      </c>
      <c r="BF11" s="56" t="s">
        <v>332</v>
      </c>
      <c r="BG11" s="56" t="s">
        <v>161</v>
      </c>
      <c r="BH11" s="56" t="s">
        <v>331</v>
      </c>
      <c r="BI11" s="56" t="s">
        <v>161</v>
      </c>
      <c r="BJ11" s="56" t="s">
        <v>331</v>
      </c>
      <c r="BK11" s="56" t="s">
        <v>332</v>
      </c>
      <c r="BL11" s="56" t="s">
        <v>331</v>
      </c>
      <c r="BM11" s="56" t="s">
        <v>332</v>
      </c>
      <c r="BN11" s="56" t="s">
        <v>331</v>
      </c>
      <c r="BO11" s="56" t="s">
        <v>332</v>
      </c>
      <c r="BP11" s="56" t="s">
        <v>332</v>
      </c>
      <c r="BQ11" s="56" t="s">
        <v>332</v>
      </c>
      <c r="BR11" s="56" t="s">
        <v>332</v>
      </c>
      <c r="BS11" s="56" t="s">
        <v>331</v>
      </c>
      <c r="BT11" s="56" t="s">
        <v>331</v>
      </c>
      <c r="BU11" s="56" t="s">
        <v>331</v>
      </c>
      <c r="BV11" s="56" t="s">
        <v>332</v>
      </c>
      <c r="BW11" s="56" t="s">
        <v>331</v>
      </c>
      <c r="BX11" s="56" t="s">
        <v>331</v>
      </c>
      <c r="BY11" s="56" t="s">
        <v>331</v>
      </c>
      <c r="BZ11" s="169">
        <f t="shared" si="0"/>
        <v>53</v>
      </c>
      <c r="CA11" s="179">
        <f t="shared" si="1"/>
        <v>0.70666666666666667</v>
      </c>
      <c r="CB11" s="169">
        <f t="shared" si="2"/>
        <v>20</v>
      </c>
      <c r="CC11" s="179">
        <f t="shared" si="3"/>
        <v>0.26666666666666666</v>
      </c>
      <c r="CD11" s="180">
        <f t="shared" si="4"/>
        <v>2.65</v>
      </c>
      <c r="CE11" s="169">
        <f t="shared" si="5"/>
        <v>2</v>
      </c>
      <c r="CF11" s="179">
        <f t="shared" si="6"/>
        <v>2.6666666666666668E-2</v>
      </c>
      <c r="CG11" s="1"/>
    </row>
    <row r="12" spans="1:85">
      <c r="A12" s="39" t="s">
        <v>192</v>
      </c>
      <c r="B12" s="82" t="s">
        <v>230</v>
      </c>
      <c r="C12" s="56" t="s">
        <v>331</v>
      </c>
      <c r="D12" s="56" t="s">
        <v>331</v>
      </c>
      <c r="E12" s="56" t="s">
        <v>331</v>
      </c>
      <c r="F12" s="56" t="s">
        <v>331</v>
      </c>
      <c r="G12" s="56" t="s">
        <v>331</v>
      </c>
      <c r="H12" s="56" t="s">
        <v>331</v>
      </c>
      <c r="I12" s="56" t="s">
        <v>331</v>
      </c>
      <c r="J12" s="56" t="s">
        <v>331</v>
      </c>
      <c r="K12" s="56" t="s">
        <v>331</v>
      </c>
      <c r="L12" s="56" t="s">
        <v>331</v>
      </c>
      <c r="M12" s="56" t="s">
        <v>331</v>
      </c>
      <c r="N12" s="56" t="s">
        <v>331</v>
      </c>
      <c r="O12" s="56" t="s">
        <v>331</v>
      </c>
      <c r="P12" s="56" t="s">
        <v>331</v>
      </c>
      <c r="Q12" s="56" t="s">
        <v>331</v>
      </c>
      <c r="R12" s="56" t="s">
        <v>332</v>
      </c>
      <c r="S12" s="56" t="s">
        <v>331</v>
      </c>
      <c r="T12" s="56" t="s">
        <v>331</v>
      </c>
      <c r="U12" s="56" t="s">
        <v>332</v>
      </c>
      <c r="V12" s="56" t="s">
        <v>332</v>
      </c>
      <c r="W12" s="56" t="s">
        <v>331</v>
      </c>
      <c r="X12" s="56" t="s">
        <v>331</v>
      </c>
      <c r="Y12" s="56" t="s">
        <v>331</v>
      </c>
      <c r="Z12" s="56" t="s">
        <v>332</v>
      </c>
      <c r="AA12" s="56" t="s">
        <v>331</v>
      </c>
      <c r="AB12" s="56" t="s">
        <v>331</v>
      </c>
      <c r="AC12" s="56" t="s">
        <v>331</v>
      </c>
      <c r="AD12" s="56" t="s">
        <v>331</v>
      </c>
      <c r="AE12" s="56" t="s">
        <v>331</v>
      </c>
      <c r="AF12" s="56" t="s">
        <v>331</v>
      </c>
      <c r="AG12" s="56" t="s">
        <v>331</v>
      </c>
      <c r="AH12" s="56" t="s">
        <v>332</v>
      </c>
      <c r="AI12" s="56" t="s">
        <v>332</v>
      </c>
      <c r="AJ12" s="56" t="s">
        <v>332</v>
      </c>
      <c r="AK12" s="56" t="s">
        <v>332</v>
      </c>
      <c r="AL12" s="56" t="s">
        <v>331</v>
      </c>
      <c r="AM12" s="56" t="s">
        <v>331</v>
      </c>
      <c r="AN12" s="56" t="s">
        <v>332</v>
      </c>
      <c r="AO12" s="56" t="s">
        <v>331</v>
      </c>
      <c r="AP12" s="56" t="s">
        <v>332</v>
      </c>
      <c r="AQ12" s="56" t="s">
        <v>331</v>
      </c>
      <c r="AR12" s="56" t="s">
        <v>331</v>
      </c>
      <c r="AS12" s="56" t="s">
        <v>331</v>
      </c>
      <c r="AT12" s="56" t="s">
        <v>332</v>
      </c>
      <c r="AU12" s="171" t="s">
        <v>331</v>
      </c>
      <c r="AV12" s="171" t="s">
        <v>331</v>
      </c>
      <c r="AW12" s="171" t="s">
        <v>331</v>
      </c>
      <c r="AX12" s="171" t="s">
        <v>331</v>
      </c>
      <c r="AY12" s="171" t="s">
        <v>331</v>
      </c>
      <c r="AZ12" s="171" t="s">
        <v>331</v>
      </c>
      <c r="BA12" s="171" t="s">
        <v>331</v>
      </c>
      <c r="BB12" s="171" t="s">
        <v>331</v>
      </c>
      <c r="BC12" s="171" t="s">
        <v>331</v>
      </c>
      <c r="BD12" s="171" t="s">
        <v>331</v>
      </c>
      <c r="BE12" s="56" t="s">
        <v>332</v>
      </c>
      <c r="BF12" s="56" t="s">
        <v>332</v>
      </c>
      <c r="BG12" s="56" t="s">
        <v>161</v>
      </c>
      <c r="BH12" s="56" t="s">
        <v>331</v>
      </c>
      <c r="BI12" s="56" t="s">
        <v>161</v>
      </c>
      <c r="BJ12" s="56" t="s">
        <v>331</v>
      </c>
      <c r="BK12" s="56" t="s">
        <v>332</v>
      </c>
      <c r="BL12" s="56" t="s">
        <v>331</v>
      </c>
      <c r="BM12" s="56" t="s">
        <v>332</v>
      </c>
      <c r="BN12" s="56" t="s">
        <v>331</v>
      </c>
      <c r="BO12" s="56" t="s">
        <v>332</v>
      </c>
      <c r="BP12" s="56" t="s">
        <v>332</v>
      </c>
      <c r="BQ12" s="56" t="s">
        <v>332</v>
      </c>
      <c r="BR12" s="56" t="s">
        <v>332</v>
      </c>
      <c r="BS12" s="56" t="s">
        <v>331</v>
      </c>
      <c r="BT12" s="56" t="s">
        <v>331</v>
      </c>
      <c r="BU12" s="56" t="s">
        <v>331</v>
      </c>
      <c r="BV12" s="56" t="s">
        <v>332</v>
      </c>
      <c r="BW12" s="56" t="s">
        <v>331</v>
      </c>
      <c r="BX12" s="56" t="s">
        <v>331</v>
      </c>
      <c r="BY12" s="56" t="s">
        <v>331</v>
      </c>
      <c r="BZ12" s="169">
        <f t="shared" si="0"/>
        <v>53</v>
      </c>
      <c r="CA12" s="179">
        <f t="shared" si="1"/>
        <v>0.70666666666666667</v>
      </c>
      <c r="CB12" s="169">
        <f t="shared" si="2"/>
        <v>20</v>
      </c>
      <c r="CC12" s="179">
        <f t="shared" si="3"/>
        <v>0.26666666666666666</v>
      </c>
      <c r="CD12" s="180">
        <f t="shared" si="4"/>
        <v>2.65</v>
      </c>
      <c r="CE12" s="169">
        <f t="shared" si="5"/>
        <v>2</v>
      </c>
      <c r="CF12" s="179">
        <f t="shared" si="6"/>
        <v>2.6666666666666668E-2</v>
      </c>
      <c r="CG12" s="1"/>
    </row>
    <row r="13" spans="1:85">
      <c r="A13" s="39" t="s">
        <v>174</v>
      </c>
      <c r="B13" s="82" t="s">
        <v>212</v>
      </c>
      <c r="C13" s="56" t="s">
        <v>331</v>
      </c>
      <c r="D13" s="56" t="s">
        <v>331</v>
      </c>
      <c r="E13" s="56" t="s">
        <v>331</v>
      </c>
      <c r="F13" s="56" t="s">
        <v>331</v>
      </c>
      <c r="G13" s="56" t="s">
        <v>331</v>
      </c>
      <c r="H13" s="56" t="s">
        <v>331</v>
      </c>
      <c r="I13" s="56" t="s">
        <v>331</v>
      </c>
      <c r="J13" s="56" t="s">
        <v>331</v>
      </c>
      <c r="K13" s="56" t="s">
        <v>331</v>
      </c>
      <c r="L13" s="56" t="s">
        <v>331</v>
      </c>
      <c r="M13" s="56" t="s">
        <v>331</v>
      </c>
      <c r="N13" s="56" t="s">
        <v>331</v>
      </c>
      <c r="O13" s="56" t="s">
        <v>331</v>
      </c>
      <c r="P13" s="56" t="s">
        <v>331</v>
      </c>
      <c r="Q13" s="56" t="s">
        <v>331</v>
      </c>
      <c r="R13" s="56" t="s">
        <v>332</v>
      </c>
      <c r="S13" s="56" t="s">
        <v>331</v>
      </c>
      <c r="T13" s="56" t="s">
        <v>331</v>
      </c>
      <c r="U13" s="56" t="s">
        <v>332</v>
      </c>
      <c r="V13" s="56" t="s">
        <v>332</v>
      </c>
      <c r="W13" s="56" t="s">
        <v>331</v>
      </c>
      <c r="X13" s="56" t="s">
        <v>331</v>
      </c>
      <c r="Y13" s="56" t="s">
        <v>331</v>
      </c>
      <c r="Z13" s="56" t="s">
        <v>332</v>
      </c>
      <c r="AA13" s="56" t="s">
        <v>331</v>
      </c>
      <c r="AB13" s="56" t="s">
        <v>331</v>
      </c>
      <c r="AC13" s="56" t="s">
        <v>331</v>
      </c>
      <c r="AD13" s="56" t="s">
        <v>331</v>
      </c>
      <c r="AE13" s="56" t="s">
        <v>331</v>
      </c>
      <c r="AF13" s="56" t="s">
        <v>331</v>
      </c>
      <c r="AG13" s="56" t="s">
        <v>331</v>
      </c>
      <c r="AH13" s="56" t="s">
        <v>332</v>
      </c>
      <c r="AI13" s="56" t="s">
        <v>332</v>
      </c>
      <c r="AJ13" s="56" t="s">
        <v>332</v>
      </c>
      <c r="AK13" s="56" t="s">
        <v>332</v>
      </c>
      <c r="AL13" s="56" t="s">
        <v>331</v>
      </c>
      <c r="AM13" s="56" t="s">
        <v>331</v>
      </c>
      <c r="AN13" s="56" t="s">
        <v>332</v>
      </c>
      <c r="AO13" s="56" t="s">
        <v>331</v>
      </c>
      <c r="AP13" s="56" t="s">
        <v>332</v>
      </c>
      <c r="AQ13" s="56" t="s">
        <v>331</v>
      </c>
      <c r="AR13" s="56" t="s">
        <v>331</v>
      </c>
      <c r="AS13" s="56" t="s">
        <v>331</v>
      </c>
      <c r="AT13" s="56" t="s">
        <v>332</v>
      </c>
      <c r="AU13" s="171" t="s">
        <v>331</v>
      </c>
      <c r="AV13" s="171" t="s">
        <v>331</v>
      </c>
      <c r="AW13" s="171" t="s">
        <v>331</v>
      </c>
      <c r="AX13" s="171" t="s">
        <v>331</v>
      </c>
      <c r="AY13" s="171" t="s">
        <v>331</v>
      </c>
      <c r="AZ13" s="171" t="s">
        <v>331</v>
      </c>
      <c r="BA13" s="171" t="s">
        <v>331</v>
      </c>
      <c r="BB13" s="171" t="s">
        <v>331</v>
      </c>
      <c r="BC13" s="171" t="s">
        <v>331</v>
      </c>
      <c r="BD13" s="171" t="s">
        <v>331</v>
      </c>
      <c r="BE13" s="56" t="s">
        <v>332</v>
      </c>
      <c r="BF13" s="56" t="s">
        <v>332</v>
      </c>
      <c r="BG13" s="56" t="s">
        <v>161</v>
      </c>
      <c r="BH13" s="56" t="s">
        <v>331</v>
      </c>
      <c r="BI13" s="56" t="s">
        <v>161</v>
      </c>
      <c r="BJ13" s="56" t="s">
        <v>331</v>
      </c>
      <c r="BK13" s="56" t="s">
        <v>332</v>
      </c>
      <c r="BL13" s="56" t="s">
        <v>331</v>
      </c>
      <c r="BM13" s="56" t="s">
        <v>332</v>
      </c>
      <c r="BN13" s="56" t="s">
        <v>331</v>
      </c>
      <c r="BO13" s="56" t="s">
        <v>332</v>
      </c>
      <c r="BP13" s="56" t="s">
        <v>332</v>
      </c>
      <c r="BQ13" s="56" t="s">
        <v>332</v>
      </c>
      <c r="BR13" s="56" t="s">
        <v>332</v>
      </c>
      <c r="BS13" s="56" t="s">
        <v>331</v>
      </c>
      <c r="BT13" s="56" t="s">
        <v>331</v>
      </c>
      <c r="BU13" s="56" t="s">
        <v>331</v>
      </c>
      <c r="BV13" s="56" t="s">
        <v>332</v>
      </c>
      <c r="BW13" s="56" t="s">
        <v>331</v>
      </c>
      <c r="BX13" s="56" t="s">
        <v>331</v>
      </c>
      <c r="BY13" s="56" t="s">
        <v>331</v>
      </c>
      <c r="BZ13" s="169">
        <f t="shared" si="0"/>
        <v>53</v>
      </c>
      <c r="CA13" s="179">
        <f t="shared" si="1"/>
        <v>0.70666666666666667</v>
      </c>
      <c r="CB13" s="169">
        <f t="shared" si="2"/>
        <v>20</v>
      </c>
      <c r="CC13" s="179">
        <f t="shared" si="3"/>
        <v>0.26666666666666666</v>
      </c>
      <c r="CD13" s="180">
        <f t="shared" si="4"/>
        <v>2.65</v>
      </c>
      <c r="CE13" s="169">
        <f t="shared" si="5"/>
        <v>2</v>
      </c>
      <c r="CF13" s="179">
        <f t="shared" si="6"/>
        <v>2.6666666666666668E-2</v>
      </c>
      <c r="CG13" s="1"/>
    </row>
    <row r="14" spans="1:85">
      <c r="A14" s="39" t="s">
        <v>193</v>
      </c>
      <c r="B14" s="82" t="s">
        <v>231</v>
      </c>
      <c r="C14" s="56" t="s">
        <v>331</v>
      </c>
      <c r="D14" s="56" t="s">
        <v>331</v>
      </c>
      <c r="E14" s="56" t="s">
        <v>331</v>
      </c>
      <c r="F14" s="56" t="s">
        <v>331</v>
      </c>
      <c r="G14" s="56" t="s">
        <v>331</v>
      </c>
      <c r="H14" s="56" t="s">
        <v>331</v>
      </c>
      <c r="I14" s="56" t="s">
        <v>331</v>
      </c>
      <c r="J14" s="56" t="s">
        <v>331</v>
      </c>
      <c r="K14" s="56" t="s">
        <v>331</v>
      </c>
      <c r="L14" s="56" t="s">
        <v>331</v>
      </c>
      <c r="M14" s="56" t="s">
        <v>331</v>
      </c>
      <c r="N14" s="56" t="s">
        <v>331</v>
      </c>
      <c r="O14" s="56" t="s">
        <v>331</v>
      </c>
      <c r="P14" s="56" t="s">
        <v>331</v>
      </c>
      <c r="Q14" s="56" t="s">
        <v>331</v>
      </c>
      <c r="R14" s="56" t="s">
        <v>332</v>
      </c>
      <c r="S14" s="56" t="s">
        <v>331</v>
      </c>
      <c r="T14" s="56" t="s">
        <v>331</v>
      </c>
      <c r="U14" s="56" t="s">
        <v>332</v>
      </c>
      <c r="V14" s="56" t="s">
        <v>332</v>
      </c>
      <c r="W14" s="56" t="s">
        <v>331</v>
      </c>
      <c r="X14" s="56" t="s">
        <v>331</v>
      </c>
      <c r="Y14" s="56" t="s">
        <v>331</v>
      </c>
      <c r="Z14" s="56" t="s">
        <v>332</v>
      </c>
      <c r="AA14" s="56" t="s">
        <v>331</v>
      </c>
      <c r="AB14" s="56" t="s">
        <v>331</v>
      </c>
      <c r="AC14" s="56" t="s">
        <v>331</v>
      </c>
      <c r="AD14" s="56" t="s">
        <v>331</v>
      </c>
      <c r="AE14" s="56" t="s">
        <v>331</v>
      </c>
      <c r="AF14" s="56" t="s">
        <v>331</v>
      </c>
      <c r="AG14" s="56" t="s">
        <v>331</v>
      </c>
      <c r="AH14" s="56" t="s">
        <v>332</v>
      </c>
      <c r="AI14" s="56" t="s">
        <v>332</v>
      </c>
      <c r="AJ14" s="56" t="s">
        <v>332</v>
      </c>
      <c r="AK14" s="56" t="s">
        <v>332</v>
      </c>
      <c r="AL14" s="56" t="s">
        <v>331</v>
      </c>
      <c r="AM14" s="56" t="s">
        <v>331</v>
      </c>
      <c r="AN14" s="56" t="s">
        <v>332</v>
      </c>
      <c r="AO14" s="56" t="s">
        <v>331</v>
      </c>
      <c r="AP14" s="56" t="s">
        <v>332</v>
      </c>
      <c r="AQ14" s="56" t="s">
        <v>331</v>
      </c>
      <c r="AR14" s="56" t="s">
        <v>331</v>
      </c>
      <c r="AS14" s="56" t="s">
        <v>331</v>
      </c>
      <c r="AT14" s="56" t="s">
        <v>332</v>
      </c>
      <c r="AU14" s="171" t="s">
        <v>331</v>
      </c>
      <c r="AV14" s="171" t="s">
        <v>331</v>
      </c>
      <c r="AW14" s="171" t="s">
        <v>331</v>
      </c>
      <c r="AX14" s="171" t="s">
        <v>331</v>
      </c>
      <c r="AY14" s="171" t="s">
        <v>331</v>
      </c>
      <c r="AZ14" s="171" t="s">
        <v>331</v>
      </c>
      <c r="BA14" s="171" t="s">
        <v>331</v>
      </c>
      <c r="BB14" s="171" t="s">
        <v>331</v>
      </c>
      <c r="BC14" s="171" t="s">
        <v>331</v>
      </c>
      <c r="BD14" s="171" t="s">
        <v>331</v>
      </c>
      <c r="BE14" s="56" t="s">
        <v>332</v>
      </c>
      <c r="BF14" s="56" t="s">
        <v>332</v>
      </c>
      <c r="BG14" s="56" t="s">
        <v>161</v>
      </c>
      <c r="BH14" s="56" t="s">
        <v>331</v>
      </c>
      <c r="BI14" s="56" t="s">
        <v>161</v>
      </c>
      <c r="BJ14" s="56" t="s">
        <v>331</v>
      </c>
      <c r="BK14" s="56" t="s">
        <v>332</v>
      </c>
      <c r="BL14" s="56" t="s">
        <v>331</v>
      </c>
      <c r="BM14" s="56" t="s">
        <v>332</v>
      </c>
      <c r="BN14" s="56" t="s">
        <v>331</v>
      </c>
      <c r="BO14" s="56" t="s">
        <v>332</v>
      </c>
      <c r="BP14" s="56" t="s">
        <v>332</v>
      </c>
      <c r="BQ14" s="56" t="s">
        <v>332</v>
      </c>
      <c r="BR14" s="56" t="s">
        <v>332</v>
      </c>
      <c r="BS14" s="56" t="s">
        <v>331</v>
      </c>
      <c r="BT14" s="56" t="s">
        <v>331</v>
      </c>
      <c r="BU14" s="56" t="s">
        <v>331</v>
      </c>
      <c r="BV14" s="56" t="s">
        <v>332</v>
      </c>
      <c r="BW14" s="56" t="s">
        <v>331</v>
      </c>
      <c r="BX14" s="56" t="s">
        <v>331</v>
      </c>
      <c r="BY14" s="56" t="s">
        <v>331</v>
      </c>
      <c r="BZ14" s="169">
        <f t="shared" si="0"/>
        <v>53</v>
      </c>
      <c r="CA14" s="179">
        <f t="shared" si="1"/>
        <v>0.70666666666666667</v>
      </c>
      <c r="CB14" s="169">
        <f t="shared" si="2"/>
        <v>20</v>
      </c>
      <c r="CC14" s="179">
        <f t="shared" si="3"/>
        <v>0.26666666666666666</v>
      </c>
      <c r="CD14" s="180">
        <f t="shared" si="4"/>
        <v>2.65</v>
      </c>
      <c r="CE14" s="169">
        <f t="shared" si="5"/>
        <v>2</v>
      </c>
      <c r="CF14" s="179">
        <f t="shared" si="6"/>
        <v>2.6666666666666668E-2</v>
      </c>
      <c r="CG14" s="1"/>
    </row>
    <row r="15" spans="1:85">
      <c r="A15" s="39" t="s">
        <v>177</v>
      </c>
      <c r="B15" s="82" t="s">
        <v>215</v>
      </c>
      <c r="C15" s="56" t="s">
        <v>331</v>
      </c>
      <c r="D15" s="56" t="s">
        <v>331</v>
      </c>
      <c r="E15" s="56" t="s">
        <v>331</v>
      </c>
      <c r="F15" s="56" t="s">
        <v>331</v>
      </c>
      <c r="G15" s="56" t="s">
        <v>331</v>
      </c>
      <c r="H15" s="56" t="s">
        <v>331</v>
      </c>
      <c r="I15" s="56" t="s">
        <v>331</v>
      </c>
      <c r="J15" s="56" t="s">
        <v>331</v>
      </c>
      <c r="K15" s="56" t="s">
        <v>331</v>
      </c>
      <c r="L15" s="56" t="s">
        <v>331</v>
      </c>
      <c r="M15" s="56" t="s">
        <v>331</v>
      </c>
      <c r="N15" s="56" t="s">
        <v>331</v>
      </c>
      <c r="O15" s="56" t="s">
        <v>331</v>
      </c>
      <c r="P15" s="56" t="s">
        <v>331</v>
      </c>
      <c r="Q15" s="56" t="s">
        <v>331</v>
      </c>
      <c r="R15" s="56" t="s">
        <v>332</v>
      </c>
      <c r="S15" s="56" t="s">
        <v>331</v>
      </c>
      <c r="T15" s="56" t="s">
        <v>331</v>
      </c>
      <c r="U15" s="56" t="s">
        <v>332</v>
      </c>
      <c r="V15" s="56" t="s">
        <v>332</v>
      </c>
      <c r="W15" s="56" t="s">
        <v>331</v>
      </c>
      <c r="X15" s="56" t="s">
        <v>331</v>
      </c>
      <c r="Y15" s="56" t="s">
        <v>331</v>
      </c>
      <c r="Z15" s="56" t="s">
        <v>332</v>
      </c>
      <c r="AA15" s="56" t="s">
        <v>331</v>
      </c>
      <c r="AB15" s="56" t="s">
        <v>331</v>
      </c>
      <c r="AC15" s="56" t="s">
        <v>331</v>
      </c>
      <c r="AD15" s="56" t="s">
        <v>331</v>
      </c>
      <c r="AE15" s="56" t="s">
        <v>331</v>
      </c>
      <c r="AF15" s="56" t="s">
        <v>331</v>
      </c>
      <c r="AG15" s="56" t="s">
        <v>331</v>
      </c>
      <c r="AH15" s="56" t="s">
        <v>332</v>
      </c>
      <c r="AI15" s="56" t="s">
        <v>332</v>
      </c>
      <c r="AJ15" s="56" t="s">
        <v>332</v>
      </c>
      <c r="AK15" s="56" t="s">
        <v>332</v>
      </c>
      <c r="AL15" s="56" t="s">
        <v>331</v>
      </c>
      <c r="AM15" s="56" t="s">
        <v>331</v>
      </c>
      <c r="AN15" s="56" t="s">
        <v>332</v>
      </c>
      <c r="AO15" s="56" t="s">
        <v>331</v>
      </c>
      <c r="AP15" s="56" t="s">
        <v>332</v>
      </c>
      <c r="AQ15" s="56" t="s">
        <v>331</v>
      </c>
      <c r="AR15" s="56" t="s">
        <v>331</v>
      </c>
      <c r="AS15" s="56" t="s">
        <v>331</v>
      </c>
      <c r="AT15" s="56" t="s">
        <v>332</v>
      </c>
      <c r="AU15" s="171" t="s">
        <v>331</v>
      </c>
      <c r="AV15" s="171" t="s">
        <v>331</v>
      </c>
      <c r="AW15" s="171" t="s">
        <v>331</v>
      </c>
      <c r="AX15" s="171" t="s">
        <v>331</v>
      </c>
      <c r="AY15" s="171" t="s">
        <v>331</v>
      </c>
      <c r="AZ15" s="171" t="s">
        <v>331</v>
      </c>
      <c r="BA15" s="171" t="s">
        <v>331</v>
      </c>
      <c r="BB15" s="171" t="s">
        <v>331</v>
      </c>
      <c r="BC15" s="171" t="s">
        <v>331</v>
      </c>
      <c r="BD15" s="171" t="s">
        <v>331</v>
      </c>
      <c r="BE15" s="56" t="s">
        <v>332</v>
      </c>
      <c r="BF15" s="56" t="s">
        <v>332</v>
      </c>
      <c r="BG15" s="56" t="s">
        <v>161</v>
      </c>
      <c r="BH15" s="56" t="s">
        <v>331</v>
      </c>
      <c r="BI15" s="56" t="s">
        <v>161</v>
      </c>
      <c r="BJ15" s="56" t="s">
        <v>331</v>
      </c>
      <c r="BK15" s="56" t="s">
        <v>332</v>
      </c>
      <c r="BL15" s="56" t="s">
        <v>331</v>
      </c>
      <c r="BM15" s="56" t="s">
        <v>332</v>
      </c>
      <c r="BN15" s="56" t="s">
        <v>331</v>
      </c>
      <c r="BO15" s="56" t="s">
        <v>332</v>
      </c>
      <c r="BP15" s="56" t="s">
        <v>332</v>
      </c>
      <c r="BQ15" s="56" t="s">
        <v>332</v>
      </c>
      <c r="BR15" s="56" t="s">
        <v>332</v>
      </c>
      <c r="BS15" s="56" t="s">
        <v>331</v>
      </c>
      <c r="BT15" s="56" t="s">
        <v>331</v>
      </c>
      <c r="BU15" s="56" t="s">
        <v>331</v>
      </c>
      <c r="BV15" s="56" t="s">
        <v>332</v>
      </c>
      <c r="BW15" s="56" t="s">
        <v>331</v>
      </c>
      <c r="BX15" s="56" t="s">
        <v>331</v>
      </c>
      <c r="BY15" s="56" t="s">
        <v>331</v>
      </c>
      <c r="BZ15" s="169">
        <f t="shared" si="0"/>
        <v>53</v>
      </c>
      <c r="CA15" s="179">
        <f t="shared" si="1"/>
        <v>0.70666666666666667</v>
      </c>
      <c r="CB15" s="169">
        <f t="shared" si="2"/>
        <v>20</v>
      </c>
      <c r="CC15" s="179">
        <f t="shared" si="3"/>
        <v>0.26666666666666666</v>
      </c>
      <c r="CD15" s="180">
        <f t="shared" si="4"/>
        <v>2.65</v>
      </c>
      <c r="CE15" s="169">
        <f t="shared" si="5"/>
        <v>2</v>
      </c>
      <c r="CF15" s="179">
        <f t="shared" si="6"/>
        <v>2.6666666666666668E-2</v>
      </c>
      <c r="CG15" s="1"/>
    </row>
    <row r="16" spans="1:85">
      <c r="A16" s="39" t="s">
        <v>164</v>
      </c>
      <c r="B16" s="82" t="s">
        <v>202</v>
      </c>
      <c r="C16" s="56" t="s">
        <v>331</v>
      </c>
      <c r="D16" s="56" t="s">
        <v>331</v>
      </c>
      <c r="E16" s="56" t="s">
        <v>331</v>
      </c>
      <c r="F16" s="56" t="s">
        <v>331</v>
      </c>
      <c r="G16" s="56" t="s">
        <v>331</v>
      </c>
      <c r="H16" s="56" t="s">
        <v>331</v>
      </c>
      <c r="I16" s="56" t="s">
        <v>331</v>
      </c>
      <c r="J16" s="56" t="s">
        <v>331</v>
      </c>
      <c r="K16" s="56" t="s">
        <v>331</v>
      </c>
      <c r="L16" s="56" t="s">
        <v>331</v>
      </c>
      <c r="M16" s="56" t="s">
        <v>331</v>
      </c>
      <c r="N16" s="56" t="s">
        <v>331</v>
      </c>
      <c r="O16" s="56" t="s">
        <v>331</v>
      </c>
      <c r="P16" s="56" t="s">
        <v>331</v>
      </c>
      <c r="Q16" s="56" t="s">
        <v>331</v>
      </c>
      <c r="R16" s="56" t="s">
        <v>332</v>
      </c>
      <c r="S16" s="56" t="s">
        <v>331</v>
      </c>
      <c r="T16" s="56" t="s">
        <v>331</v>
      </c>
      <c r="U16" s="56" t="s">
        <v>332</v>
      </c>
      <c r="V16" s="56" t="s">
        <v>332</v>
      </c>
      <c r="W16" s="56" t="s">
        <v>331</v>
      </c>
      <c r="X16" s="56" t="s">
        <v>331</v>
      </c>
      <c r="Y16" s="56" t="s">
        <v>331</v>
      </c>
      <c r="Z16" s="56" t="s">
        <v>332</v>
      </c>
      <c r="AA16" s="56" t="s">
        <v>331</v>
      </c>
      <c r="AB16" s="56" t="s">
        <v>331</v>
      </c>
      <c r="AC16" s="56" t="s">
        <v>331</v>
      </c>
      <c r="AD16" s="56" t="s">
        <v>331</v>
      </c>
      <c r="AE16" s="56" t="s">
        <v>331</v>
      </c>
      <c r="AF16" s="56" t="s">
        <v>331</v>
      </c>
      <c r="AG16" s="56" t="s">
        <v>331</v>
      </c>
      <c r="AH16" s="56" t="s">
        <v>332</v>
      </c>
      <c r="AI16" s="56" t="s">
        <v>332</v>
      </c>
      <c r="AJ16" s="56" t="s">
        <v>332</v>
      </c>
      <c r="AK16" s="56" t="s">
        <v>332</v>
      </c>
      <c r="AL16" s="56" t="s">
        <v>331</v>
      </c>
      <c r="AM16" s="56" t="s">
        <v>331</v>
      </c>
      <c r="AN16" s="56" t="s">
        <v>332</v>
      </c>
      <c r="AO16" s="56" t="s">
        <v>331</v>
      </c>
      <c r="AP16" s="56" t="s">
        <v>332</v>
      </c>
      <c r="AQ16" s="56" t="s">
        <v>331</v>
      </c>
      <c r="AR16" s="56" t="s">
        <v>331</v>
      </c>
      <c r="AS16" s="56" t="s">
        <v>331</v>
      </c>
      <c r="AT16" s="56" t="s">
        <v>332</v>
      </c>
      <c r="AU16" s="171" t="s">
        <v>331</v>
      </c>
      <c r="AV16" s="171" t="s">
        <v>331</v>
      </c>
      <c r="AW16" s="171" t="s">
        <v>331</v>
      </c>
      <c r="AX16" s="171" t="s">
        <v>331</v>
      </c>
      <c r="AY16" s="171" t="s">
        <v>331</v>
      </c>
      <c r="AZ16" s="171" t="s">
        <v>331</v>
      </c>
      <c r="BA16" s="171" t="s">
        <v>331</v>
      </c>
      <c r="BB16" s="171" t="s">
        <v>331</v>
      </c>
      <c r="BC16" s="171" t="s">
        <v>331</v>
      </c>
      <c r="BD16" s="171" t="s">
        <v>331</v>
      </c>
      <c r="BE16" s="56" t="s">
        <v>332</v>
      </c>
      <c r="BF16" s="56" t="s">
        <v>332</v>
      </c>
      <c r="BG16" s="56" t="s">
        <v>161</v>
      </c>
      <c r="BH16" s="56" t="s">
        <v>331</v>
      </c>
      <c r="BI16" s="56" t="s">
        <v>161</v>
      </c>
      <c r="BJ16" s="56" t="s">
        <v>331</v>
      </c>
      <c r="BK16" s="56" t="s">
        <v>332</v>
      </c>
      <c r="BL16" s="56" t="s">
        <v>331</v>
      </c>
      <c r="BM16" s="56" t="s">
        <v>332</v>
      </c>
      <c r="BN16" s="56" t="s">
        <v>331</v>
      </c>
      <c r="BO16" s="56" t="s">
        <v>332</v>
      </c>
      <c r="BP16" s="56" t="s">
        <v>332</v>
      </c>
      <c r="BQ16" s="56" t="s">
        <v>332</v>
      </c>
      <c r="BR16" s="56" t="s">
        <v>332</v>
      </c>
      <c r="BS16" s="56" t="s">
        <v>331</v>
      </c>
      <c r="BT16" s="56" t="s">
        <v>331</v>
      </c>
      <c r="BU16" s="56" t="s">
        <v>331</v>
      </c>
      <c r="BV16" s="56" t="s">
        <v>332</v>
      </c>
      <c r="BW16" s="56" t="s">
        <v>331</v>
      </c>
      <c r="BX16" s="56" t="s">
        <v>331</v>
      </c>
      <c r="BY16" s="56" t="s">
        <v>331</v>
      </c>
      <c r="BZ16" s="169">
        <f t="shared" si="0"/>
        <v>53</v>
      </c>
      <c r="CA16" s="179">
        <f t="shared" si="1"/>
        <v>0.70666666666666667</v>
      </c>
      <c r="CB16" s="169">
        <f t="shared" si="2"/>
        <v>20</v>
      </c>
      <c r="CC16" s="179">
        <f t="shared" si="3"/>
        <v>0.26666666666666666</v>
      </c>
      <c r="CD16" s="180">
        <f t="shared" si="4"/>
        <v>2.65</v>
      </c>
      <c r="CE16" s="169">
        <f t="shared" si="5"/>
        <v>2</v>
      </c>
      <c r="CF16" s="179">
        <f t="shared" si="6"/>
        <v>2.6666666666666668E-2</v>
      </c>
      <c r="CG16" s="1"/>
    </row>
    <row r="17" spans="1:85">
      <c r="A17" s="39" t="s">
        <v>165</v>
      </c>
      <c r="B17" s="82" t="s">
        <v>203</v>
      </c>
      <c r="C17" s="56" t="s">
        <v>331</v>
      </c>
      <c r="D17" s="56" t="s">
        <v>331</v>
      </c>
      <c r="E17" s="56" t="s">
        <v>331</v>
      </c>
      <c r="F17" s="56" t="s">
        <v>331</v>
      </c>
      <c r="G17" s="56" t="s">
        <v>331</v>
      </c>
      <c r="H17" s="56" t="s">
        <v>331</v>
      </c>
      <c r="I17" s="56" t="s">
        <v>331</v>
      </c>
      <c r="J17" s="56" t="s">
        <v>331</v>
      </c>
      <c r="K17" s="56" t="s">
        <v>331</v>
      </c>
      <c r="L17" s="56" t="s">
        <v>331</v>
      </c>
      <c r="M17" s="56" t="s">
        <v>331</v>
      </c>
      <c r="N17" s="56" t="s">
        <v>331</v>
      </c>
      <c r="O17" s="56" t="s">
        <v>331</v>
      </c>
      <c r="P17" s="56" t="s">
        <v>331</v>
      </c>
      <c r="Q17" s="56" t="s">
        <v>331</v>
      </c>
      <c r="R17" s="56" t="s">
        <v>332</v>
      </c>
      <c r="S17" s="56" t="s">
        <v>331</v>
      </c>
      <c r="T17" s="56" t="s">
        <v>331</v>
      </c>
      <c r="U17" s="56" t="s">
        <v>332</v>
      </c>
      <c r="V17" s="56" t="s">
        <v>332</v>
      </c>
      <c r="W17" s="56" t="s">
        <v>331</v>
      </c>
      <c r="X17" s="56" t="s">
        <v>331</v>
      </c>
      <c r="Y17" s="56" t="s">
        <v>331</v>
      </c>
      <c r="Z17" s="56" t="s">
        <v>332</v>
      </c>
      <c r="AA17" s="56" t="s">
        <v>331</v>
      </c>
      <c r="AB17" s="56" t="s">
        <v>331</v>
      </c>
      <c r="AC17" s="56" t="s">
        <v>331</v>
      </c>
      <c r="AD17" s="56" t="s">
        <v>331</v>
      </c>
      <c r="AE17" s="56" t="s">
        <v>331</v>
      </c>
      <c r="AF17" s="56" t="s">
        <v>331</v>
      </c>
      <c r="AG17" s="56" t="s">
        <v>331</v>
      </c>
      <c r="AH17" s="56" t="s">
        <v>332</v>
      </c>
      <c r="AI17" s="56" t="s">
        <v>332</v>
      </c>
      <c r="AJ17" s="56" t="s">
        <v>332</v>
      </c>
      <c r="AK17" s="56" t="s">
        <v>332</v>
      </c>
      <c r="AL17" s="56" t="s">
        <v>331</v>
      </c>
      <c r="AM17" s="56" t="s">
        <v>331</v>
      </c>
      <c r="AN17" s="56" t="s">
        <v>332</v>
      </c>
      <c r="AO17" s="56" t="s">
        <v>331</v>
      </c>
      <c r="AP17" s="56" t="s">
        <v>332</v>
      </c>
      <c r="AQ17" s="56" t="s">
        <v>331</v>
      </c>
      <c r="AR17" s="56" t="s">
        <v>331</v>
      </c>
      <c r="AS17" s="56" t="s">
        <v>331</v>
      </c>
      <c r="AT17" s="56" t="s">
        <v>332</v>
      </c>
      <c r="AU17" s="171" t="s">
        <v>331</v>
      </c>
      <c r="AV17" s="171" t="s">
        <v>331</v>
      </c>
      <c r="AW17" s="171" t="s">
        <v>331</v>
      </c>
      <c r="AX17" s="171" t="s">
        <v>331</v>
      </c>
      <c r="AY17" s="171" t="s">
        <v>331</v>
      </c>
      <c r="AZ17" s="171" t="s">
        <v>331</v>
      </c>
      <c r="BA17" s="171" t="s">
        <v>331</v>
      </c>
      <c r="BB17" s="171" t="s">
        <v>331</v>
      </c>
      <c r="BC17" s="171" t="s">
        <v>331</v>
      </c>
      <c r="BD17" s="171" t="s">
        <v>331</v>
      </c>
      <c r="BE17" s="56" t="s">
        <v>332</v>
      </c>
      <c r="BF17" s="56" t="s">
        <v>332</v>
      </c>
      <c r="BG17" s="56" t="s">
        <v>161</v>
      </c>
      <c r="BH17" s="56" t="s">
        <v>331</v>
      </c>
      <c r="BI17" s="56" t="s">
        <v>161</v>
      </c>
      <c r="BJ17" s="56" t="s">
        <v>331</v>
      </c>
      <c r="BK17" s="56" t="s">
        <v>332</v>
      </c>
      <c r="BL17" s="56" t="s">
        <v>331</v>
      </c>
      <c r="BM17" s="56" t="s">
        <v>332</v>
      </c>
      <c r="BN17" s="56" t="s">
        <v>331</v>
      </c>
      <c r="BO17" s="56" t="s">
        <v>332</v>
      </c>
      <c r="BP17" s="56" t="s">
        <v>332</v>
      </c>
      <c r="BQ17" s="56" t="s">
        <v>332</v>
      </c>
      <c r="BR17" s="56" t="s">
        <v>332</v>
      </c>
      <c r="BS17" s="56" t="s">
        <v>331</v>
      </c>
      <c r="BT17" s="56" t="s">
        <v>331</v>
      </c>
      <c r="BU17" s="56" t="s">
        <v>331</v>
      </c>
      <c r="BV17" s="56" t="s">
        <v>332</v>
      </c>
      <c r="BW17" s="56" t="s">
        <v>331</v>
      </c>
      <c r="BX17" s="56" t="s">
        <v>331</v>
      </c>
      <c r="BY17" s="56" t="s">
        <v>331</v>
      </c>
      <c r="BZ17" s="169">
        <f t="shared" si="0"/>
        <v>53</v>
      </c>
      <c r="CA17" s="179">
        <f t="shared" si="1"/>
        <v>0.70666666666666667</v>
      </c>
      <c r="CB17" s="169">
        <f t="shared" si="2"/>
        <v>20</v>
      </c>
      <c r="CC17" s="179">
        <f t="shared" si="3"/>
        <v>0.26666666666666666</v>
      </c>
      <c r="CD17" s="180">
        <f t="shared" si="4"/>
        <v>2.65</v>
      </c>
      <c r="CE17" s="169">
        <f t="shared" si="5"/>
        <v>2</v>
      </c>
      <c r="CF17" s="179">
        <f t="shared" si="6"/>
        <v>2.6666666666666668E-2</v>
      </c>
      <c r="CG17" s="1"/>
    </row>
    <row r="18" spans="1:85">
      <c r="A18" s="39" t="s">
        <v>178</v>
      </c>
      <c r="B18" s="82" t="s">
        <v>216</v>
      </c>
      <c r="C18" s="56" t="s">
        <v>331</v>
      </c>
      <c r="D18" s="56" t="s">
        <v>331</v>
      </c>
      <c r="E18" s="56" t="s">
        <v>331</v>
      </c>
      <c r="F18" s="56" t="s">
        <v>331</v>
      </c>
      <c r="G18" s="56" t="s">
        <v>331</v>
      </c>
      <c r="H18" s="56" t="s">
        <v>331</v>
      </c>
      <c r="I18" s="56" t="s">
        <v>331</v>
      </c>
      <c r="J18" s="56" t="s">
        <v>331</v>
      </c>
      <c r="K18" s="56" t="s">
        <v>331</v>
      </c>
      <c r="L18" s="56" t="s">
        <v>331</v>
      </c>
      <c r="M18" s="56" t="s">
        <v>331</v>
      </c>
      <c r="N18" s="56" t="s">
        <v>331</v>
      </c>
      <c r="O18" s="56" t="s">
        <v>331</v>
      </c>
      <c r="P18" s="56" t="s">
        <v>331</v>
      </c>
      <c r="Q18" s="56" t="s">
        <v>331</v>
      </c>
      <c r="R18" s="56" t="s">
        <v>332</v>
      </c>
      <c r="S18" s="56" t="s">
        <v>331</v>
      </c>
      <c r="T18" s="56" t="s">
        <v>331</v>
      </c>
      <c r="U18" s="56" t="s">
        <v>332</v>
      </c>
      <c r="V18" s="56" t="s">
        <v>332</v>
      </c>
      <c r="W18" s="56" t="s">
        <v>331</v>
      </c>
      <c r="X18" s="56" t="s">
        <v>331</v>
      </c>
      <c r="Y18" s="56" t="s">
        <v>331</v>
      </c>
      <c r="Z18" s="56" t="s">
        <v>332</v>
      </c>
      <c r="AA18" s="56" t="s">
        <v>331</v>
      </c>
      <c r="AB18" s="56" t="s">
        <v>331</v>
      </c>
      <c r="AC18" s="56" t="s">
        <v>331</v>
      </c>
      <c r="AD18" s="56" t="s">
        <v>331</v>
      </c>
      <c r="AE18" s="56" t="s">
        <v>331</v>
      </c>
      <c r="AF18" s="56" t="s">
        <v>331</v>
      </c>
      <c r="AG18" s="56" t="s">
        <v>331</v>
      </c>
      <c r="AH18" s="56" t="s">
        <v>332</v>
      </c>
      <c r="AI18" s="56" t="s">
        <v>332</v>
      </c>
      <c r="AJ18" s="56" t="s">
        <v>332</v>
      </c>
      <c r="AK18" s="56" t="s">
        <v>332</v>
      </c>
      <c r="AL18" s="56" t="s">
        <v>331</v>
      </c>
      <c r="AM18" s="56" t="s">
        <v>331</v>
      </c>
      <c r="AN18" s="56" t="s">
        <v>332</v>
      </c>
      <c r="AO18" s="56" t="s">
        <v>331</v>
      </c>
      <c r="AP18" s="56" t="s">
        <v>332</v>
      </c>
      <c r="AQ18" s="56" t="s">
        <v>331</v>
      </c>
      <c r="AR18" s="56" t="s">
        <v>331</v>
      </c>
      <c r="AS18" s="56" t="s">
        <v>331</v>
      </c>
      <c r="AT18" s="56" t="s">
        <v>332</v>
      </c>
      <c r="AU18" s="171" t="s">
        <v>331</v>
      </c>
      <c r="AV18" s="171" t="s">
        <v>331</v>
      </c>
      <c r="AW18" s="171" t="s">
        <v>331</v>
      </c>
      <c r="AX18" s="171" t="s">
        <v>331</v>
      </c>
      <c r="AY18" s="171" t="s">
        <v>331</v>
      </c>
      <c r="AZ18" s="171" t="s">
        <v>331</v>
      </c>
      <c r="BA18" s="171" t="s">
        <v>331</v>
      </c>
      <c r="BB18" s="171" t="s">
        <v>331</v>
      </c>
      <c r="BC18" s="171" t="s">
        <v>331</v>
      </c>
      <c r="BD18" s="171" t="s">
        <v>331</v>
      </c>
      <c r="BE18" s="56" t="s">
        <v>332</v>
      </c>
      <c r="BF18" s="56" t="s">
        <v>332</v>
      </c>
      <c r="BG18" s="56" t="s">
        <v>161</v>
      </c>
      <c r="BH18" s="56" t="s">
        <v>331</v>
      </c>
      <c r="BI18" s="56" t="s">
        <v>161</v>
      </c>
      <c r="BJ18" s="56" t="s">
        <v>331</v>
      </c>
      <c r="BK18" s="56" t="s">
        <v>332</v>
      </c>
      <c r="BL18" s="56" t="s">
        <v>331</v>
      </c>
      <c r="BM18" s="56" t="s">
        <v>332</v>
      </c>
      <c r="BN18" s="56" t="s">
        <v>331</v>
      </c>
      <c r="BO18" s="56" t="s">
        <v>332</v>
      </c>
      <c r="BP18" s="56" t="s">
        <v>332</v>
      </c>
      <c r="BQ18" s="56" t="s">
        <v>332</v>
      </c>
      <c r="BR18" s="56" t="s">
        <v>332</v>
      </c>
      <c r="BS18" s="56" t="s">
        <v>331</v>
      </c>
      <c r="BT18" s="56" t="s">
        <v>331</v>
      </c>
      <c r="BU18" s="56" t="s">
        <v>331</v>
      </c>
      <c r="BV18" s="56" t="s">
        <v>332</v>
      </c>
      <c r="BW18" s="56" t="s">
        <v>331</v>
      </c>
      <c r="BX18" s="56" t="s">
        <v>331</v>
      </c>
      <c r="BY18" s="56" t="s">
        <v>331</v>
      </c>
      <c r="BZ18" s="169">
        <f t="shared" si="0"/>
        <v>53</v>
      </c>
      <c r="CA18" s="179">
        <f t="shared" si="1"/>
        <v>0.70666666666666667</v>
      </c>
      <c r="CB18" s="169">
        <f t="shared" si="2"/>
        <v>20</v>
      </c>
      <c r="CC18" s="179">
        <f t="shared" si="3"/>
        <v>0.26666666666666666</v>
      </c>
      <c r="CD18" s="180">
        <f t="shared" si="4"/>
        <v>2.65</v>
      </c>
      <c r="CE18" s="169">
        <f t="shared" si="5"/>
        <v>2</v>
      </c>
      <c r="CF18" s="179">
        <f t="shared" si="6"/>
        <v>2.6666666666666668E-2</v>
      </c>
      <c r="CG18" s="1"/>
    </row>
    <row r="19" spans="1:85">
      <c r="A19" s="39" t="s">
        <v>166</v>
      </c>
      <c r="B19" s="82" t="s">
        <v>204</v>
      </c>
      <c r="C19" s="56" t="s">
        <v>331</v>
      </c>
      <c r="D19" s="56" t="s">
        <v>331</v>
      </c>
      <c r="E19" s="56" t="s">
        <v>331</v>
      </c>
      <c r="F19" s="56" t="s">
        <v>331</v>
      </c>
      <c r="G19" s="56" t="s">
        <v>331</v>
      </c>
      <c r="H19" s="56" t="s">
        <v>331</v>
      </c>
      <c r="I19" s="56" t="s">
        <v>331</v>
      </c>
      <c r="J19" s="56" t="s">
        <v>331</v>
      </c>
      <c r="K19" s="56" t="s">
        <v>331</v>
      </c>
      <c r="L19" s="56" t="s">
        <v>331</v>
      </c>
      <c r="M19" s="56" t="s">
        <v>331</v>
      </c>
      <c r="N19" s="56" t="s">
        <v>331</v>
      </c>
      <c r="O19" s="56" t="s">
        <v>331</v>
      </c>
      <c r="P19" s="56" t="s">
        <v>331</v>
      </c>
      <c r="Q19" s="56" t="s">
        <v>331</v>
      </c>
      <c r="R19" s="56" t="s">
        <v>332</v>
      </c>
      <c r="S19" s="56" t="s">
        <v>331</v>
      </c>
      <c r="T19" s="56" t="s">
        <v>331</v>
      </c>
      <c r="U19" s="56" t="s">
        <v>332</v>
      </c>
      <c r="V19" s="56" t="s">
        <v>332</v>
      </c>
      <c r="W19" s="56" t="s">
        <v>331</v>
      </c>
      <c r="X19" s="56" t="s">
        <v>331</v>
      </c>
      <c r="Y19" s="56" t="s">
        <v>331</v>
      </c>
      <c r="Z19" s="56" t="s">
        <v>332</v>
      </c>
      <c r="AA19" s="56" t="s">
        <v>331</v>
      </c>
      <c r="AB19" s="56" t="s">
        <v>331</v>
      </c>
      <c r="AC19" s="56" t="s">
        <v>331</v>
      </c>
      <c r="AD19" s="56" t="s">
        <v>331</v>
      </c>
      <c r="AE19" s="56" t="s">
        <v>331</v>
      </c>
      <c r="AF19" s="56" t="s">
        <v>331</v>
      </c>
      <c r="AG19" s="56" t="s">
        <v>331</v>
      </c>
      <c r="AH19" s="56" t="s">
        <v>332</v>
      </c>
      <c r="AI19" s="56" t="s">
        <v>332</v>
      </c>
      <c r="AJ19" s="56" t="s">
        <v>332</v>
      </c>
      <c r="AK19" s="56" t="s">
        <v>332</v>
      </c>
      <c r="AL19" s="56" t="s">
        <v>331</v>
      </c>
      <c r="AM19" s="56" t="s">
        <v>331</v>
      </c>
      <c r="AN19" s="56" t="s">
        <v>332</v>
      </c>
      <c r="AO19" s="56" t="s">
        <v>331</v>
      </c>
      <c r="AP19" s="56" t="s">
        <v>332</v>
      </c>
      <c r="AQ19" s="56" t="s">
        <v>331</v>
      </c>
      <c r="AR19" s="56" t="s">
        <v>331</v>
      </c>
      <c r="AS19" s="56" t="s">
        <v>331</v>
      </c>
      <c r="AT19" s="56" t="s">
        <v>332</v>
      </c>
      <c r="AU19" s="171" t="s">
        <v>331</v>
      </c>
      <c r="AV19" s="171" t="s">
        <v>331</v>
      </c>
      <c r="AW19" s="171" t="s">
        <v>331</v>
      </c>
      <c r="AX19" s="171" t="s">
        <v>331</v>
      </c>
      <c r="AY19" s="171" t="s">
        <v>331</v>
      </c>
      <c r="AZ19" s="171" t="s">
        <v>331</v>
      </c>
      <c r="BA19" s="171" t="s">
        <v>331</v>
      </c>
      <c r="BB19" s="171" t="s">
        <v>331</v>
      </c>
      <c r="BC19" s="171" t="s">
        <v>331</v>
      </c>
      <c r="BD19" s="171" t="s">
        <v>331</v>
      </c>
      <c r="BE19" s="56" t="s">
        <v>332</v>
      </c>
      <c r="BF19" s="56" t="s">
        <v>332</v>
      </c>
      <c r="BG19" s="56" t="s">
        <v>161</v>
      </c>
      <c r="BH19" s="56" t="s">
        <v>331</v>
      </c>
      <c r="BI19" s="56" t="s">
        <v>161</v>
      </c>
      <c r="BJ19" s="56" t="s">
        <v>331</v>
      </c>
      <c r="BK19" s="56" t="s">
        <v>332</v>
      </c>
      <c r="BL19" s="56" t="s">
        <v>331</v>
      </c>
      <c r="BM19" s="56" t="s">
        <v>332</v>
      </c>
      <c r="BN19" s="56" t="s">
        <v>331</v>
      </c>
      <c r="BO19" s="56" t="s">
        <v>332</v>
      </c>
      <c r="BP19" s="56" t="s">
        <v>332</v>
      </c>
      <c r="BQ19" s="56" t="s">
        <v>332</v>
      </c>
      <c r="BR19" s="56" t="s">
        <v>332</v>
      </c>
      <c r="BS19" s="56" t="s">
        <v>331</v>
      </c>
      <c r="BT19" s="56" t="s">
        <v>331</v>
      </c>
      <c r="BU19" s="56" t="s">
        <v>331</v>
      </c>
      <c r="BV19" s="56" t="s">
        <v>332</v>
      </c>
      <c r="BW19" s="56" t="s">
        <v>331</v>
      </c>
      <c r="BX19" s="56" t="s">
        <v>331</v>
      </c>
      <c r="BY19" s="56" t="s">
        <v>331</v>
      </c>
      <c r="BZ19" s="169">
        <f t="shared" si="0"/>
        <v>53</v>
      </c>
      <c r="CA19" s="179">
        <f t="shared" si="1"/>
        <v>0.70666666666666667</v>
      </c>
      <c r="CB19" s="169">
        <f t="shared" si="2"/>
        <v>20</v>
      </c>
      <c r="CC19" s="179">
        <f t="shared" si="3"/>
        <v>0.26666666666666666</v>
      </c>
      <c r="CD19" s="180">
        <f t="shared" si="4"/>
        <v>2.65</v>
      </c>
      <c r="CE19" s="169">
        <f t="shared" si="5"/>
        <v>2</v>
      </c>
      <c r="CF19" s="179">
        <f t="shared" si="6"/>
        <v>2.6666666666666668E-2</v>
      </c>
      <c r="CG19" s="1"/>
    </row>
    <row r="20" spans="1:85">
      <c r="A20" s="39" t="s">
        <v>167</v>
      </c>
      <c r="B20" s="82" t="s">
        <v>205</v>
      </c>
      <c r="C20" s="56" t="s">
        <v>331</v>
      </c>
      <c r="D20" s="56" t="s">
        <v>331</v>
      </c>
      <c r="E20" s="56" t="s">
        <v>331</v>
      </c>
      <c r="F20" s="56" t="s">
        <v>331</v>
      </c>
      <c r="G20" s="56" t="s">
        <v>331</v>
      </c>
      <c r="H20" s="56" t="s">
        <v>331</v>
      </c>
      <c r="I20" s="56" t="s">
        <v>331</v>
      </c>
      <c r="J20" s="56" t="s">
        <v>331</v>
      </c>
      <c r="K20" s="56" t="s">
        <v>331</v>
      </c>
      <c r="L20" s="56" t="s">
        <v>331</v>
      </c>
      <c r="M20" s="56" t="s">
        <v>331</v>
      </c>
      <c r="N20" s="56" t="s">
        <v>331</v>
      </c>
      <c r="O20" s="56" t="s">
        <v>331</v>
      </c>
      <c r="P20" s="56" t="s">
        <v>331</v>
      </c>
      <c r="Q20" s="56" t="s">
        <v>331</v>
      </c>
      <c r="R20" s="56" t="s">
        <v>332</v>
      </c>
      <c r="S20" s="56" t="s">
        <v>331</v>
      </c>
      <c r="T20" s="56" t="s">
        <v>331</v>
      </c>
      <c r="U20" s="56" t="s">
        <v>332</v>
      </c>
      <c r="V20" s="56" t="s">
        <v>332</v>
      </c>
      <c r="W20" s="56" t="s">
        <v>331</v>
      </c>
      <c r="X20" s="56" t="s">
        <v>331</v>
      </c>
      <c r="Y20" s="56" t="s">
        <v>331</v>
      </c>
      <c r="Z20" s="56" t="s">
        <v>332</v>
      </c>
      <c r="AA20" s="56" t="s">
        <v>331</v>
      </c>
      <c r="AB20" s="56" t="s">
        <v>331</v>
      </c>
      <c r="AC20" s="56" t="s">
        <v>331</v>
      </c>
      <c r="AD20" s="56" t="s">
        <v>331</v>
      </c>
      <c r="AE20" s="56" t="s">
        <v>331</v>
      </c>
      <c r="AF20" s="56" t="s">
        <v>331</v>
      </c>
      <c r="AG20" s="56" t="s">
        <v>331</v>
      </c>
      <c r="AH20" s="56" t="s">
        <v>332</v>
      </c>
      <c r="AI20" s="56" t="s">
        <v>332</v>
      </c>
      <c r="AJ20" s="56" t="s">
        <v>332</v>
      </c>
      <c r="AK20" s="56" t="s">
        <v>332</v>
      </c>
      <c r="AL20" s="56" t="s">
        <v>331</v>
      </c>
      <c r="AM20" s="56" t="s">
        <v>331</v>
      </c>
      <c r="AN20" s="56" t="s">
        <v>332</v>
      </c>
      <c r="AO20" s="56" t="s">
        <v>331</v>
      </c>
      <c r="AP20" s="56" t="s">
        <v>332</v>
      </c>
      <c r="AQ20" s="56" t="s">
        <v>331</v>
      </c>
      <c r="AR20" s="56" t="s">
        <v>331</v>
      </c>
      <c r="AS20" s="56" t="s">
        <v>331</v>
      </c>
      <c r="AT20" s="56" t="s">
        <v>332</v>
      </c>
      <c r="AU20" s="171" t="s">
        <v>331</v>
      </c>
      <c r="AV20" s="171" t="s">
        <v>331</v>
      </c>
      <c r="AW20" s="171" t="s">
        <v>331</v>
      </c>
      <c r="AX20" s="171" t="s">
        <v>331</v>
      </c>
      <c r="AY20" s="171" t="s">
        <v>331</v>
      </c>
      <c r="AZ20" s="171" t="s">
        <v>331</v>
      </c>
      <c r="BA20" s="171" t="s">
        <v>331</v>
      </c>
      <c r="BB20" s="171" t="s">
        <v>331</v>
      </c>
      <c r="BC20" s="171" t="s">
        <v>331</v>
      </c>
      <c r="BD20" s="171" t="s">
        <v>331</v>
      </c>
      <c r="BE20" s="56" t="s">
        <v>332</v>
      </c>
      <c r="BF20" s="56" t="s">
        <v>332</v>
      </c>
      <c r="BG20" s="56" t="s">
        <v>161</v>
      </c>
      <c r="BH20" s="56" t="s">
        <v>331</v>
      </c>
      <c r="BI20" s="56" t="s">
        <v>161</v>
      </c>
      <c r="BJ20" s="56" t="s">
        <v>331</v>
      </c>
      <c r="BK20" s="56" t="s">
        <v>332</v>
      </c>
      <c r="BL20" s="56" t="s">
        <v>331</v>
      </c>
      <c r="BM20" s="56" t="s">
        <v>332</v>
      </c>
      <c r="BN20" s="56" t="s">
        <v>331</v>
      </c>
      <c r="BO20" s="56" t="s">
        <v>332</v>
      </c>
      <c r="BP20" s="56" t="s">
        <v>332</v>
      </c>
      <c r="BQ20" s="56" t="s">
        <v>332</v>
      </c>
      <c r="BR20" s="56" t="s">
        <v>332</v>
      </c>
      <c r="BS20" s="56" t="s">
        <v>331</v>
      </c>
      <c r="BT20" s="56" t="s">
        <v>331</v>
      </c>
      <c r="BU20" s="56" t="s">
        <v>331</v>
      </c>
      <c r="BV20" s="56" t="s">
        <v>332</v>
      </c>
      <c r="BW20" s="56" t="s">
        <v>331</v>
      </c>
      <c r="BX20" s="56" t="s">
        <v>331</v>
      </c>
      <c r="BY20" s="56" t="s">
        <v>331</v>
      </c>
      <c r="BZ20" s="169">
        <f t="shared" si="0"/>
        <v>53</v>
      </c>
      <c r="CA20" s="179">
        <f t="shared" si="1"/>
        <v>0.70666666666666667</v>
      </c>
      <c r="CB20" s="169">
        <f t="shared" si="2"/>
        <v>20</v>
      </c>
      <c r="CC20" s="179">
        <f t="shared" si="3"/>
        <v>0.26666666666666666</v>
      </c>
      <c r="CD20" s="180">
        <f t="shared" si="4"/>
        <v>2.65</v>
      </c>
      <c r="CE20" s="169">
        <f t="shared" si="5"/>
        <v>2</v>
      </c>
      <c r="CF20" s="179">
        <f t="shared" si="6"/>
        <v>2.6666666666666668E-2</v>
      </c>
      <c r="CG20" s="1"/>
    </row>
    <row r="21" spans="1:85" ht="15.75" customHeight="1">
      <c r="A21" s="39" t="s">
        <v>168</v>
      </c>
      <c r="B21" s="82" t="s">
        <v>206</v>
      </c>
      <c r="C21" s="56" t="s">
        <v>331</v>
      </c>
      <c r="D21" s="56" t="s">
        <v>331</v>
      </c>
      <c r="E21" s="56" t="s">
        <v>331</v>
      </c>
      <c r="F21" s="56" t="s">
        <v>331</v>
      </c>
      <c r="G21" s="56" t="s">
        <v>331</v>
      </c>
      <c r="H21" s="56" t="s">
        <v>331</v>
      </c>
      <c r="I21" s="56" t="s">
        <v>331</v>
      </c>
      <c r="J21" s="56" t="s">
        <v>331</v>
      </c>
      <c r="K21" s="56" t="s">
        <v>331</v>
      </c>
      <c r="L21" s="56" t="s">
        <v>331</v>
      </c>
      <c r="M21" s="56" t="s">
        <v>331</v>
      </c>
      <c r="N21" s="56" t="s">
        <v>331</v>
      </c>
      <c r="O21" s="56" t="s">
        <v>331</v>
      </c>
      <c r="P21" s="56" t="s">
        <v>331</v>
      </c>
      <c r="Q21" s="56" t="s">
        <v>331</v>
      </c>
      <c r="R21" s="56" t="s">
        <v>332</v>
      </c>
      <c r="S21" s="56" t="s">
        <v>331</v>
      </c>
      <c r="T21" s="56" t="s">
        <v>331</v>
      </c>
      <c r="U21" s="56" t="s">
        <v>332</v>
      </c>
      <c r="V21" s="56" t="s">
        <v>332</v>
      </c>
      <c r="W21" s="56" t="s">
        <v>331</v>
      </c>
      <c r="X21" s="56" t="s">
        <v>331</v>
      </c>
      <c r="Y21" s="56" t="s">
        <v>331</v>
      </c>
      <c r="Z21" s="56" t="s">
        <v>332</v>
      </c>
      <c r="AA21" s="56" t="s">
        <v>331</v>
      </c>
      <c r="AB21" s="56" t="s">
        <v>331</v>
      </c>
      <c r="AC21" s="56" t="s">
        <v>331</v>
      </c>
      <c r="AD21" s="56" t="s">
        <v>331</v>
      </c>
      <c r="AE21" s="56" t="s">
        <v>331</v>
      </c>
      <c r="AF21" s="56" t="s">
        <v>331</v>
      </c>
      <c r="AG21" s="56" t="s">
        <v>331</v>
      </c>
      <c r="AH21" s="56" t="s">
        <v>332</v>
      </c>
      <c r="AI21" s="56" t="s">
        <v>332</v>
      </c>
      <c r="AJ21" s="56" t="s">
        <v>332</v>
      </c>
      <c r="AK21" s="56" t="s">
        <v>332</v>
      </c>
      <c r="AL21" s="56" t="s">
        <v>331</v>
      </c>
      <c r="AM21" s="56" t="s">
        <v>331</v>
      </c>
      <c r="AN21" s="56" t="s">
        <v>332</v>
      </c>
      <c r="AO21" s="56" t="s">
        <v>331</v>
      </c>
      <c r="AP21" s="56" t="s">
        <v>332</v>
      </c>
      <c r="AQ21" s="56" t="s">
        <v>331</v>
      </c>
      <c r="AR21" s="56" t="s">
        <v>331</v>
      </c>
      <c r="AS21" s="56" t="s">
        <v>331</v>
      </c>
      <c r="AT21" s="56" t="s">
        <v>332</v>
      </c>
      <c r="AU21" s="171" t="s">
        <v>331</v>
      </c>
      <c r="AV21" s="171" t="s">
        <v>331</v>
      </c>
      <c r="AW21" s="171" t="s">
        <v>331</v>
      </c>
      <c r="AX21" s="171" t="s">
        <v>331</v>
      </c>
      <c r="AY21" s="171" t="s">
        <v>331</v>
      </c>
      <c r="AZ21" s="171" t="s">
        <v>331</v>
      </c>
      <c r="BA21" s="171" t="s">
        <v>331</v>
      </c>
      <c r="BB21" s="171" t="s">
        <v>331</v>
      </c>
      <c r="BC21" s="171" t="s">
        <v>331</v>
      </c>
      <c r="BD21" s="171" t="s">
        <v>331</v>
      </c>
      <c r="BE21" s="56" t="s">
        <v>332</v>
      </c>
      <c r="BF21" s="56" t="s">
        <v>332</v>
      </c>
      <c r="BG21" s="56" t="s">
        <v>161</v>
      </c>
      <c r="BH21" s="56" t="s">
        <v>331</v>
      </c>
      <c r="BI21" s="56" t="s">
        <v>161</v>
      </c>
      <c r="BJ21" s="56" t="s">
        <v>331</v>
      </c>
      <c r="BK21" s="56" t="s">
        <v>332</v>
      </c>
      <c r="BL21" s="56" t="s">
        <v>331</v>
      </c>
      <c r="BM21" s="56" t="s">
        <v>332</v>
      </c>
      <c r="BN21" s="56" t="s">
        <v>331</v>
      </c>
      <c r="BO21" s="56" t="s">
        <v>332</v>
      </c>
      <c r="BP21" s="56" t="s">
        <v>332</v>
      </c>
      <c r="BQ21" s="56" t="s">
        <v>332</v>
      </c>
      <c r="BR21" s="56" t="s">
        <v>332</v>
      </c>
      <c r="BS21" s="56" t="s">
        <v>331</v>
      </c>
      <c r="BT21" s="56" t="s">
        <v>331</v>
      </c>
      <c r="BU21" s="56" t="s">
        <v>331</v>
      </c>
      <c r="BV21" s="56" t="s">
        <v>332</v>
      </c>
      <c r="BW21" s="56" t="s">
        <v>331</v>
      </c>
      <c r="BX21" s="56" t="s">
        <v>331</v>
      </c>
      <c r="BY21" s="56" t="s">
        <v>331</v>
      </c>
      <c r="BZ21" s="169">
        <f t="shared" si="0"/>
        <v>53</v>
      </c>
      <c r="CA21" s="179">
        <f t="shared" si="1"/>
        <v>0.70666666666666667</v>
      </c>
      <c r="CB21" s="169">
        <f t="shared" si="2"/>
        <v>20</v>
      </c>
      <c r="CC21" s="179">
        <f t="shared" si="3"/>
        <v>0.26666666666666666</v>
      </c>
      <c r="CD21" s="180">
        <f t="shared" si="4"/>
        <v>2.65</v>
      </c>
      <c r="CE21" s="169">
        <f t="shared" si="5"/>
        <v>2</v>
      </c>
      <c r="CF21" s="179">
        <f t="shared" si="6"/>
        <v>2.6666666666666668E-2</v>
      </c>
      <c r="CG21" s="1"/>
    </row>
    <row r="22" spans="1:85" ht="15.75" customHeight="1">
      <c r="A22" s="39" t="s">
        <v>197</v>
      </c>
      <c r="B22" s="82" t="s">
        <v>235</v>
      </c>
      <c r="C22" s="56" t="s">
        <v>331</v>
      </c>
      <c r="D22" s="56" t="s">
        <v>331</v>
      </c>
      <c r="E22" s="56" t="s">
        <v>331</v>
      </c>
      <c r="F22" s="56" t="s">
        <v>331</v>
      </c>
      <c r="G22" s="56" t="s">
        <v>331</v>
      </c>
      <c r="H22" s="56" t="s">
        <v>331</v>
      </c>
      <c r="I22" s="56" t="s">
        <v>331</v>
      </c>
      <c r="J22" s="56" t="s">
        <v>331</v>
      </c>
      <c r="K22" s="56" t="s">
        <v>331</v>
      </c>
      <c r="L22" s="56" t="s">
        <v>331</v>
      </c>
      <c r="M22" s="56" t="s">
        <v>331</v>
      </c>
      <c r="N22" s="56" t="s">
        <v>331</v>
      </c>
      <c r="O22" s="56" t="s">
        <v>331</v>
      </c>
      <c r="P22" s="56" t="s">
        <v>331</v>
      </c>
      <c r="Q22" s="56" t="s">
        <v>331</v>
      </c>
      <c r="R22" s="56" t="s">
        <v>332</v>
      </c>
      <c r="S22" s="56" t="s">
        <v>331</v>
      </c>
      <c r="T22" s="56" t="s">
        <v>331</v>
      </c>
      <c r="U22" s="56" t="s">
        <v>332</v>
      </c>
      <c r="V22" s="56" t="s">
        <v>332</v>
      </c>
      <c r="W22" s="56" t="s">
        <v>331</v>
      </c>
      <c r="X22" s="56" t="s">
        <v>331</v>
      </c>
      <c r="Y22" s="56" t="s">
        <v>331</v>
      </c>
      <c r="Z22" s="56" t="s">
        <v>332</v>
      </c>
      <c r="AA22" s="56" t="s">
        <v>331</v>
      </c>
      <c r="AB22" s="56" t="s">
        <v>331</v>
      </c>
      <c r="AC22" s="56" t="s">
        <v>331</v>
      </c>
      <c r="AD22" s="56" t="s">
        <v>331</v>
      </c>
      <c r="AE22" s="56" t="s">
        <v>331</v>
      </c>
      <c r="AF22" s="56" t="s">
        <v>331</v>
      </c>
      <c r="AG22" s="56" t="s">
        <v>331</v>
      </c>
      <c r="AH22" s="56" t="s">
        <v>332</v>
      </c>
      <c r="AI22" s="56" t="s">
        <v>332</v>
      </c>
      <c r="AJ22" s="56" t="s">
        <v>332</v>
      </c>
      <c r="AK22" s="56" t="s">
        <v>332</v>
      </c>
      <c r="AL22" s="56" t="s">
        <v>331</v>
      </c>
      <c r="AM22" s="56" t="s">
        <v>331</v>
      </c>
      <c r="AN22" s="56" t="s">
        <v>332</v>
      </c>
      <c r="AO22" s="56" t="s">
        <v>331</v>
      </c>
      <c r="AP22" s="56" t="s">
        <v>332</v>
      </c>
      <c r="AQ22" s="56" t="s">
        <v>331</v>
      </c>
      <c r="AR22" s="56" t="s">
        <v>331</v>
      </c>
      <c r="AS22" s="56" t="s">
        <v>331</v>
      </c>
      <c r="AT22" s="56" t="s">
        <v>332</v>
      </c>
      <c r="AU22" s="171" t="s">
        <v>331</v>
      </c>
      <c r="AV22" s="171" t="s">
        <v>331</v>
      </c>
      <c r="AW22" s="171" t="s">
        <v>331</v>
      </c>
      <c r="AX22" s="171" t="s">
        <v>331</v>
      </c>
      <c r="AY22" s="171" t="s">
        <v>331</v>
      </c>
      <c r="AZ22" s="171" t="s">
        <v>331</v>
      </c>
      <c r="BA22" s="171" t="s">
        <v>331</v>
      </c>
      <c r="BB22" s="171" t="s">
        <v>331</v>
      </c>
      <c r="BC22" s="171" t="s">
        <v>331</v>
      </c>
      <c r="BD22" s="171" t="s">
        <v>331</v>
      </c>
      <c r="BE22" s="56" t="s">
        <v>332</v>
      </c>
      <c r="BF22" s="56" t="s">
        <v>332</v>
      </c>
      <c r="BG22" s="56" t="s">
        <v>161</v>
      </c>
      <c r="BH22" s="56" t="s">
        <v>331</v>
      </c>
      <c r="BI22" s="56" t="s">
        <v>161</v>
      </c>
      <c r="BJ22" s="56" t="s">
        <v>331</v>
      </c>
      <c r="BK22" s="56" t="s">
        <v>332</v>
      </c>
      <c r="BL22" s="56" t="s">
        <v>331</v>
      </c>
      <c r="BM22" s="56" t="s">
        <v>332</v>
      </c>
      <c r="BN22" s="56" t="s">
        <v>331</v>
      </c>
      <c r="BO22" s="56" t="s">
        <v>332</v>
      </c>
      <c r="BP22" s="56" t="s">
        <v>332</v>
      </c>
      <c r="BQ22" s="56" t="s">
        <v>332</v>
      </c>
      <c r="BR22" s="56" t="s">
        <v>332</v>
      </c>
      <c r="BS22" s="56" t="s">
        <v>331</v>
      </c>
      <c r="BT22" s="56" t="s">
        <v>331</v>
      </c>
      <c r="BU22" s="56" t="s">
        <v>331</v>
      </c>
      <c r="BV22" s="56" t="s">
        <v>332</v>
      </c>
      <c r="BW22" s="56" t="s">
        <v>331</v>
      </c>
      <c r="BX22" s="56" t="s">
        <v>331</v>
      </c>
      <c r="BY22" s="56" t="s">
        <v>331</v>
      </c>
      <c r="BZ22" s="169">
        <f t="shared" si="0"/>
        <v>53</v>
      </c>
      <c r="CA22" s="179">
        <f t="shared" si="1"/>
        <v>0.70666666666666667</v>
      </c>
      <c r="CB22" s="169">
        <f t="shared" si="2"/>
        <v>20</v>
      </c>
      <c r="CC22" s="179">
        <f t="shared" si="3"/>
        <v>0.26666666666666666</v>
      </c>
      <c r="CD22" s="180">
        <f t="shared" si="4"/>
        <v>2.65</v>
      </c>
      <c r="CE22" s="169">
        <f t="shared" si="5"/>
        <v>2</v>
      </c>
      <c r="CF22" s="179">
        <f t="shared" si="6"/>
        <v>2.6666666666666668E-2</v>
      </c>
      <c r="CG22" s="1"/>
    </row>
    <row r="23" spans="1:85" ht="15.75" customHeight="1">
      <c r="A23" s="39" t="s">
        <v>169</v>
      </c>
      <c r="B23" s="82" t="s">
        <v>207</v>
      </c>
      <c r="C23" s="56" t="s">
        <v>331</v>
      </c>
      <c r="D23" s="56" t="s">
        <v>331</v>
      </c>
      <c r="E23" s="56" t="s">
        <v>331</v>
      </c>
      <c r="F23" s="56" t="s">
        <v>331</v>
      </c>
      <c r="G23" s="56" t="s">
        <v>331</v>
      </c>
      <c r="H23" s="56" t="s">
        <v>331</v>
      </c>
      <c r="I23" s="56" t="s">
        <v>331</v>
      </c>
      <c r="J23" s="56" t="s">
        <v>331</v>
      </c>
      <c r="K23" s="56" t="s">
        <v>331</v>
      </c>
      <c r="L23" s="56" t="s">
        <v>331</v>
      </c>
      <c r="M23" s="56" t="s">
        <v>331</v>
      </c>
      <c r="N23" s="56" t="s">
        <v>331</v>
      </c>
      <c r="O23" s="56" t="s">
        <v>331</v>
      </c>
      <c r="P23" s="56" t="s">
        <v>331</v>
      </c>
      <c r="Q23" s="56" t="s">
        <v>331</v>
      </c>
      <c r="R23" s="56" t="s">
        <v>332</v>
      </c>
      <c r="S23" s="56" t="s">
        <v>331</v>
      </c>
      <c r="T23" s="56" t="s">
        <v>331</v>
      </c>
      <c r="U23" s="56" t="s">
        <v>332</v>
      </c>
      <c r="V23" s="56" t="s">
        <v>332</v>
      </c>
      <c r="W23" s="56" t="s">
        <v>331</v>
      </c>
      <c r="X23" s="56" t="s">
        <v>331</v>
      </c>
      <c r="Y23" s="56" t="s">
        <v>331</v>
      </c>
      <c r="Z23" s="56" t="s">
        <v>332</v>
      </c>
      <c r="AA23" s="56" t="s">
        <v>331</v>
      </c>
      <c r="AB23" s="56" t="s">
        <v>331</v>
      </c>
      <c r="AC23" s="56" t="s">
        <v>331</v>
      </c>
      <c r="AD23" s="56" t="s">
        <v>331</v>
      </c>
      <c r="AE23" s="56" t="s">
        <v>331</v>
      </c>
      <c r="AF23" s="56" t="s">
        <v>331</v>
      </c>
      <c r="AG23" s="56" t="s">
        <v>331</v>
      </c>
      <c r="AH23" s="56" t="s">
        <v>332</v>
      </c>
      <c r="AI23" s="56" t="s">
        <v>332</v>
      </c>
      <c r="AJ23" s="56" t="s">
        <v>332</v>
      </c>
      <c r="AK23" s="56" t="s">
        <v>332</v>
      </c>
      <c r="AL23" s="56" t="s">
        <v>331</v>
      </c>
      <c r="AM23" s="56" t="s">
        <v>331</v>
      </c>
      <c r="AN23" s="56" t="s">
        <v>332</v>
      </c>
      <c r="AO23" s="56" t="s">
        <v>331</v>
      </c>
      <c r="AP23" s="56" t="s">
        <v>332</v>
      </c>
      <c r="AQ23" s="56" t="s">
        <v>331</v>
      </c>
      <c r="AR23" s="56" t="s">
        <v>331</v>
      </c>
      <c r="AS23" s="56" t="s">
        <v>331</v>
      </c>
      <c r="AT23" s="56" t="s">
        <v>332</v>
      </c>
      <c r="AU23" s="171" t="s">
        <v>331</v>
      </c>
      <c r="AV23" s="171" t="s">
        <v>331</v>
      </c>
      <c r="AW23" s="171" t="s">
        <v>331</v>
      </c>
      <c r="AX23" s="171" t="s">
        <v>331</v>
      </c>
      <c r="AY23" s="171" t="s">
        <v>331</v>
      </c>
      <c r="AZ23" s="171" t="s">
        <v>331</v>
      </c>
      <c r="BA23" s="171" t="s">
        <v>331</v>
      </c>
      <c r="BB23" s="171" t="s">
        <v>331</v>
      </c>
      <c r="BC23" s="171" t="s">
        <v>331</v>
      </c>
      <c r="BD23" s="171" t="s">
        <v>331</v>
      </c>
      <c r="BE23" s="56" t="s">
        <v>332</v>
      </c>
      <c r="BF23" s="56" t="s">
        <v>332</v>
      </c>
      <c r="BG23" s="56" t="s">
        <v>161</v>
      </c>
      <c r="BH23" s="56" t="s">
        <v>331</v>
      </c>
      <c r="BI23" s="56" t="s">
        <v>161</v>
      </c>
      <c r="BJ23" s="56" t="s">
        <v>331</v>
      </c>
      <c r="BK23" s="56" t="s">
        <v>332</v>
      </c>
      <c r="BL23" s="56" t="s">
        <v>331</v>
      </c>
      <c r="BM23" s="56" t="s">
        <v>332</v>
      </c>
      <c r="BN23" s="56" t="s">
        <v>331</v>
      </c>
      <c r="BO23" s="56" t="s">
        <v>332</v>
      </c>
      <c r="BP23" s="56" t="s">
        <v>332</v>
      </c>
      <c r="BQ23" s="56" t="s">
        <v>332</v>
      </c>
      <c r="BR23" s="56" t="s">
        <v>332</v>
      </c>
      <c r="BS23" s="56" t="s">
        <v>331</v>
      </c>
      <c r="BT23" s="56" t="s">
        <v>331</v>
      </c>
      <c r="BU23" s="56" t="s">
        <v>331</v>
      </c>
      <c r="BV23" s="56" t="s">
        <v>332</v>
      </c>
      <c r="BW23" s="56" t="s">
        <v>331</v>
      </c>
      <c r="BX23" s="56" t="s">
        <v>331</v>
      </c>
      <c r="BY23" s="56" t="s">
        <v>331</v>
      </c>
      <c r="BZ23" s="169">
        <f t="shared" si="0"/>
        <v>53</v>
      </c>
      <c r="CA23" s="179">
        <f t="shared" si="1"/>
        <v>0.70666666666666667</v>
      </c>
      <c r="CB23" s="169">
        <f t="shared" si="2"/>
        <v>20</v>
      </c>
      <c r="CC23" s="179">
        <f t="shared" si="3"/>
        <v>0.26666666666666666</v>
      </c>
      <c r="CD23" s="180">
        <f t="shared" si="4"/>
        <v>2.65</v>
      </c>
      <c r="CE23" s="169">
        <f t="shared" si="5"/>
        <v>2</v>
      </c>
      <c r="CF23" s="179">
        <f t="shared" si="6"/>
        <v>2.6666666666666668E-2</v>
      </c>
      <c r="CG23" s="1"/>
    </row>
    <row r="24" spans="1:85" ht="15.75" customHeight="1">
      <c r="A24" s="39" t="s">
        <v>179</v>
      </c>
      <c r="B24" s="82" t="s">
        <v>217</v>
      </c>
      <c r="C24" s="56" t="s">
        <v>331</v>
      </c>
      <c r="D24" s="56" t="s">
        <v>331</v>
      </c>
      <c r="E24" s="56" t="s">
        <v>331</v>
      </c>
      <c r="F24" s="56" t="s">
        <v>331</v>
      </c>
      <c r="G24" s="56" t="s">
        <v>331</v>
      </c>
      <c r="H24" s="56" t="s">
        <v>331</v>
      </c>
      <c r="I24" s="56" t="s">
        <v>331</v>
      </c>
      <c r="J24" s="56" t="s">
        <v>331</v>
      </c>
      <c r="K24" s="56" t="s">
        <v>331</v>
      </c>
      <c r="L24" s="56" t="s">
        <v>331</v>
      </c>
      <c r="M24" s="56" t="s">
        <v>331</v>
      </c>
      <c r="N24" s="56" t="s">
        <v>331</v>
      </c>
      <c r="O24" s="56" t="s">
        <v>331</v>
      </c>
      <c r="P24" s="56" t="s">
        <v>331</v>
      </c>
      <c r="Q24" s="56" t="s">
        <v>331</v>
      </c>
      <c r="R24" s="56" t="s">
        <v>332</v>
      </c>
      <c r="S24" s="56" t="s">
        <v>331</v>
      </c>
      <c r="T24" s="56" t="s">
        <v>331</v>
      </c>
      <c r="U24" s="56" t="s">
        <v>332</v>
      </c>
      <c r="V24" s="56" t="s">
        <v>332</v>
      </c>
      <c r="W24" s="56" t="s">
        <v>331</v>
      </c>
      <c r="X24" s="56" t="s">
        <v>331</v>
      </c>
      <c r="Y24" s="56" t="s">
        <v>331</v>
      </c>
      <c r="Z24" s="56" t="s">
        <v>332</v>
      </c>
      <c r="AA24" s="56" t="s">
        <v>331</v>
      </c>
      <c r="AB24" s="56" t="s">
        <v>331</v>
      </c>
      <c r="AC24" s="56" t="s">
        <v>331</v>
      </c>
      <c r="AD24" s="56" t="s">
        <v>331</v>
      </c>
      <c r="AE24" s="56" t="s">
        <v>331</v>
      </c>
      <c r="AF24" s="56" t="s">
        <v>331</v>
      </c>
      <c r="AG24" s="56" t="s">
        <v>331</v>
      </c>
      <c r="AH24" s="56" t="s">
        <v>332</v>
      </c>
      <c r="AI24" s="56" t="s">
        <v>332</v>
      </c>
      <c r="AJ24" s="56" t="s">
        <v>332</v>
      </c>
      <c r="AK24" s="56" t="s">
        <v>332</v>
      </c>
      <c r="AL24" s="56" t="s">
        <v>331</v>
      </c>
      <c r="AM24" s="56" t="s">
        <v>331</v>
      </c>
      <c r="AN24" s="56" t="s">
        <v>332</v>
      </c>
      <c r="AO24" s="56" t="s">
        <v>331</v>
      </c>
      <c r="AP24" s="56" t="s">
        <v>332</v>
      </c>
      <c r="AQ24" s="56" t="s">
        <v>331</v>
      </c>
      <c r="AR24" s="56" t="s">
        <v>331</v>
      </c>
      <c r="AS24" s="56" t="s">
        <v>331</v>
      </c>
      <c r="AT24" s="56" t="s">
        <v>332</v>
      </c>
      <c r="AU24" s="171" t="s">
        <v>331</v>
      </c>
      <c r="AV24" s="171" t="s">
        <v>331</v>
      </c>
      <c r="AW24" s="171" t="s">
        <v>331</v>
      </c>
      <c r="AX24" s="171" t="s">
        <v>331</v>
      </c>
      <c r="AY24" s="171" t="s">
        <v>331</v>
      </c>
      <c r="AZ24" s="171" t="s">
        <v>331</v>
      </c>
      <c r="BA24" s="171" t="s">
        <v>331</v>
      </c>
      <c r="BB24" s="171" t="s">
        <v>331</v>
      </c>
      <c r="BC24" s="171" t="s">
        <v>331</v>
      </c>
      <c r="BD24" s="171" t="s">
        <v>331</v>
      </c>
      <c r="BE24" s="56" t="s">
        <v>332</v>
      </c>
      <c r="BF24" s="56" t="s">
        <v>332</v>
      </c>
      <c r="BG24" s="56" t="s">
        <v>161</v>
      </c>
      <c r="BH24" s="56" t="s">
        <v>331</v>
      </c>
      <c r="BI24" s="56" t="s">
        <v>161</v>
      </c>
      <c r="BJ24" s="56" t="s">
        <v>331</v>
      </c>
      <c r="BK24" s="56" t="s">
        <v>332</v>
      </c>
      <c r="BL24" s="56" t="s">
        <v>331</v>
      </c>
      <c r="BM24" s="56" t="s">
        <v>332</v>
      </c>
      <c r="BN24" s="56" t="s">
        <v>331</v>
      </c>
      <c r="BO24" s="56" t="s">
        <v>332</v>
      </c>
      <c r="BP24" s="56" t="s">
        <v>332</v>
      </c>
      <c r="BQ24" s="56" t="s">
        <v>332</v>
      </c>
      <c r="BR24" s="56" t="s">
        <v>332</v>
      </c>
      <c r="BS24" s="56" t="s">
        <v>331</v>
      </c>
      <c r="BT24" s="56" t="s">
        <v>331</v>
      </c>
      <c r="BU24" s="56" t="s">
        <v>331</v>
      </c>
      <c r="BV24" s="56" t="s">
        <v>332</v>
      </c>
      <c r="BW24" s="56" t="s">
        <v>331</v>
      </c>
      <c r="BX24" s="56" t="s">
        <v>331</v>
      </c>
      <c r="BY24" s="56" t="s">
        <v>331</v>
      </c>
      <c r="BZ24" s="169">
        <f t="shared" si="0"/>
        <v>53</v>
      </c>
      <c r="CA24" s="179">
        <f t="shared" si="1"/>
        <v>0.70666666666666667</v>
      </c>
      <c r="CB24" s="169">
        <f t="shared" si="2"/>
        <v>20</v>
      </c>
      <c r="CC24" s="179">
        <f t="shared" si="3"/>
        <v>0.26666666666666666</v>
      </c>
      <c r="CD24" s="180">
        <f t="shared" si="4"/>
        <v>2.65</v>
      </c>
      <c r="CE24" s="169">
        <f t="shared" si="5"/>
        <v>2</v>
      </c>
      <c r="CF24" s="179">
        <f t="shared" si="6"/>
        <v>2.6666666666666668E-2</v>
      </c>
      <c r="CG24" s="1"/>
    </row>
    <row r="25" spans="1:85" ht="15.75" customHeight="1">
      <c r="A25" s="39" t="s">
        <v>180</v>
      </c>
      <c r="B25" s="82" t="s">
        <v>218</v>
      </c>
      <c r="C25" s="56" t="s">
        <v>331</v>
      </c>
      <c r="D25" s="56" t="s">
        <v>331</v>
      </c>
      <c r="E25" s="56" t="s">
        <v>331</v>
      </c>
      <c r="F25" s="56" t="s">
        <v>331</v>
      </c>
      <c r="G25" s="56" t="s">
        <v>331</v>
      </c>
      <c r="H25" s="56" t="s">
        <v>331</v>
      </c>
      <c r="I25" s="56" t="s">
        <v>331</v>
      </c>
      <c r="J25" s="56" t="s">
        <v>331</v>
      </c>
      <c r="K25" s="56" t="s">
        <v>331</v>
      </c>
      <c r="L25" s="56" t="s">
        <v>331</v>
      </c>
      <c r="M25" s="56" t="s">
        <v>331</v>
      </c>
      <c r="N25" s="56" t="s">
        <v>331</v>
      </c>
      <c r="O25" s="56" t="s">
        <v>331</v>
      </c>
      <c r="P25" s="56" t="s">
        <v>331</v>
      </c>
      <c r="Q25" s="56" t="s">
        <v>331</v>
      </c>
      <c r="R25" s="56" t="s">
        <v>332</v>
      </c>
      <c r="S25" s="56" t="s">
        <v>331</v>
      </c>
      <c r="T25" s="56" t="s">
        <v>331</v>
      </c>
      <c r="U25" s="56" t="s">
        <v>332</v>
      </c>
      <c r="V25" s="56" t="s">
        <v>332</v>
      </c>
      <c r="W25" s="56" t="s">
        <v>331</v>
      </c>
      <c r="X25" s="56" t="s">
        <v>331</v>
      </c>
      <c r="Y25" s="56" t="s">
        <v>331</v>
      </c>
      <c r="Z25" s="56" t="s">
        <v>332</v>
      </c>
      <c r="AA25" s="56" t="s">
        <v>331</v>
      </c>
      <c r="AB25" s="56" t="s">
        <v>331</v>
      </c>
      <c r="AC25" s="56" t="s">
        <v>331</v>
      </c>
      <c r="AD25" s="56" t="s">
        <v>331</v>
      </c>
      <c r="AE25" s="56" t="s">
        <v>331</v>
      </c>
      <c r="AF25" s="56" t="s">
        <v>331</v>
      </c>
      <c r="AG25" s="56" t="s">
        <v>331</v>
      </c>
      <c r="AH25" s="56" t="s">
        <v>332</v>
      </c>
      <c r="AI25" s="56" t="s">
        <v>332</v>
      </c>
      <c r="AJ25" s="56" t="s">
        <v>332</v>
      </c>
      <c r="AK25" s="56" t="s">
        <v>332</v>
      </c>
      <c r="AL25" s="56" t="s">
        <v>331</v>
      </c>
      <c r="AM25" s="56" t="s">
        <v>331</v>
      </c>
      <c r="AN25" s="56" t="s">
        <v>332</v>
      </c>
      <c r="AO25" s="56" t="s">
        <v>331</v>
      </c>
      <c r="AP25" s="56" t="s">
        <v>332</v>
      </c>
      <c r="AQ25" s="56" t="s">
        <v>331</v>
      </c>
      <c r="AR25" s="56" t="s">
        <v>331</v>
      </c>
      <c r="AS25" s="56" t="s">
        <v>331</v>
      </c>
      <c r="AT25" s="56" t="s">
        <v>332</v>
      </c>
      <c r="AU25" s="171" t="s">
        <v>331</v>
      </c>
      <c r="AV25" s="171" t="s">
        <v>331</v>
      </c>
      <c r="AW25" s="171" t="s">
        <v>331</v>
      </c>
      <c r="AX25" s="171" t="s">
        <v>331</v>
      </c>
      <c r="AY25" s="171" t="s">
        <v>331</v>
      </c>
      <c r="AZ25" s="171" t="s">
        <v>331</v>
      </c>
      <c r="BA25" s="171" t="s">
        <v>331</v>
      </c>
      <c r="BB25" s="171" t="s">
        <v>331</v>
      </c>
      <c r="BC25" s="171" t="s">
        <v>331</v>
      </c>
      <c r="BD25" s="171" t="s">
        <v>331</v>
      </c>
      <c r="BE25" s="56" t="s">
        <v>332</v>
      </c>
      <c r="BF25" s="56" t="s">
        <v>332</v>
      </c>
      <c r="BG25" s="56" t="s">
        <v>161</v>
      </c>
      <c r="BH25" s="56" t="s">
        <v>331</v>
      </c>
      <c r="BI25" s="56" t="s">
        <v>161</v>
      </c>
      <c r="BJ25" s="56" t="s">
        <v>331</v>
      </c>
      <c r="BK25" s="56" t="s">
        <v>332</v>
      </c>
      <c r="BL25" s="56" t="s">
        <v>331</v>
      </c>
      <c r="BM25" s="56" t="s">
        <v>332</v>
      </c>
      <c r="BN25" s="56" t="s">
        <v>331</v>
      </c>
      <c r="BO25" s="56" t="s">
        <v>332</v>
      </c>
      <c r="BP25" s="56" t="s">
        <v>332</v>
      </c>
      <c r="BQ25" s="56" t="s">
        <v>332</v>
      </c>
      <c r="BR25" s="56" t="s">
        <v>332</v>
      </c>
      <c r="BS25" s="56" t="s">
        <v>331</v>
      </c>
      <c r="BT25" s="56" t="s">
        <v>331</v>
      </c>
      <c r="BU25" s="56" t="s">
        <v>331</v>
      </c>
      <c r="BV25" s="56" t="s">
        <v>332</v>
      </c>
      <c r="BW25" s="56" t="s">
        <v>331</v>
      </c>
      <c r="BX25" s="56" t="s">
        <v>331</v>
      </c>
      <c r="BY25" s="56" t="s">
        <v>331</v>
      </c>
      <c r="BZ25" s="169">
        <f t="shared" si="0"/>
        <v>53</v>
      </c>
      <c r="CA25" s="179">
        <f t="shared" si="1"/>
        <v>0.70666666666666667</v>
      </c>
      <c r="CB25" s="169">
        <f t="shared" si="2"/>
        <v>20</v>
      </c>
      <c r="CC25" s="179">
        <f t="shared" si="3"/>
        <v>0.26666666666666666</v>
      </c>
      <c r="CD25" s="180">
        <f t="shared" si="4"/>
        <v>2.65</v>
      </c>
      <c r="CE25" s="169">
        <f t="shared" si="5"/>
        <v>2</v>
      </c>
      <c r="CF25" s="179">
        <f t="shared" si="6"/>
        <v>2.6666666666666668E-2</v>
      </c>
      <c r="CG25" s="1"/>
    </row>
    <row r="26" spans="1:85" ht="15.75" customHeight="1">
      <c r="A26" s="39" t="s">
        <v>198</v>
      </c>
      <c r="B26" s="82" t="s">
        <v>236</v>
      </c>
      <c r="C26" s="56" t="s">
        <v>331</v>
      </c>
      <c r="D26" s="56" t="s">
        <v>331</v>
      </c>
      <c r="E26" s="56" t="s">
        <v>331</v>
      </c>
      <c r="F26" s="56" t="s">
        <v>331</v>
      </c>
      <c r="G26" s="56" t="s">
        <v>331</v>
      </c>
      <c r="H26" s="56" t="s">
        <v>331</v>
      </c>
      <c r="I26" s="56" t="s">
        <v>161</v>
      </c>
      <c r="J26" s="56" t="s">
        <v>331</v>
      </c>
      <c r="K26" s="56" t="s">
        <v>331</v>
      </c>
      <c r="L26" s="56" t="s">
        <v>161</v>
      </c>
      <c r="M26" s="56" t="s">
        <v>161</v>
      </c>
      <c r="N26" s="56" t="s">
        <v>161</v>
      </c>
      <c r="O26" s="56" t="s">
        <v>161</v>
      </c>
      <c r="P26" s="56" t="s">
        <v>161</v>
      </c>
      <c r="Q26" s="56" t="s">
        <v>161</v>
      </c>
      <c r="R26" s="56" t="s">
        <v>332</v>
      </c>
      <c r="S26" s="56" t="s">
        <v>161</v>
      </c>
      <c r="T26" s="56" t="s">
        <v>161</v>
      </c>
      <c r="U26" s="56" t="s">
        <v>332</v>
      </c>
      <c r="V26" s="56" t="s">
        <v>332</v>
      </c>
      <c r="W26" s="56" t="s">
        <v>331</v>
      </c>
      <c r="X26" s="56" t="s">
        <v>161</v>
      </c>
      <c r="Y26" s="56" t="s">
        <v>161</v>
      </c>
      <c r="Z26" s="56" t="s">
        <v>161</v>
      </c>
      <c r="AA26" s="56" t="s">
        <v>161</v>
      </c>
      <c r="AB26" s="56" t="s">
        <v>161</v>
      </c>
      <c r="AC26" s="56" t="s">
        <v>161</v>
      </c>
      <c r="AD26" s="56" t="s">
        <v>161</v>
      </c>
      <c r="AE26" s="56" t="s">
        <v>161</v>
      </c>
      <c r="AF26" s="56" t="s">
        <v>161</v>
      </c>
      <c r="AG26" s="56" t="s">
        <v>331</v>
      </c>
      <c r="AH26" s="56" t="s">
        <v>332</v>
      </c>
      <c r="AI26" s="56" t="s">
        <v>332</v>
      </c>
      <c r="AJ26" s="56" t="s">
        <v>332</v>
      </c>
      <c r="AK26" s="56" t="s">
        <v>332</v>
      </c>
      <c r="AL26" s="56" t="s">
        <v>161</v>
      </c>
      <c r="AM26" s="56" t="s">
        <v>161</v>
      </c>
      <c r="AN26" s="56" t="s">
        <v>332</v>
      </c>
      <c r="AO26" s="56" t="s">
        <v>331</v>
      </c>
      <c r="AP26" s="56" t="s">
        <v>332</v>
      </c>
      <c r="AQ26" s="56" t="s">
        <v>331</v>
      </c>
      <c r="AR26" s="56" t="s">
        <v>331</v>
      </c>
      <c r="AS26" s="56" t="s">
        <v>331</v>
      </c>
      <c r="AT26" s="56" t="s">
        <v>332</v>
      </c>
      <c r="AU26" s="171" t="s">
        <v>161</v>
      </c>
      <c r="AV26" s="171" t="s">
        <v>161</v>
      </c>
      <c r="AW26" s="171" t="s">
        <v>161</v>
      </c>
      <c r="AX26" s="171" t="s">
        <v>161</v>
      </c>
      <c r="AY26" s="171" t="s">
        <v>161</v>
      </c>
      <c r="AZ26" s="171" t="s">
        <v>161</v>
      </c>
      <c r="BA26" s="171" t="s">
        <v>161</v>
      </c>
      <c r="BB26" s="171" t="s">
        <v>161</v>
      </c>
      <c r="BC26" s="171" t="s">
        <v>161</v>
      </c>
      <c r="BD26" s="171" t="s">
        <v>161</v>
      </c>
      <c r="BE26" s="56" t="s">
        <v>332</v>
      </c>
      <c r="BF26" s="56" t="s">
        <v>332</v>
      </c>
      <c r="BG26" s="56" t="s">
        <v>161</v>
      </c>
      <c r="BH26" s="56" t="s">
        <v>331</v>
      </c>
      <c r="BI26" s="56" t="s">
        <v>161</v>
      </c>
      <c r="BJ26" s="56" t="s">
        <v>161</v>
      </c>
      <c r="BK26" s="56" t="s">
        <v>332</v>
      </c>
      <c r="BL26" s="56" t="s">
        <v>161</v>
      </c>
      <c r="BM26" s="56" t="s">
        <v>332</v>
      </c>
      <c r="BN26" s="56" t="s">
        <v>161</v>
      </c>
      <c r="BO26" s="56" t="s">
        <v>332</v>
      </c>
      <c r="BP26" s="56" t="s">
        <v>332</v>
      </c>
      <c r="BQ26" s="56" t="s">
        <v>332</v>
      </c>
      <c r="BR26" s="56" t="s">
        <v>332</v>
      </c>
      <c r="BS26" s="89" t="s">
        <v>161</v>
      </c>
      <c r="BT26" s="89" t="s">
        <v>161</v>
      </c>
      <c r="BU26" s="89" t="s">
        <v>161</v>
      </c>
      <c r="BV26" s="196" t="s">
        <v>332</v>
      </c>
      <c r="BW26" s="56" t="s">
        <v>161</v>
      </c>
      <c r="BX26" s="56" t="s">
        <v>161</v>
      </c>
      <c r="BY26" s="56" t="s">
        <v>331</v>
      </c>
      <c r="BZ26" s="169">
        <f t="shared" si="0"/>
        <v>16</v>
      </c>
      <c r="CA26" s="179">
        <f t="shared" si="1"/>
        <v>0.21333333333333335</v>
      </c>
      <c r="CB26" s="169">
        <f t="shared" si="2"/>
        <v>19</v>
      </c>
      <c r="CC26" s="179">
        <f t="shared" si="3"/>
        <v>0.25333333333333335</v>
      </c>
      <c r="CD26" s="180">
        <f t="shared" si="4"/>
        <v>0.84210526315789469</v>
      </c>
      <c r="CE26" s="169">
        <f t="shared" si="5"/>
        <v>40</v>
      </c>
      <c r="CF26" s="179">
        <f t="shared" si="6"/>
        <v>0.53333333333333333</v>
      </c>
      <c r="CG26" s="1"/>
    </row>
    <row r="27" spans="1:85" ht="15.75" customHeight="1">
      <c r="A27" s="39" t="s">
        <v>194</v>
      </c>
      <c r="B27" s="82" t="s">
        <v>232</v>
      </c>
      <c r="C27" s="56" t="s">
        <v>331</v>
      </c>
      <c r="D27" s="56" t="s">
        <v>331</v>
      </c>
      <c r="E27" s="56" t="s">
        <v>331</v>
      </c>
      <c r="F27" s="56" t="s">
        <v>331</v>
      </c>
      <c r="G27" s="56" t="s">
        <v>331</v>
      </c>
      <c r="H27" s="56" t="s">
        <v>331</v>
      </c>
      <c r="I27" s="56" t="s">
        <v>331</v>
      </c>
      <c r="J27" s="56" t="s">
        <v>331</v>
      </c>
      <c r="K27" s="56" t="s">
        <v>331</v>
      </c>
      <c r="L27" s="56" t="s">
        <v>331</v>
      </c>
      <c r="M27" s="56" t="s">
        <v>331</v>
      </c>
      <c r="N27" s="56" t="s">
        <v>331</v>
      </c>
      <c r="O27" s="56" t="s">
        <v>331</v>
      </c>
      <c r="P27" s="56" t="s">
        <v>331</v>
      </c>
      <c r="Q27" s="56" t="s">
        <v>331</v>
      </c>
      <c r="R27" s="56" t="s">
        <v>332</v>
      </c>
      <c r="S27" s="56" t="s">
        <v>331</v>
      </c>
      <c r="T27" s="56" t="s">
        <v>331</v>
      </c>
      <c r="U27" s="56" t="s">
        <v>332</v>
      </c>
      <c r="V27" s="56" t="s">
        <v>332</v>
      </c>
      <c r="W27" s="56" t="s">
        <v>331</v>
      </c>
      <c r="X27" s="56" t="s">
        <v>331</v>
      </c>
      <c r="Y27" s="56" t="s">
        <v>331</v>
      </c>
      <c r="Z27" s="56" t="s">
        <v>332</v>
      </c>
      <c r="AA27" s="56" t="s">
        <v>331</v>
      </c>
      <c r="AB27" s="56" t="s">
        <v>331</v>
      </c>
      <c r="AC27" s="56" t="s">
        <v>331</v>
      </c>
      <c r="AD27" s="56" t="s">
        <v>331</v>
      </c>
      <c r="AE27" s="56" t="s">
        <v>331</v>
      </c>
      <c r="AF27" s="56" t="s">
        <v>331</v>
      </c>
      <c r="AG27" s="56" t="s">
        <v>331</v>
      </c>
      <c r="AH27" s="56" t="s">
        <v>332</v>
      </c>
      <c r="AI27" s="56" t="s">
        <v>332</v>
      </c>
      <c r="AJ27" s="56" t="s">
        <v>332</v>
      </c>
      <c r="AK27" s="56" t="s">
        <v>332</v>
      </c>
      <c r="AL27" s="56" t="s">
        <v>331</v>
      </c>
      <c r="AM27" s="56" t="s">
        <v>331</v>
      </c>
      <c r="AN27" s="56" t="s">
        <v>332</v>
      </c>
      <c r="AO27" s="56" t="s">
        <v>331</v>
      </c>
      <c r="AP27" s="56" t="s">
        <v>332</v>
      </c>
      <c r="AQ27" s="56" t="s">
        <v>331</v>
      </c>
      <c r="AR27" s="56" t="s">
        <v>331</v>
      </c>
      <c r="AS27" s="56" t="s">
        <v>331</v>
      </c>
      <c r="AT27" s="56" t="s">
        <v>332</v>
      </c>
      <c r="AU27" s="171" t="s">
        <v>331</v>
      </c>
      <c r="AV27" s="171" t="s">
        <v>331</v>
      </c>
      <c r="AW27" s="171" t="s">
        <v>331</v>
      </c>
      <c r="AX27" s="171" t="s">
        <v>331</v>
      </c>
      <c r="AY27" s="171" t="s">
        <v>331</v>
      </c>
      <c r="AZ27" s="171" t="s">
        <v>331</v>
      </c>
      <c r="BA27" s="171" t="s">
        <v>331</v>
      </c>
      <c r="BB27" s="171" t="s">
        <v>331</v>
      </c>
      <c r="BC27" s="171" t="s">
        <v>331</v>
      </c>
      <c r="BD27" s="171" t="s">
        <v>331</v>
      </c>
      <c r="BE27" s="56" t="s">
        <v>332</v>
      </c>
      <c r="BF27" s="56" t="s">
        <v>332</v>
      </c>
      <c r="BG27" s="56" t="s">
        <v>161</v>
      </c>
      <c r="BH27" s="56" t="s">
        <v>331</v>
      </c>
      <c r="BI27" s="56" t="s">
        <v>161</v>
      </c>
      <c r="BJ27" s="56" t="s">
        <v>331</v>
      </c>
      <c r="BK27" s="56" t="s">
        <v>332</v>
      </c>
      <c r="BL27" s="56" t="s">
        <v>331</v>
      </c>
      <c r="BM27" s="56" t="s">
        <v>332</v>
      </c>
      <c r="BN27" s="56" t="s">
        <v>331</v>
      </c>
      <c r="BO27" s="56" t="s">
        <v>332</v>
      </c>
      <c r="BP27" s="56" t="s">
        <v>332</v>
      </c>
      <c r="BQ27" s="56" t="s">
        <v>332</v>
      </c>
      <c r="BR27" s="56" t="s">
        <v>332</v>
      </c>
      <c r="BS27" s="56" t="s">
        <v>331</v>
      </c>
      <c r="BT27" s="56" t="s">
        <v>331</v>
      </c>
      <c r="BU27" s="56" t="s">
        <v>331</v>
      </c>
      <c r="BV27" s="56" t="s">
        <v>332</v>
      </c>
      <c r="BW27" s="56" t="s">
        <v>331</v>
      </c>
      <c r="BX27" s="56" t="s">
        <v>331</v>
      </c>
      <c r="BY27" s="56" t="s">
        <v>331</v>
      </c>
      <c r="BZ27" s="169">
        <f t="shared" si="0"/>
        <v>53</v>
      </c>
      <c r="CA27" s="179">
        <f t="shared" si="1"/>
        <v>0.70666666666666667</v>
      </c>
      <c r="CB27" s="169">
        <f t="shared" si="2"/>
        <v>20</v>
      </c>
      <c r="CC27" s="179">
        <f t="shared" si="3"/>
        <v>0.26666666666666666</v>
      </c>
      <c r="CD27" s="180">
        <f t="shared" si="4"/>
        <v>2.65</v>
      </c>
      <c r="CE27" s="169">
        <f t="shared" si="5"/>
        <v>2</v>
      </c>
      <c r="CF27" s="179">
        <f t="shared" si="6"/>
        <v>2.6666666666666668E-2</v>
      </c>
      <c r="CG27" s="1"/>
    </row>
    <row r="28" spans="1:85" ht="15.75" customHeight="1">
      <c r="A28" s="39" t="s">
        <v>181</v>
      </c>
      <c r="B28" s="82" t="s">
        <v>219</v>
      </c>
      <c r="C28" s="56" t="s">
        <v>331</v>
      </c>
      <c r="D28" s="56" t="s">
        <v>331</v>
      </c>
      <c r="E28" s="56" t="s">
        <v>331</v>
      </c>
      <c r="F28" s="56" t="s">
        <v>331</v>
      </c>
      <c r="G28" s="56" t="s">
        <v>331</v>
      </c>
      <c r="H28" s="56" t="s">
        <v>331</v>
      </c>
      <c r="I28" s="56" t="s">
        <v>331</v>
      </c>
      <c r="J28" s="56" t="s">
        <v>331</v>
      </c>
      <c r="K28" s="56" t="s">
        <v>331</v>
      </c>
      <c r="L28" s="56" t="s">
        <v>331</v>
      </c>
      <c r="M28" s="56" t="s">
        <v>331</v>
      </c>
      <c r="N28" s="56" t="s">
        <v>331</v>
      </c>
      <c r="O28" s="56" t="s">
        <v>331</v>
      </c>
      <c r="P28" s="56" t="s">
        <v>331</v>
      </c>
      <c r="Q28" s="56" t="s">
        <v>331</v>
      </c>
      <c r="R28" s="56" t="s">
        <v>332</v>
      </c>
      <c r="S28" s="56" t="s">
        <v>331</v>
      </c>
      <c r="T28" s="56" t="s">
        <v>331</v>
      </c>
      <c r="U28" s="56" t="s">
        <v>332</v>
      </c>
      <c r="V28" s="56" t="s">
        <v>332</v>
      </c>
      <c r="W28" s="56" t="s">
        <v>331</v>
      </c>
      <c r="X28" s="56" t="s">
        <v>331</v>
      </c>
      <c r="Y28" s="56" t="s">
        <v>331</v>
      </c>
      <c r="Z28" s="56" t="s">
        <v>332</v>
      </c>
      <c r="AA28" s="56" t="s">
        <v>331</v>
      </c>
      <c r="AB28" s="56" t="s">
        <v>331</v>
      </c>
      <c r="AC28" s="56" t="s">
        <v>331</v>
      </c>
      <c r="AD28" s="56" t="s">
        <v>331</v>
      </c>
      <c r="AE28" s="56" t="s">
        <v>331</v>
      </c>
      <c r="AF28" s="56" t="s">
        <v>331</v>
      </c>
      <c r="AG28" s="56" t="s">
        <v>331</v>
      </c>
      <c r="AH28" s="56" t="s">
        <v>332</v>
      </c>
      <c r="AI28" s="56" t="s">
        <v>332</v>
      </c>
      <c r="AJ28" s="56" t="s">
        <v>332</v>
      </c>
      <c r="AK28" s="56" t="s">
        <v>332</v>
      </c>
      <c r="AL28" s="56" t="s">
        <v>331</v>
      </c>
      <c r="AM28" s="56" t="s">
        <v>331</v>
      </c>
      <c r="AN28" s="56" t="s">
        <v>332</v>
      </c>
      <c r="AO28" s="56" t="s">
        <v>331</v>
      </c>
      <c r="AP28" s="56" t="s">
        <v>332</v>
      </c>
      <c r="AQ28" s="56" t="s">
        <v>331</v>
      </c>
      <c r="AR28" s="56" t="s">
        <v>331</v>
      </c>
      <c r="AS28" s="56" t="s">
        <v>331</v>
      </c>
      <c r="AT28" s="56" t="s">
        <v>332</v>
      </c>
      <c r="AU28" s="171" t="s">
        <v>331</v>
      </c>
      <c r="AV28" s="171" t="s">
        <v>331</v>
      </c>
      <c r="AW28" s="171" t="s">
        <v>331</v>
      </c>
      <c r="AX28" s="171" t="s">
        <v>331</v>
      </c>
      <c r="AY28" s="171" t="s">
        <v>331</v>
      </c>
      <c r="AZ28" s="171" t="s">
        <v>331</v>
      </c>
      <c r="BA28" s="171" t="s">
        <v>331</v>
      </c>
      <c r="BB28" s="171" t="s">
        <v>331</v>
      </c>
      <c r="BC28" s="171" t="s">
        <v>331</v>
      </c>
      <c r="BD28" s="171" t="s">
        <v>331</v>
      </c>
      <c r="BE28" s="56" t="s">
        <v>332</v>
      </c>
      <c r="BF28" s="56" t="s">
        <v>332</v>
      </c>
      <c r="BG28" s="56" t="s">
        <v>161</v>
      </c>
      <c r="BH28" s="56" t="s">
        <v>331</v>
      </c>
      <c r="BI28" s="56" t="s">
        <v>161</v>
      </c>
      <c r="BJ28" s="56" t="s">
        <v>331</v>
      </c>
      <c r="BK28" s="56" t="s">
        <v>332</v>
      </c>
      <c r="BL28" s="56" t="s">
        <v>331</v>
      </c>
      <c r="BM28" s="56" t="s">
        <v>332</v>
      </c>
      <c r="BN28" s="56" t="s">
        <v>331</v>
      </c>
      <c r="BO28" s="56" t="s">
        <v>332</v>
      </c>
      <c r="BP28" s="56" t="s">
        <v>332</v>
      </c>
      <c r="BQ28" s="56" t="s">
        <v>332</v>
      </c>
      <c r="BR28" s="56" t="s">
        <v>332</v>
      </c>
      <c r="BS28" s="56" t="s">
        <v>331</v>
      </c>
      <c r="BT28" s="56" t="s">
        <v>331</v>
      </c>
      <c r="BU28" s="56" t="s">
        <v>331</v>
      </c>
      <c r="BV28" s="56" t="s">
        <v>332</v>
      </c>
      <c r="BW28" s="56" t="s">
        <v>331</v>
      </c>
      <c r="BX28" s="56" t="s">
        <v>331</v>
      </c>
      <c r="BY28" s="56" t="s">
        <v>331</v>
      </c>
      <c r="BZ28" s="169">
        <f t="shared" si="0"/>
        <v>53</v>
      </c>
      <c r="CA28" s="179">
        <f t="shared" si="1"/>
        <v>0.70666666666666667</v>
      </c>
      <c r="CB28" s="169">
        <f t="shared" si="2"/>
        <v>20</v>
      </c>
      <c r="CC28" s="179">
        <f t="shared" si="3"/>
        <v>0.26666666666666666</v>
      </c>
      <c r="CD28" s="180">
        <f t="shared" si="4"/>
        <v>2.65</v>
      </c>
      <c r="CE28" s="169">
        <f t="shared" si="5"/>
        <v>2</v>
      </c>
      <c r="CF28" s="179">
        <f t="shared" si="6"/>
        <v>2.6666666666666668E-2</v>
      </c>
      <c r="CG28" s="1"/>
    </row>
    <row r="29" spans="1:85" ht="15.75" customHeight="1">
      <c r="A29" s="39" t="s">
        <v>170</v>
      </c>
      <c r="B29" s="82" t="s">
        <v>208</v>
      </c>
      <c r="C29" s="56" t="s">
        <v>331</v>
      </c>
      <c r="D29" s="56" t="s">
        <v>331</v>
      </c>
      <c r="E29" s="56" t="s">
        <v>331</v>
      </c>
      <c r="F29" s="56" t="s">
        <v>331</v>
      </c>
      <c r="G29" s="56" t="s">
        <v>331</v>
      </c>
      <c r="H29" s="56" t="s">
        <v>331</v>
      </c>
      <c r="I29" s="56" t="s">
        <v>331</v>
      </c>
      <c r="J29" s="56" t="s">
        <v>331</v>
      </c>
      <c r="K29" s="56" t="s">
        <v>331</v>
      </c>
      <c r="L29" s="56" t="s">
        <v>331</v>
      </c>
      <c r="M29" s="56" t="s">
        <v>331</v>
      </c>
      <c r="N29" s="56" t="s">
        <v>331</v>
      </c>
      <c r="O29" s="56" t="s">
        <v>331</v>
      </c>
      <c r="P29" s="56" t="s">
        <v>331</v>
      </c>
      <c r="Q29" s="56" t="s">
        <v>331</v>
      </c>
      <c r="R29" s="56" t="s">
        <v>332</v>
      </c>
      <c r="S29" s="56" t="s">
        <v>331</v>
      </c>
      <c r="T29" s="56" t="s">
        <v>331</v>
      </c>
      <c r="U29" s="56" t="s">
        <v>332</v>
      </c>
      <c r="V29" s="56" t="s">
        <v>332</v>
      </c>
      <c r="W29" s="56" t="s">
        <v>331</v>
      </c>
      <c r="X29" s="56" t="s">
        <v>331</v>
      </c>
      <c r="Y29" s="56" t="s">
        <v>331</v>
      </c>
      <c r="Z29" s="56" t="s">
        <v>332</v>
      </c>
      <c r="AA29" s="56" t="s">
        <v>331</v>
      </c>
      <c r="AB29" s="56" t="s">
        <v>331</v>
      </c>
      <c r="AC29" s="56" t="s">
        <v>331</v>
      </c>
      <c r="AD29" s="56" t="s">
        <v>331</v>
      </c>
      <c r="AE29" s="56" t="s">
        <v>331</v>
      </c>
      <c r="AF29" s="56" t="s">
        <v>331</v>
      </c>
      <c r="AG29" s="56" t="s">
        <v>331</v>
      </c>
      <c r="AH29" s="56" t="s">
        <v>332</v>
      </c>
      <c r="AI29" s="56" t="s">
        <v>332</v>
      </c>
      <c r="AJ29" s="56" t="s">
        <v>332</v>
      </c>
      <c r="AK29" s="56" t="s">
        <v>332</v>
      </c>
      <c r="AL29" s="56" t="s">
        <v>331</v>
      </c>
      <c r="AM29" s="56" t="s">
        <v>331</v>
      </c>
      <c r="AN29" s="56" t="s">
        <v>332</v>
      </c>
      <c r="AO29" s="56" t="s">
        <v>331</v>
      </c>
      <c r="AP29" s="56" t="s">
        <v>332</v>
      </c>
      <c r="AQ29" s="56" t="s">
        <v>331</v>
      </c>
      <c r="AR29" s="56" t="s">
        <v>331</v>
      </c>
      <c r="AS29" s="56" t="s">
        <v>331</v>
      </c>
      <c r="AT29" s="56" t="s">
        <v>332</v>
      </c>
      <c r="AU29" s="171" t="s">
        <v>331</v>
      </c>
      <c r="AV29" s="171" t="s">
        <v>331</v>
      </c>
      <c r="AW29" s="171" t="s">
        <v>331</v>
      </c>
      <c r="AX29" s="171" t="s">
        <v>331</v>
      </c>
      <c r="AY29" s="171" t="s">
        <v>331</v>
      </c>
      <c r="AZ29" s="171" t="s">
        <v>331</v>
      </c>
      <c r="BA29" s="171" t="s">
        <v>331</v>
      </c>
      <c r="BB29" s="171" t="s">
        <v>331</v>
      </c>
      <c r="BC29" s="171" t="s">
        <v>331</v>
      </c>
      <c r="BD29" s="171" t="s">
        <v>331</v>
      </c>
      <c r="BE29" s="56" t="s">
        <v>332</v>
      </c>
      <c r="BF29" s="56" t="s">
        <v>332</v>
      </c>
      <c r="BG29" s="56" t="s">
        <v>161</v>
      </c>
      <c r="BH29" s="56" t="s">
        <v>331</v>
      </c>
      <c r="BI29" s="56" t="s">
        <v>161</v>
      </c>
      <c r="BJ29" s="56" t="s">
        <v>331</v>
      </c>
      <c r="BK29" s="56" t="s">
        <v>332</v>
      </c>
      <c r="BL29" s="56" t="s">
        <v>331</v>
      </c>
      <c r="BM29" s="56" t="s">
        <v>332</v>
      </c>
      <c r="BN29" s="56" t="s">
        <v>331</v>
      </c>
      <c r="BO29" s="56" t="s">
        <v>332</v>
      </c>
      <c r="BP29" s="56" t="s">
        <v>332</v>
      </c>
      <c r="BQ29" s="56" t="s">
        <v>332</v>
      </c>
      <c r="BR29" s="56" t="s">
        <v>332</v>
      </c>
      <c r="BS29" s="56" t="s">
        <v>331</v>
      </c>
      <c r="BT29" s="56" t="s">
        <v>331</v>
      </c>
      <c r="BU29" s="56" t="s">
        <v>331</v>
      </c>
      <c r="BV29" s="56" t="s">
        <v>332</v>
      </c>
      <c r="BW29" s="56" t="s">
        <v>331</v>
      </c>
      <c r="BX29" s="56" t="s">
        <v>331</v>
      </c>
      <c r="BY29" s="56" t="s">
        <v>331</v>
      </c>
      <c r="BZ29" s="169">
        <f t="shared" si="0"/>
        <v>53</v>
      </c>
      <c r="CA29" s="179">
        <f t="shared" si="1"/>
        <v>0.70666666666666667</v>
      </c>
      <c r="CB29" s="169">
        <f t="shared" si="2"/>
        <v>20</v>
      </c>
      <c r="CC29" s="179">
        <f t="shared" si="3"/>
        <v>0.26666666666666666</v>
      </c>
      <c r="CD29" s="180">
        <f t="shared" si="4"/>
        <v>2.65</v>
      </c>
      <c r="CE29" s="169">
        <f t="shared" si="5"/>
        <v>2</v>
      </c>
      <c r="CF29" s="179">
        <f t="shared" si="6"/>
        <v>2.6666666666666668E-2</v>
      </c>
      <c r="CG29" s="1"/>
    </row>
    <row r="30" spans="1:85" ht="15.75" customHeight="1">
      <c r="A30" s="39" t="s">
        <v>182</v>
      </c>
      <c r="B30" s="82" t="s">
        <v>220</v>
      </c>
      <c r="C30" s="56" t="s">
        <v>331</v>
      </c>
      <c r="D30" s="56" t="s">
        <v>331</v>
      </c>
      <c r="E30" s="56" t="s">
        <v>331</v>
      </c>
      <c r="F30" s="56" t="s">
        <v>331</v>
      </c>
      <c r="G30" s="56" t="s">
        <v>331</v>
      </c>
      <c r="H30" s="56" t="s">
        <v>331</v>
      </c>
      <c r="I30" s="56" t="s">
        <v>331</v>
      </c>
      <c r="J30" s="56" t="s">
        <v>331</v>
      </c>
      <c r="K30" s="56" t="s">
        <v>331</v>
      </c>
      <c r="L30" s="56" t="s">
        <v>331</v>
      </c>
      <c r="M30" s="56" t="s">
        <v>331</v>
      </c>
      <c r="N30" s="56" t="s">
        <v>331</v>
      </c>
      <c r="O30" s="56" t="s">
        <v>331</v>
      </c>
      <c r="P30" s="56" t="s">
        <v>331</v>
      </c>
      <c r="Q30" s="56" t="s">
        <v>331</v>
      </c>
      <c r="R30" s="56" t="s">
        <v>332</v>
      </c>
      <c r="S30" s="56" t="s">
        <v>331</v>
      </c>
      <c r="T30" s="56" t="s">
        <v>331</v>
      </c>
      <c r="U30" s="56" t="s">
        <v>332</v>
      </c>
      <c r="V30" s="56" t="s">
        <v>332</v>
      </c>
      <c r="W30" s="56" t="s">
        <v>331</v>
      </c>
      <c r="X30" s="56" t="s">
        <v>331</v>
      </c>
      <c r="Y30" s="56" t="s">
        <v>331</v>
      </c>
      <c r="Z30" s="56" t="s">
        <v>332</v>
      </c>
      <c r="AA30" s="56" t="s">
        <v>331</v>
      </c>
      <c r="AB30" s="56" t="s">
        <v>331</v>
      </c>
      <c r="AC30" s="56" t="s">
        <v>331</v>
      </c>
      <c r="AD30" s="56" t="s">
        <v>331</v>
      </c>
      <c r="AE30" s="56" t="s">
        <v>331</v>
      </c>
      <c r="AF30" s="56" t="s">
        <v>331</v>
      </c>
      <c r="AG30" s="56" t="s">
        <v>331</v>
      </c>
      <c r="AH30" s="56" t="s">
        <v>332</v>
      </c>
      <c r="AI30" s="56" t="s">
        <v>332</v>
      </c>
      <c r="AJ30" s="56" t="s">
        <v>332</v>
      </c>
      <c r="AK30" s="56" t="s">
        <v>332</v>
      </c>
      <c r="AL30" s="56" t="s">
        <v>331</v>
      </c>
      <c r="AM30" s="56" t="s">
        <v>331</v>
      </c>
      <c r="AN30" s="56" t="s">
        <v>332</v>
      </c>
      <c r="AO30" s="56" t="s">
        <v>331</v>
      </c>
      <c r="AP30" s="56" t="s">
        <v>332</v>
      </c>
      <c r="AQ30" s="56" t="s">
        <v>331</v>
      </c>
      <c r="AR30" s="56" t="s">
        <v>331</v>
      </c>
      <c r="AS30" s="56" t="s">
        <v>331</v>
      </c>
      <c r="AT30" s="56" t="s">
        <v>332</v>
      </c>
      <c r="AU30" s="171" t="s">
        <v>331</v>
      </c>
      <c r="AV30" s="171" t="s">
        <v>331</v>
      </c>
      <c r="AW30" s="171" t="s">
        <v>331</v>
      </c>
      <c r="AX30" s="171" t="s">
        <v>331</v>
      </c>
      <c r="AY30" s="171" t="s">
        <v>331</v>
      </c>
      <c r="AZ30" s="171" t="s">
        <v>331</v>
      </c>
      <c r="BA30" s="171" t="s">
        <v>331</v>
      </c>
      <c r="BB30" s="171" t="s">
        <v>331</v>
      </c>
      <c r="BC30" s="171" t="s">
        <v>331</v>
      </c>
      <c r="BD30" s="171" t="s">
        <v>331</v>
      </c>
      <c r="BE30" s="56" t="s">
        <v>332</v>
      </c>
      <c r="BF30" s="56" t="s">
        <v>332</v>
      </c>
      <c r="BG30" s="56" t="s">
        <v>161</v>
      </c>
      <c r="BH30" s="56" t="s">
        <v>331</v>
      </c>
      <c r="BI30" s="56" t="s">
        <v>161</v>
      </c>
      <c r="BJ30" s="56" t="s">
        <v>331</v>
      </c>
      <c r="BK30" s="56" t="s">
        <v>332</v>
      </c>
      <c r="BL30" s="56" t="s">
        <v>331</v>
      </c>
      <c r="BM30" s="56" t="s">
        <v>332</v>
      </c>
      <c r="BN30" s="56" t="s">
        <v>331</v>
      </c>
      <c r="BO30" s="56" t="s">
        <v>332</v>
      </c>
      <c r="BP30" s="56" t="s">
        <v>332</v>
      </c>
      <c r="BQ30" s="56" t="s">
        <v>332</v>
      </c>
      <c r="BR30" s="56" t="s">
        <v>332</v>
      </c>
      <c r="BS30" s="56" t="s">
        <v>331</v>
      </c>
      <c r="BT30" s="56" t="s">
        <v>331</v>
      </c>
      <c r="BU30" s="56" t="s">
        <v>331</v>
      </c>
      <c r="BV30" s="56" t="s">
        <v>332</v>
      </c>
      <c r="BW30" s="56" t="s">
        <v>331</v>
      </c>
      <c r="BX30" s="56" t="s">
        <v>331</v>
      </c>
      <c r="BY30" s="56" t="s">
        <v>331</v>
      </c>
      <c r="BZ30" s="169">
        <f t="shared" si="0"/>
        <v>53</v>
      </c>
      <c r="CA30" s="179">
        <f t="shared" si="1"/>
        <v>0.70666666666666667</v>
      </c>
      <c r="CB30" s="169">
        <f t="shared" si="2"/>
        <v>20</v>
      </c>
      <c r="CC30" s="179">
        <f t="shared" si="3"/>
        <v>0.26666666666666666</v>
      </c>
      <c r="CD30" s="180">
        <f t="shared" si="4"/>
        <v>2.65</v>
      </c>
      <c r="CE30" s="169">
        <f t="shared" si="5"/>
        <v>2</v>
      </c>
      <c r="CF30" s="179">
        <f t="shared" si="6"/>
        <v>2.6666666666666668E-2</v>
      </c>
      <c r="CG30" s="1"/>
    </row>
    <row r="31" spans="1:85" ht="15.75" customHeight="1">
      <c r="A31" s="39" t="s">
        <v>183</v>
      </c>
      <c r="B31" s="82" t="s">
        <v>221</v>
      </c>
      <c r="C31" s="56" t="s">
        <v>331</v>
      </c>
      <c r="D31" s="56" t="s">
        <v>331</v>
      </c>
      <c r="E31" s="56" t="s">
        <v>331</v>
      </c>
      <c r="F31" s="56" t="s">
        <v>331</v>
      </c>
      <c r="G31" s="56" t="s">
        <v>331</v>
      </c>
      <c r="H31" s="56" t="s">
        <v>331</v>
      </c>
      <c r="I31" s="56" t="s">
        <v>331</v>
      </c>
      <c r="J31" s="56" t="s">
        <v>331</v>
      </c>
      <c r="K31" s="56" t="s">
        <v>331</v>
      </c>
      <c r="L31" s="56" t="s">
        <v>331</v>
      </c>
      <c r="M31" s="56" t="s">
        <v>331</v>
      </c>
      <c r="N31" s="56" t="s">
        <v>331</v>
      </c>
      <c r="O31" s="56" t="s">
        <v>331</v>
      </c>
      <c r="P31" s="56" t="s">
        <v>331</v>
      </c>
      <c r="Q31" s="56" t="s">
        <v>331</v>
      </c>
      <c r="R31" s="56" t="s">
        <v>332</v>
      </c>
      <c r="S31" s="56" t="s">
        <v>331</v>
      </c>
      <c r="T31" s="56" t="s">
        <v>331</v>
      </c>
      <c r="U31" s="56" t="s">
        <v>332</v>
      </c>
      <c r="V31" s="56" t="s">
        <v>332</v>
      </c>
      <c r="W31" s="56" t="s">
        <v>331</v>
      </c>
      <c r="X31" s="56" t="s">
        <v>331</v>
      </c>
      <c r="Y31" s="56" t="s">
        <v>331</v>
      </c>
      <c r="Z31" s="56" t="s">
        <v>332</v>
      </c>
      <c r="AA31" s="56" t="s">
        <v>331</v>
      </c>
      <c r="AB31" s="56" t="s">
        <v>331</v>
      </c>
      <c r="AC31" s="56" t="s">
        <v>331</v>
      </c>
      <c r="AD31" s="56" t="s">
        <v>331</v>
      </c>
      <c r="AE31" s="56" t="s">
        <v>331</v>
      </c>
      <c r="AF31" s="56" t="s">
        <v>331</v>
      </c>
      <c r="AG31" s="56" t="s">
        <v>331</v>
      </c>
      <c r="AH31" s="56" t="s">
        <v>332</v>
      </c>
      <c r="AI31" s="56" t="s">
        <v>332</v>
      </c>
      <c r="AJ31" s="56" t="s">
        <v>332</v>
      </c>
      <c r="AK31" s="56" t="s">
        <v>332</v>
      </c>
      <c r="AL31" s="56" t="s">
        <v>331</v>
      </c>
      <c r="AM31" s="56" t="s">
        <v>331</v>
      </c>
      <c r="AN31" s="56" t="s">
        <v>332</v>
      </c>
      <c r="AO31" s="56" t="s">
        <v>331</v>
      </c>
      <c r="AP31" s="56" t="s">
        <v>332</v>
      </c>
      <c r="AQ31" s="56" t="s">
        <v>331</v>
      </c>
      <c r="AR31" s="56" t="s">
        <v>331</v>
      </c>
      <c r="AS31" s="56" t="s">
        <v>331</v>
      </c>
      <c r="AT31" s="56" t="s">
        <v>332</v>
      </c>
      <c r="AU31" s="171" t="s">
        <v>331</v>
      </c>
      <c r="AV31" s="171" t="s">
        <v>331</v>
      </c>
      <c r="AW31" s="171" t="s">
        <v>331</v>
      </c>
      <c r="AX31" s="171" t="s">
        <v>331</v>
      </c>
      <c r="AY31" s="171" t="s">
        <v>331</v>
      </c>
      <c r="AZ31" s="171" t="s">
        <v>331</v>
      </c>
      <c r="BA31" s="171" t="s">
        <v>331</v>
      </c>
      <c r="BB31" s="171" t="s">
        <v>331</v>
      </c>
      <c r="BC31" s="171" t="s">
        <v>331</v>
      </c>
      <c r="BD31" s="171" t="s">
        <v>331</v>
      </c>
      <c r="BE31" s="56" t="s">
        <v>332</v>
      </c>
      <c r="BF31" s="56" t="s">
        <v>332</v>
      </c>
      <c r="BG31" s="56" t="s">
        <v>161</v>
      </c>
      <c r="BH31" s="56" t="s">
        <v>331</v>
      </c>
      <c r="BI31" s="56" t="s">
        <v>161</v>
      </c>
      <c r="BJ31" s="56" t="s">
        <v>331</v>
      </c>
      <c r="BK31" s="56" t="s">
        <v>332</v>
      </c>
      <c r="BL31" s="56" t="s">
        <v>331</v>
      </c>
      <c r="BM31" s="56" t="s">
        <v>332</v>
      </c>
      <c r="BN31" s="56" t="s">
        <v>331</v>
      </c>
      <c r="BO31" s="56" t="s">
        <v>332</v>
      </c>
      <c r="BP31" s="56" t="s">
        <v>332</v>
      </c>
      <c r="BQ31" s="56" t="s">
        <v>332</v>
      </c>
      <c r="BR31" s="56" t="s">
        <v>332</v>
      </c>
      <c r="BS31" s="56" t="s">
        <v>331</v>
      </c>
      <c r="BT31" s="56" t="s">
        <v>331</v>
      </c>
      <c r="BU31" s="56" t="s">
        <v>331</v>
      </c>
      <c r="BV31" s="56" t="s">
        <v>332</v>
      </c>
      <c r="BW31" s="56" t="s">
        <v>331</v>
      </c>
      <c r="BX31" s="56" t="s">
        <v>331</v>
      </c>
      <c r="BY31" s="56" t="s">
        <v>331</v>
      </c>
      <c r="BZ31" s="169">
        <f t="shared" si="0"/>
        <v>53</v>
      </c>
      <c r="CA31" s="179">
        <f t="shared" si="1"/>
        <v>0.70666666666666667</v>
      </c>
      <c r="CB31" s="169">
        <f t="shared" si="2"/>
        <v>20</v>
      </c>
      <c r="CC31" s="179">
        <f t="shared" si="3"/>
        <v>0.26666666666666666</v>
      </c>
      <c r="CD31" s="180">
        <f t="shared" si="4"/>
        <v>2.65</v>
      </c>
      <c r="CE31" s="169">
        <f t="shared" si="5"/>
        <v>2</v>
      </c>
      <c r="CF31" s="179">
        <f t="shared" si="6"/>
        <v>2.6666666666666668E-2</v>
      </c>
      <c r="CG31" s="1"/>
    </row>
    <row r="32" spans="1:85" ht="15.75" customHeight="1">
      <c r="A32" s="39" t="s">
        <v>171</v>
      </c>
      <c r="B32" s="82" t="s">
        <v>209</v>
      </c>
      <c r="C32" s="56" t="s">
        <v>331</v>
      </c>
      <c r="D32" s="56" t="s">
        <v>331</v>
      </c>
      <c r="E32" s="56" t="s">
        <v>331</v>
      </c>
      <c r="F32" s="56" t="s">
        <v>331</v>
      </c>
      <c r="G32" s="56" t="s">
        <v>331</v>
      </c>
      <c r="H32" s="56" t="s">
        <v>331</v>
      </c>
      <c r="I32" s="56" t="s">
        <v>331</v>
      </c>
      <c r="J32" s="56" t="s">
        <v>331</v>
      </c>
      <c r="K32" s="56" t="s">
        <v>331</v>
      </c>
      <c r="L32" s="56" t="s">
        <v>331</v>
      </c>
      <c r="M32" s="56" t="s">
        <v>331</v>
      </c>
      <c r="N32" s="56" t="s">
        <v>331</v>
      </c>
      <c r="O32" s="56" t="s">
        <v>331</v>
      </c>
      <c r="P32" s="56" t="s">
        <v>331</v>
      </c>
      <c r="Q32" s="56" t="s">
        <v>331</v>
      </c>
      <c r="R32" s="56" t="s">
        <v>332</v>
      </c>
      <c r="S32" s="56" t="s">
        <v>331</v>
      </c>
      <c r="T32" s="56" t="s">
        <v>331</v>
      </c>
      <c r="U32" s="56" t="s">
        <v>332</v>
      </c>
      <c r="V32" s="56" t="s">
        <v>332</v>
      </c>
      <c r="W32" s="56" t="s">
        <v>331</v>
      </c>
      <c r="X32" s="56" t="s">
        <v>331</v>
      </c>
      <c r="Y32" s="56" t="s">
        <v>331</v>
      </c>
      <c r="Z32" s="56" t="s">
        <v>332</v>
      </c>
      <c r="AA32" s="56" t="s">
        <v>331</v>
      </c>
      <c r="AB32" s="56" t="s">
        <v>331</v>
      </c>
      <c r="AC32" s="56" t="s">
        <v>331</v>
      </c>
      <c r="AD32" s="56" t="s">
        <v>331</v>
      </c>
      <c r="AE32" s="56" t="s">
        <v>331</v>
      </c>
      <c r="AF32" s="56" t="s">
        <v>331</v>
      </c>
      <c r="AG32" s="56" t="s">
        <v>331</v>
      </c>
      <c r="AH32" s="56" t="s">
        <v>332</v>
      </c>
      <c r="AI32" s="56" t="s">
        <v>332</v>
      </c>
      <c r="AJ32" s="56" t="s">
        <v>332</v>
      </c>
      <c r="AK32" s="56" t="s">
        <v>332</v>
      </c>
      <c r="AL32" s="56" t="s">
        <v>331</v>
      </c>
      <c r="AM32" s="56" t="s">
        <v>331</v>
      </c>
      <c r="AN32" s="56" t="s">
        <v>332</v>
      </c>
      <c r="AO32" s="56" t="s">
        <v>331</v>
      </c>
      <c r="AP32" s="56" t="s">
        <v>332</v>
      </c>
      <c r="AQ32" s="56" t="s">
        <v>331</v>
      </c>
      <c r="AR32" s="56" t="s">
        <v>331</v>
      </c>
      <c r="AS32" s="56" t="s">
        <v>331</v>
      </c>
      <c r="AT32" s="56" t="s">
        <v>332</v>
      </c>
      <c r="AU32" s="171" t="s">
        <v>331</v>
      </c>
      <c r="AV32" s="171" t="s">
        <v>331</v>
      </c>
      <c r="AW32" s="171" t="s">
        <v>331</v>
      </c>
      <c r="AX32" s="171" t="s">
        <v>331</v>
      </c>
      <c r="AY32" s="171" t="s">
        <v>331</v>
      </c>
      <c r="AZ32" s="171" t="s">
        <v>331</v>
      </c>
      <c r="BA32" s="171" t="s">
        <v>331</v>
      </c>
      <c r="BB32" s="171" t="s">
        <v>331</v>
      </c>
      <c r="BC32" s="171" t="s">
        <v>331</v>
      </c>
      <c r="BD32" s="171" t="s">
        <v>331</v>
      </c>
      <c r="BE32" s="56" t="s">
        <v>332</v>
      </c>
      <c r="BF32" s="56" t="s">
        <v>332</v>
      </c>
      <c r="BG32" s="56" t="s">
        <v>161</v>
      </c>
      <c r="BH32" s="56" t="s">
        <v>331</v>
      </c>
      <c r="BI32" s="56" t="s">
        <v>161</v>
      </c>
      <c r="BJ32" s="56" t="s">
        <v>331</v>
      </c>
      <c r="BK32" s="56" t="s">
        <v>332</v>
      </c>
      <c r="BL32" s="56" t="s">
        <v>331</v>
      </c>
      <c r="BM32" s="56" t="s">
        <v>332</v>
      </c>
      <c r="BN32" s="56" t="s">
        <v>331</v>
      </c>
      <c r="BO32" s="56" t="s">
        <v>332</v>
      </c>
      <c r="BP32" s="56" t="s">
        <v>332</v>
      </c>
      <c r="BQ32" s="56" t="s">
        <v>332</v>
      </c>
      <c r="BR32" s="56" t="s">
        <v>332</v>
      </c>
      <c r="BS32" s="56" t="s">
        <v>331</v>
      </c>
      <c r="BT32" s="56" t="s">
        <v>331</v>
      </c>
      <c r="BU32" s="56" t="s">
        <v>331</v>
      </c>
      <c r="BV32" s="56" t="s">
        <v>332</v>
      </c>
      <c r="BW32" s="56" t="s">
        <v>331</v>
      </c>
      <c r="BX32" s="56" t="s">
        <v>331</v>
      </c>
      <c r="BY32" s="56" t="s">
        <v>331</v>
      </c>
      <c r="BZ32" s="169">
        <f t="shared" si="0"/>
        <v>53</v>
      </c>
      <c r="CA32" s="179">
        <f t="shared" si="1"/>
        <v>0.70666666666666667</v>
      </c>
      <c r="CB32" s="169">
        <f t="shared" si="2"/>
        <v>20</v>
      </c>
      <c r="CC32" s="179">
        <f t="shared" si="3"/>
        <v>0.26666666666666666</v>
      </c>
      <c r="CD32" s="180">
        <f t="shared" si="4"/>
        <v>2.65</v>
      </c>
      <c r="CE32" s="169">
        <f t="shared" si="5"/>
        <v>2</v>
      </c>
      <c r="CF32" s="179">
        <f t="shared" si="6"/>
        <v>2.6666666666666668E-2</v>
      </c>
      <c r="CG32" s="1"/>
    </row>
    <row r="33" spans="1:85" ht="15.75" customHeight="1">
      <c r="A33" s="39" t="s">
        <v>172</v>
      </c>
      <c r="B33" s="82" t="s">
        <v>210</v>
      </c>
      <c r="C33" s="56" t="s">
        <v>331</v>
      </c>
      <c r="D33" s="56" t="s">
        <v>331</v>
      </c>
      <c r="E33" s="56" t="s">
        <v>331</v>
      </c>
      <c r="F33" s="56" t="s">
        <v>331</v>
      </c>
      <c r="G33" s="56" t="s">
        <v>331</v>
      </c>
      <c r="H33" s="56" t="s">
        <v>331</v>
      </c>
      <c r="I33" s="56" t="s">
        <v>331</v>
      </c>
      <c r="J33" s="56" t="s">
        <v>331</v>
      </c>
      <c r="K33" s="56" t="s">
        <v>331</v>
      </c>
      <c r="L33" s="56" t="s">
        <v>331</v>
      </c>
      <c r="M33" s="56" t="s">
        <v>331</v>
      </c>
      <c r="N33" s="56" t="s">
        <v>331</v>
      </c>
      <c r="O33" s="56" t="s">
        <v>331</v>
      </c>
      <c r="P33" s="56" t="s">
        <v>331</v>
      </c>
      <c r="Q33" s="56" t="s">
        <v>331</v>
      </c>
      <c r="R33" s="56" t="s">
        <v>332</v>
      </c>
      <c r="S33" s="56" t="s">
        <v>331</v>
      </c>
      <c r="T33" s="56" t="s">
        <v>331</v>
      </c>
      <c r="U33" s="56" t="s">
        <v>332</v>
      </c>
      <c r="V33" s="56" t="s">
        <v>332</v>
      </c>
      <c r="W33" s="56" t="s">
        <v>331</v>
      </c>
      <c r="X33" s="56" t="s">
        <v>331</v>
      </c>
      <c r="Y33" s="56" t="s">
        <v>331</v>
      </c>
      <c r="Z33" s="56" t="s">
        <v>332</v>
      </c>
      <c r="AA33" s="56" t="s">
        <v>331</v>
      </c>
      <c r="AB33" s="56" t="s">
        <v>331</v>
      </c>
      <c r="AC33" s="56" t="s">
        <v>331</v>
      </c>
      <c r="AD33" s="56" t="s">
        <v>331</v>
      </c>
      <c r="AE33" s="56" t="s">
        <v>331</v>
      </c>
      <c r="AF33" s="56" t="s">
        <v>331</v>
      </c>
      <c r="AG33" s="56" t="s">
        <v>331</v>
      </c>
      <c r="AH33" s="56" t="s">
        <v>332</v>
      </c>
      <c r="AI33" s="56" t="s">
        <v>332</v>
      </c>
      <c r="AJ33" s="56" t="s">
        <v>332</v>
      </c>
      <c r="AK33" s="56" t="s">
        <v>332</v>
      </c>
      <c r="AL33" s="56" t="s">
        <v>331</v>
      </c>
      <c r="AM33" s="56" t="s">
        <v>331</v>
      </c>
      <c r="AN33" s="56" t="s">
        <v>332</v>
      </c>
      <c r="AO33" s="56" t="s">
        <v>331</v>
      </c>
      <c r="AP33" s="56" t="s">
        <v>332</v>
      </c>
      <c r="AQ33" s="56" t="s">
        <v>331</v>
      </c>
      <c r="AR33" s="56" t="s">
        <v>331</v>
      </c>
      <c r="AS33" s="56" t="s">
        <v>331</v>
      </c>
      <c r="AT33" s="56" t="s">
        <v>332</v>
      </c>
      <c r="AU33" s="171" t="s">
        <v>331</v>
      </c>
      <c r="AV33" s="171" t="s">
        <v>331</v>
      </c>
      <c r="AW33" s="171" t="s">
        <v>331</v>
      </c>
      <c r="AX33" s="171" t="s">
        <v>331</v>
      </c>
      <c r="AY33" s="171" t="s">
        <v>331</v>
      </c>
      <c r="AZ33" s="171" t="s">
        <v>331</v>
      </c>
      <c r="BA33" s="171" t="s">
        <v>331</v>
      </c>
      <c r="BB33" s="171" t="s">
        <v>331</v>
      </c>
      <c r="BC33" s="171" t="s">
        <v>331</v>
      </c>
      <c r="BD33" s="171" t="s">
        <v>331</v>
      </c>
      <c r="BE33" s="56" t="s">
        <v>332</v>
      </c>
      <c r="BF33" s="56" t="s">
        <v>332</v>
      </c>
      <c r="BG33" s="56" t="s">
        <v>161</v>
      </c>
      <c r="BH33" s="56" t="s">
        <v>331</v>
      </c>
      <c r="BI33" s="56" t="s">
        <v>161</v>
      </c>
      <c r="BJ33" s="56" t="s">
        <v>331</v>
      </c>
      <c r="BK33" s="56" t="s">
        <v>332</v>
      </c>
      <c r="BL33" s="56" t="s">
        <v>331</v>
      </c>
      <c r="BM33" s="56" t="s">
        <v>332</v>
      </c>
      <c r="BN33" s="56" t="s">
        <v>331</v>
      </c>
      <c r="BO33" s="56" t="s">
        <v>332</v>
      </c>
      <c r="BP33" s="56" t="s">
        <v>332</v>
      </c>
      <c r="BQ33" s="56" t="s">
        <v>332</v>
      </c>
      <c r="BR33" s="56" t="s">
        <v>332</v>
      </c>
      <c r="BS33" s="56" t="s">
        <v>331</v>
      </c>
      <c r="BT33" s="56" t="s">
        <v>331</v>
      </c>
      <c r="BU33" s="56" t="s">
        <v>331</v>
      </c>
      <c r="BV33" s="56" t="s">
        <v>332</v>
      </c>
      <c r="BW33" s="56" t="s">
        <v>331</v>
      </c>
      <c r="BX33" s="56" t="s">
        <v>331</v>
      </c>
      <c r="BY33" s="56" t="s">
        <v>331</v>
      </c>
      <c r="BZ33" s="169">
        <f t="shared" si="0"/>
        <v>53</v>
      </c>
      <c r="CA33" s="179">
        <f t="shared" si="1"/>
        <v>0.70666666666666667</v>
      </c>
      <c r="CB33" s="169">
        <f t="shared" si="2"/>
        <v>20</v>
      </c>
      <c r="CC33" s="179">
        <f t="shared" si="3"/>
        <v>0.26666666666666666</v>
      </c>
      <c r="CD33" s="180">
        <f t="shared" si="4"/>
        <v>2.65</v>
      </c>
      <c r="CE33" s="169">
        <f t="shared" si="5"/>
        <v>2</v>
      </c>
      <c r="CF33" s="179">
        <f t="shared" si="6"/>
        <v>2.6666666666666668E-2</v>
      </c>
      <c r="CG33" s="1"/>
    </row>
    <row r="34" spans="1:85" ht="15.75" customHeight="1">
      <c r="A34" s="39" t="s">
        <v>184</v>
      </c>
      <c r="B34" s="82" t="s">
        <v>222</v>
      </c>
      <c r="C34" s="56" t="s">
        <v>331</v>
      </c>
      <c r="D34" s="56" t="s">
        <v>331</v>
      </c>
      <c r="E34" s="56" t="s">
        <v>331</v>
      </c>
      <c r="F34" s="56" t="s">
        <v>331</v>
      </c>
      <c r="G34" s="56" t="s">
        <v>331</v>
      </c>
      <c r="H34" s="56" t="s">
        <v>331</v>
      </c>
      <c r="I34" s="56" t="s">
        <v>331</v>
      </c>
      <c r="J34" s="56" t="s">
        <v>331</v>
      </c>
      <c r="K34" s="56" t="s">
        <v>331</v>
      </c>
      <c r="L34" s="56" t="s">
        <v>331</v>
      </c>
      <c r="M34" s="56" t="s">
        <v>331</v>
      </c>
      <c r="N34" s="56" t="s">
        <v>331</v>
      </c>
      <c r="O34" s="56" t="s">
        <v>331</v>
      </c>
      <c r="P34" s="56" t="s">
        <v>331</v>
      </c>
      <c r="Q34" s="56" t="s">
        <v>331</v>
      </c>
      <c r="R34" s="56" t="s">
        <v>332</v>
      </c>
      <c r="S34" s="56" t="s">
        <v>331</v>
      </c>
      <c r="T34" s="56" t="s">
        <v>331</v>
      </c>
      <c r="U34" s="56" t="s">
        <v>332</v>
      </c>
      <c r="V34" s="56" t="s">
        <v>332</v>
      </c>
      <c r="W34" s="56" t="s">
        <v>331</v>
      </c>
      <c r="X34" s="56" t="s">
        <v>331</v>
      </c>
      <c r="Y34" s="56" t="s">
        <v>331</v>
      </c>
      <c r="Z34" s="56" t="s">
        <v>332</v>
      </c>
      <c r="AA34" s="56" t="s">
        <v>331</v>
      </c>
      <c r="AB34" s="56" t="s">
        <v>331</v>
      </c>
      <c r="AC34" s="56" t="s">
        <v>331</v>
      </c>
      <c r="AD34" s="56" t="s">
        <v>331</v>
      </c>
      <c r="AE34" s="56" t="s">
        <v>331</v>
      </c>
      <c r="AF34" s="56" t="s">
        <v>331</v>
      </c>
      <c r="AG34" s="56" t="s">
        <v>331</v>
      </c>
      <c r="AH34" s="56" t="s">
        <v>332</v>
      </c>
      <c r="AI34" s="56" t="s">
        <v>332</v>
      </c>
      <c r="AJ34" s="56" t="s">
        <v>332</v>
      </c>
      <c r="AK34" s="56" t="s">
        <v>332</v>
      </c>
      <c r="AL34" s="56" t="s">
        <v>331</v>
      </c>
      <c r="AM34" s="56" t="s">
        <v>331</v>
      </c>
      <c r="AN34" s="56" t="s">
        <v>332</v>
      </c>
      <c r="AO34" s="56" t="s">
        <v>331</v>
      </c>
      <c r="AP34" s="56" t="s">
        <v>332</v>
      </c>
      <c r="AQ34" s="56" t="s">
        <v>331</v>
      </c>
      <c r="AR34" s="56" t="s">
        <v>331</v>
      </c>
      <c r="AS34" s="56" t="s">
        <v>331</v>
      </c>
      <c r="AT34" s="56" t="s">
        <v>332</v>
      </c>
      <c r="AU34" s="171" t="s">
        <v>331</v>
      </c>
      <c r="AV34" s="171" t="s">
        <v>331</v>
      </c>
      <c r="AW34" s="171" t="s">
        <v>331</v>
      </c>
      <c r="AX34" s="171" t="s">
        <v>331</v>
      </c>
      <c r="AY34" s="171" t="s">
        <v>331</v>
      </c>
      <c r="AZ34" s="171" t="s">
        <v>331</v>
      </c>
      <c r="BA34" s="171" t="s">
        <v>331</v>
      </c>
      <c r="BB34" s="171" t="s">
        <v>331</v>
      </c>
      <c r="BC34" s="171" t="s">
        <v>331</v>
      </c>
      <c r="BD34" s="171" t="s">
        <v>331</v>
      </c>
      <c r="BE34" s="56" t="s">
        <v>332</v>
      </c>
      <c r="BF34" s="56" t="s">
        <v>332</v>
      </c>
      <c r="BG34" s="56" t="s">
        <v>161</v>
      </c>
      <c r="BH34" s="56" t="s">
        <v>331</v>
      </c>
      <c r="BI34" s="56" t="s">
        <v>161</v>
      </c>
      <c r="BJ34" s="56" t="s">
        <v>331</v>
      </c>
      <c r="BK34" s="56" t="s">
        <v>332</v>
      </c>
      <c r="BL34" s="56" t="s">
        <v>331</v>
      </c>
      <c r="BM34" s="56" t="s">
        <v>332</v>
      </c>
      <c r="BN34" s="56" t="s">
        <v>331</v>
      </c>
      <c r="BO34" s="56" t="s">
        <v>332</v>
      </c>
      <c r="BP34" s="56" t="s">
        <v>332</v>
      </c>
      <c r="BQ34" s="56" t="s">
        <v>332</v>
      </c>
      <c r="BR34" s="56" t="s">
        <v>332</v>
      </c>
      <c r="BS34" s="56" t="s">
        <v>331</v>
      </c>
      <c r="BT34" s="56" t="s">
        <v>331</v>
      </c>
      <c r="BU34" s="56" t="s">
        <v>331</v>
      </c>
      <c r="BV34" s="56" t="s">
        <v>332</v>
      </c>
      <c r="BW34" s="56" t="s">
        <v>331</v>
      </c>
      <c r="BX34" s="56" t="s">
        <v>331</v>
      </c>
      <c r="BY34" s="56" t="s">
        <v>331</v>
      </c>
      <c r="BZ34" s="169">
        <f t="shared" si="0"/>
        <v>53</v>
      </c>
      <c r="CA34" s="179">
        <f t="shared" si="1"/>
        <v>0.70666666666666667</v>
      </c>
      <c r="CB34" s="169">
        <f t="shared" si="2"/>
        <v>20</v>
      </c>
      <c r="CC34" s="179">
        <f t="shared" si="3"/>
        <v>0.26666666666666666</v>
      </c>
      <c r="CD34" s="180">
        <f t="shared" si="4"/>
        <v>2.65</v>
      </c>
      <c r="CE34" s="169">
        <f t="shared" si="5"/>
        <v>2</v>
      </c>
      <c r="CF34" s="179">
        <f t="shared" si="6"/>
        <v>2.6666666666666668E-2</v>
      </c>
      <c r="CG34" s="1"/>
    </row>
    <row r="35" spans="1:85" ht="15.75" customHeight="1">
      <c r="A35" s="39" t="s">
        <v>173</v>
      </c>
      <c r="B35" s="82" t="s">
        <v>211</v>
      </c>
      <c r="C35" s="56" t="s">
        <v>331</v>
      </c>
      <c r="D35" s="56" t="s">
        <v>331</v>
      </c>
      <c r="E35" s="56" t="s">
        <v>331</v>
      </c>
      <c r="F35" s="56" t="s">
        <v>331</v>
      </c>
      <c r="G35" s="56" t="s">
        <v>331</v>
      </c>
      <c r="H35" s="56" t="s">
        <v>331</v>
      </c>
      <c r="I35" s="56" t="s">
        <v>331</v>
      </c>
      <c r="J35" s="56" t="s">
        <v>331</v>
      </c>
      <c r="K35" s="56" t="s">
        <v>331</v>
      </c>
      <c r="L35" s="56" t="s">
        <v>331</v>
      </c>
      <c r="M35" s="56" t="s">
        <v>331</v>
      </c>
      <c r="N35" s="56" t="s">
        <v>331</v>
      </c>
      <c r="O35" s="56" t="s">
        <v>331</v>
      </c>
      <c r="P35" s="56" t="s">
        <v>331</v>
      </c>
      <c r="Q35" s="56" t="s">
        <v>331</v>
      </c>
      <c r="R35" s="56" t="s">
        <v>332</v>
      </c>
      <c r="S35" s="56" t="s">
        <v>331</v>
      </c>
      <c r="T35" s="56" t="s">
        <v>331</v>
      </c>
      <c r="U35" s="56" t="s">
        <v>332</v>
      </c>
      <c r="V35" s="56" t="s">
        <v>332</v>
      </c>
      <c r="W35" s="56" t="s">
        <v>331</v>
      </c>
      <c r="X35" s="56" t="s">
        <v>331</v>
      </c>
      <c r="Y35" s="56" t="s">
        <v>331</v>
      </c>
      <c r="Z35" s="56" t="s">
        <v>332</v>
      </c>
      <c r="AA35" s="56" t="s">
        <v>331</v>
      </c>
      <c r="AB35" s="56" t="s">
        <v>331</v>
      </c>
      <c r="AC35" s="56" t="s">
        <v>331</v>
      </c>
      <c r="AD35" s="56" t="s">
        <v>331</v>
      </c>
      <c r="AE35" s="56" t="s">
        <v>331</v>
      </c>
      <c r="AF35" s="56" t="s">
        <v>331</v>
      </c>
      <c r="AG35" s="56" t="s">
        <v>331</v>
      </c>
      <c r="AH35" s="56" t="s">
        <v>332</v>
      </c>
      <c r="AI35" s="56" t="s">
        <v>332</v>
      </c>
      <c r="AJ35" s="56" t="s">
        <v>332</v>
      </c>
      <c r="AK35" s="56" t="s">
        <v>332</v>
      </c>
      <c r="AL35" s="56" t="s">
        <v>331</v>
      </c>
      <c r="AM35" s="56" t="s">
        <v>331</v>
      </c>
      <c r="AN35" s="56" t="s">
        <v>332</v>
      </c>
      <c r="AO35" s="56" t="s">
        <v>331</v>
      </c>
      <c r="AP35" s="56" t="s">
        <v>332</v>
      </c>
      <c r="AQ35" s="56" t="s">
        <v>331</v>
      </c>
      <c r="AR35" s="56" t="s">
        <v>331</v>
      </c>
      <c r="AS35" s="56" t="s">
        <v>331</v>
      </c>
      <c r="AT35" s="56" t="s">
        <v>332</v>
      </c>
      <c r="AU35" s="171" t="s">
        <v>331</v>
      </c>
      <c r="AV35" s="171" t="s">
        <v>331</v>
      </c>
      <c r="AW35" s="171" t="s">
        <v>331</v>
      </c>
      <c r="AX35" s="171" t="s">
        <v>331</v>
      </c>
      <c r="AY35" s="171" t="s">
        <v>331</v>
      </c>
      <c r="AZ35" s="171" t="s">
        <v>331</v>
      </c>
      <c r="BA35" s="171" t="s">
        <v>331</v>
      </c>
      <c r="BB35" s="171" t="s">
        <v>331</v>
      </c>
      <c r="BC35" s="171" t="s">
        <v>331</v>
      </c>
      <c r="BD35" s="171" t="s">
        <v>331</v>
      </c>
      <c r="BE35" s="56" t="s">
        <v>332</v>
      </c>
      <c r="BF35" s="56" t="s">
        <v>332</v>
      </c>
      <c r="BG35" s="56" t="s">
        <v>161</v>
      </c>
      <c r="BH35" s="56" t="s">
        <v>331</v>
      </c>
      <c r="BI35" s="56" t="s">
        <v>161</v>
      </c>
      <c r="BJ35" s="56" t="s">
        <v>331</v>
      </c>
      <c r="BK35" s="56" t="s">
        <v>332</v>
      </c>
      <c r="BL35" s="56" t="s">
        <v>331</v>
      </c>
      <c r="BM35" s="56" t="s">
        <v>332</v>
      </c>
      <c r="BN35" s="56" t="s">
        <v>331</v>
      </c>
      <c r="BO35" s="56" t="s">
        <v>332</v>
      </c>
      <c r="BP35" s="56" t="s">
        <v>332</v>
      </c>
      <c r="BQ35" s="56" t="s">
        <v>332</v>
      </c>
      <c r="BR35" s="56" t="s">
        <v>332</v>
      </c>
      <c r="BS35" s="56" t="s">
        <v>331</v>
      </c>
      <c r="BT35" s="56" t="s">
        <v>331</v>
      </c>
      <c r="BU35" s="56" t="s">
        <v>331</v>
      </c>
      <c r="BV35" s="56" t="s">
        <v>332</v>
      </c>
      <c r="BW35" s="56" t="s">
        <v>331</v>
      </c>
      <c r="BX35" s="56" t="s">
        <v>331</v>
      </c>
      <c r="BY35" s="56" t="s">
        <v>331</v>
      </c>
      <c r="BZ35" s="169">
        <f t="shared" si="0"/>
        <v>53</v>
      </c>
      <c r="CA35" s="179">
        <f t="shared" si="1"/>
        <v>0.70666666666666667</v>
      </c>
      <c r="CB35" s="169">
        <f t="shared" si="2"/>
        <v>20</v>
      </c>
      <c r="CC35" s="179">
        <f t="shared" si="3"/>
        <v>0.26666666666666666</v>
      </c>
      <c r="CD35" s="180">
        <f t="shared" si="4"/>
        <v>2.65</v>
      </c>
      <c r="CE35" s="169">
        <f t="shared" si="5"/>
        <v>2</v>
      </c>
      <c r="CF35" s="179">
        <f t="shared" si="6"/>
        <v>2.6666666666666668E-2</v>
      </c>
      <c r="CG35" s="1"/>
    </row>
    <row r="36" spans="1:85" ht="15.75" customHeight="1">
      <c r="A36" s="39" t="s">
        <v>195</v>
      </c>
      <c r="B36" s="82" t="s">
        <v>233</v>
      </c>
      <c r="C36" s="56" t="s">
        <v>331</v>
      </c>
      <c r="D36" s="56" t="s">
        <v>331</v>
      </c>
      <c r="E36" s="56" t="s">
        <v>331</v>
      </c>
      <c r="F36" s="56" t="s">
        <v>331</v>
      </c>
      <c r="G36" s="56" t="s">
        <v>331</v>
      </c>
      <c r="H36" s="56" t="s">
        <v>331</v>
      </c>
      <c r="I36" s="56" t="s">
        <v>331</v>
      </c>
      <c r="J36" s="56" t="s">
        <v>331</v>
      </c>
      <c r="K36" s="56" t="s">
        <v>331</v>
      </c>
      <c r="L36" s="56" t="s">
        <v>331</v>
      </c>
      <c r="M36" s="56" t="s">
        <v>331</v>
      </c>
      <c r="N36" s="56" t="s">
        <v>331</v>
      </c>
      <c r="O36" s="56" t="s">
        <v>331</v>
      </c>
      <c r="P36" s="56" t="s">
        <v>331</v>
      </c>
      <c r="Q36" s="56" t="s">
        <v>331</v>
      </c>
      <c r="R36" s="56" t="s">
        <v>332</v>
      </c>
      <c r="S36" s="56" t="s">
        <v>331</v>
      </c>
      <c r="T36" s="56" t="s">
        <v>331</v>
      </c>
      <c r="U36" s="56" t="s">
        <v>332</v>
      </c>
      <c r="V36" s="56" t="s">
        <v>332</v>
      </c>
      <c r="W36" s="56" t="s">
        <v>331</v>
      </c>
      <c r="X36" s="56" t="s">
        <v>331</v>
      </c>
      <c r="Y36" s="56" t="s">
        <v>331</v>
      </c>
      <c r="Z36" s="56" t="s">
        <v>332</v>
      </c>
      <c r="AA36" s="56" t="s">
        <v>331</v>
      </c>
      <c r="AB36" s="56" t="s">
        <v>331</v>
      </c>
      <c r="AC36" s="56" t="s">
        <v>331</v>
      </c>
      <c r="AD36" s="56" t="s">
        <v>331</v>
      </c>
      <c r="AE36" s="56" t="s">
        <v>331</v>
      </c>
      <c r="AF36" s="56" t="s">
        <v>331</v>
      </c>
      <c r="AG36" s="56" t="s">
        <v>331</v>
      </c>
      <c r="AH36" s="56" t="s">
        <v>332</v>
      </c>
      <c r="AI36" s="56" t="s">
        <v>332</v>
      </c>
      <c r="AJ36" s="56" t="s">
        <v>332</v>
      </c>
      <c r="AK36" s="56" t="s">
        <v>332</v>
      </c>
      <c r="AL36" s="56" t="s">
        <v>331</v>
      </c>
      <c r="AM36" s="56" t="s">
        <v>331</v>
      </c>
      <c r="AN36" s="56" t="s">
        <v>332</v>
      </c>
      <c r="AO36" s="56" t="s">
        <v>331</v>
      </c>
      <c r="AP36" s="56" t="s">
        <v>332</v>
      </c>
      <c r="AQ36" s="56" t="s">
        <v>331</v>
      </c>
      <c r="AR36" s="56" t="s">
        <v>331</v>
      </c>
      <c r="AS36" s="56" t="s">
        <v>331</v>
      </c>
      <c r="AT36" s="56" t="s">
        <v>332</v>
      </c>
      <c r="AU36" s="171" t="s">
        <v>331</v>
      </c>
      <c r="AV36" s="171" t="s">
        <v>331</v>
      </c>
      <c r="AW36" s="171" t="s">
        <v>331</v>
      </c>
      <c r="AX36" s="171" t="s">
        <v>331</v>
      </c>
      <c r="AY36" s="171" t="s">
        <v>331</v>
      </c>
      <c r="AZ36" s="171" t="s">
        <v>331</v>
      </c>
      <c r="BA36" s="171" t="s">
        <v>331</v>
      </c>
      <c r="BB36" s="171" t="s">
        <v>331</v>
      </c>
      <c r="BC36" s="171" t="s">
        <v>331</v>
      </c>
      <c r="BD36" s="171" t="s">
        <v>331</v>
      </c>
      <c r="BE36" s="56" t="s">
        <v>332</v>
      </c>
      <c r="BF36" s="56" t="s">
        <v>332</v>
      </c>
      <c r="BG36" s="56" t="s">
        <v>161</v>
      </c>
      <c r="BH36" s="56" t="s">
        <v>331</v>
      </c>
      <c r="BI36" s="56" t="s">
        <v>161</v>
      </c>
      <c r="BJ36" s="56" t="s">
        <v>331</v>
      </c>
      <c r="BK36" s="56" t="s">
        <v>332</v>
      </c>
      <c r="BL36" s="56" t="s">
        <v>331</v>
      </c>
      <c r="BM36" s="56" t="s">
        <v>332</v>
      </c>
      <c r="BN36" s="56" t="s">
        <v>331</v>
      </c>
      <c r="BO36" s="56" t="s">
        <v>332</v>
      </c>
      <c r="BP36" s="56" t="s">
        <v>332</v>
      </c>
      <c r="BQ36" s="56" t="s">
        <v>332</v>
      </c>
      <c r="BR36" s="56" t="s">
        <v>332</v>
      </c>
      <c r="BS36" s="56" t="s">
        <v>331</v>
      </c>
      <c r="BT36" s="56" t="s">
        <v>331</v>
      </c>
      <c r="BU36" s="56" t="s">
        <v>331</v>
      </c>
      <c r="BV36" s="56" t="s">
        <v>332</v>
      </c>
      <c r="BW36" s="56" t="s">
        <v>331</v>
      </c>
      <c r="BX36" s="56" t="s">
        <v>331</v>
      </c>
      <c r="BY36" s="56" t="s">
        <v>331</v>
      </c>
      <c r="BZ36" s="169">
        <f t="shared" si="0"/>
        <v>53</v>
      </c>
      <c r="CA36" s="179">
        <f t="shared" si="1"/>
        <v>0.70666666666666667</v>
      </c>
      <c r="CB36" s="169">
        <f t="shared" si="2"/>
        <v>20</v>
      </c>
      <c r="CC36" s="179">
        <f t="shared" si="3"/>
        <v>0.26666666666666666</v>
      </c>
      <c r="CD36" s="180">
        <f t="shared" si="4"/>
        <v>2.65</v>
      </c>
      <c r="CE36" s="169">
        <f t="shared" si="5"/>
        <v>2</v>
      </c>
      <c r="CF36" s="179">
        <f t="shared" si="6"/>
        <v>2.6666666666666668E-2</v>
      </c>
      <c r="CG36" s="1"/>
    </row>
    <row r="37" spans="1:85" ht="15.75" customHeight="1">
      <c r="A37" s="39" t="s">
        <v>185</v>
      </c>
      <c r="B37" s="82" t="s">
        <v>223</v>
      </c>
      <c r="C37" s="56" t="s">
        <v>331</v>
      </c>
      <c r="D37" s="56" t="s">
        <v>331</v>
      </c>
      <c r="E37" s="56" t="s">
        <v>331</v>
      </c>
      <c r="F37" s="56" t="s">
        <v>331</v>
      </c>
      <c r="G37" s="56" t="s">
        <v>331</v>
      </c>
      <c r="H37" s="56" t="s">
        <v>331</v>
      </c>
      <c r="I37" s="56" t="s">
        <v>331</v>
      </c>
      <c r="J37" s="56" t="s">
        <v>331</v>
      </c>
      <c r="K37" s="56" t="s">
        <v>331</v>
      </c>
      <c r="L37" s="56" t="s">
        <v>331</v>
      </c>
      <c r="M37" s="56" t="s">
        <v>331</v>
      </c>
      <c r="N37" s="56" t="s">
        <v>331</v>
      </c>
      <c r="O37" s="56" t="s">
        <v>331</v>
      </c>
      <c r="P37" s="56" t="s">
        <v>331</v>
      </c>
      <c r="Q37" s="56" t="s">
        <v>331</v>
      </c>
      <c r="R37" s="56" t="s">
        <v>332</v>
      </c>
      <c r="S37" s="56" t="s">
        <v>331</v>
      </c>
      <c r="T37" s="56" t="s">
        <v>331</v>
      </c>
      <c r="U37" s="56" t="s">
        <v>332</v>
      </c>
      <c r="V37" s="56" t="s">
        <v>332</v>
      </c>
      <c r="W37" s="56" t="s">
        <v>331</v>
      </c>
      <c r="X37" s="56" t="s">
        <v>331</v>
      </c>
      <c r="Y37" s="56" t="s">
        <v>331</v>
      </c>
      <c r="Z37" s="56" t="s">
        <v>332</v>
      </c>
      <c r="AA37" s="56" t="s">
        <v>331</v>
      </c>
      <c r="AB37" s="56" t="s">
        <v>331</v>
      </c>
      <c r="AC37" s="56" t="s">
        <v>331</v>
      </c>
      <c r="AD37" s="56" t="s">
        <v>331</v>
      </c>
      <c r="AE37" s="56" t="s">
        <v>331</v>
      </c>
      <c r="AF37" s="56" t="s">
        <v>331</v>
      </c>
      <c r="AG37" s="56" t="s">
        <v>331</v>
      </c>
      <c r="AH37" s="56" t="s">
        <v>332</v>
      </c>
      <c r="AI37" s="56" t="s">
        <v>332</v>
      </c>
      <c r="AJ37" s="56" t="s">
        <v>332</v>
      </c>
      <c r="AK37" s="56" t="s">
        <v>332</v>
      </c>
      <c r="AL37" s="56" t="s">
        <v>331</v>
      </c>
      <c r="AM37" s="56" t="s">
        <v>331</v>
      </c>
      <c r="AN37" s="56" t="s">
        <v>332</v>
      </c>
      <c r="AO37" s="56" t="s">
        <v>331</v>
      </c>
      <c r="AP37" s="56" t="s">
        <v>332</v>
      </c>
      <c r="AQ37" s="56" t="s">
        <v>331</v>
      </c>
      <c r="AR37" s="56" t="s">
        <v>331</v>
      </c>
      <c r="AS37" s="56" t="s">
        <v>331</v>
      </c>
      <c r="AT37" s="56" t="s">
        <v>332</v>
      </c>
      <c r="AU37" s="171" t="s">
        <v>331</v>
      </c>
      <c r="AV37" s="171" t="s">
        <v>331</v>
      </c>
      <c r="AW37" s="171" t="s">
        <v>331</v>
      </c>
      <c r="AX37" s="171" t="s">
        <v>331</v>
      </c>
      <c r="AY37" s="171" t="s">
        <v>331</v>
      </c>
      <c r="AZ37" s="171" t="s">
        <v>331</v>
      </c>
      <c r="BA37" s="171" t="s">
        <v>331</v>
      </c>
      <c r="BB37" s="171" t="s">
        <v>331</v>
      </c>
      <c r="BC37" s="171" t="s">
        <v>331</v>
      </c>
      <c r="BD37" s="171" t="s">
        <v>331</v>
      </c>
      <c r="BE37" s="56" t="s">
        <v>332</v>
      </c>
      <c r="BF37" s="56" t="s">
        <v>332</v>
      </c>
      <c r="BG37" s="56" t="s">
        <v>161</v>
      </c>
      <c r="BH37" s="56" t="s">
        <v>331</v>
      </c>
      <c r="BI37" s="56" t="s">
        <v>161</v>
      </c>
      <c r="BJ37" s="56" t="s">
        <v>331</v>
      </c>
      <c r="BK37" s="56" t="s">
        <v>332</v>
      </c>
      <c r="BL37" s="56" t="s">
        <v>331</v>
      </c>
      <c r="BM37" s="56" t="s">
        <v>332</v>
      </c>
      <c r="BN37" s="56" t="s">
        <v>331</v>
      </c>
      <c r="BO37" s="56" t="s">
        <v>332</v>
      </c>
      <c r="BP37" s="56" t="s">
        <v>332</v>
      </c>
      <c r="BQ37" s="56" t="s">
        <v>332</v>
      </c>
      <c r="BR37" s="56" t="s">
        <v>332</v>
      </c>
      <c r="BS37" s="56" t="s">
        <v>331</v>
      </c>
      <c r="BT37" s="56" t="s">
        <v>331</v>
      </c>
      <c r="BU37" s="56" t="s">
        <v>331</v>
      </c>
      <c r="BV37" s="56" t="s">
        <v>332</v>
      </c>
      <c r="BW37" s="56" t="s">
        <v>331</v>
      </c>
      <c r="BX37" s="56" t="s">
        <v>331</v>
      </c>
      <c r="BY37" s="56" t="s">
        <v>331</v>
      </c>
      <c r="BZ37" s="169">
        <f t="shared" si="0"/>
        <v>53</v>
      </c>
      <c r="CA37" s="179">
        <f t="shared" si="1"/>
        <v>0.70666666666666667</v>
      </c>
      <c r="CB37" s="169">
        <f t="shared" si="2"/>
        <v>20</v>
      </c>
      <c r="CC37" s="179">
        <f t="shared" si="3"/>
        <v>0.26666666666666666</v>
      </c>
      <c r="CD37" s="180">
        <f t="shared" si="4"/>
        <v>2.65</v>
      </c>
      <c r="CE37" s="169">
        <f t="shared" si="5"/>
        <v>2</v>
      </c>
      <c r="CF37" s="179">
        <f t="shared" si="6"/>
        <v>2.6666666666666668E-2</v>
      </c>
      <c r="CG37" s="1"/>
    </row>
    <row r="38" spans="1:85" ht="15.75" customHeight="1">
      <c r="A38" s="39" t="s">
        <v>196</v>
      </c>
      <c r="B38" s="82" t="s">
        <v>234</v>
      </c>
      <c r="C38" s="56" t="s">
        <v>331</v>
      </c>
      <c r="D38" s="56" t="s">
        <v>331</v>
      </c>
      <c r="E38" s="56" t="s">
        <v>331</v>
      </c>
      <c r="F38" s="56" t="s">
        <v>331</v>
      </c>
      <c r="G38" s="56" t="s">
        <v>331</v>
      </c>
      <c r="H38" s="56" t="s">
        <v>331</v>
      </c>
      <c r="I38" s="56" t="s">
        <v>331</v>
      </c>
      <c r="J38" s="56" t="s">
        <v>331</v>
      </c>
      <c r="K38" s="56" t="s">
        <v>331</v>
      </c>
      <c r="L38" s="56" t="s">
        <v>331</v>
      </c>
      <c r="M38" s="56" t="s">
        <v>331</v>
      </c>
      <c r="N38" s="56" t="s">
        <v>331</v>
      </c>
      <c r="O38" s="56" t="s">
        <v>331</v>
      </c>
      <c r="P38" s="56" t="s">
        <v>331</v>
      </c>
      <c r="Q38" s="56" t="s">
        <v>331</v>
      </c>
      <c r="R38" s="56" t="s">
        <v>332</v>
      </c>
      <c r="S38" s="56" t="s">
        <v>331</v>
      </c>
      <c r="T38" s="56" t="s">
        <v>331</v>
      </c>
      <c r="U38" s="56" t="s">
        <v>332</v>
      </c>
      <c r="V38" s="56" t="s">
        <v>332</v>
      </c>
      <c r="W38" s="56" t="s">
        <v>331</v>
      </c>
      <c r="X38" s="56" t="s">
        <v>331</v>
      </c>
      <c r="Y38" s="56" t="s">
        <v>331</v>
      </c>
      <c r="Z38" s="56" t="s">
        <v>332</v>
      </c>
      <c r="AA38" s="56" t="s">
        <v>331</v>
      </c>
      <c r="AB38" s="56" t="s">
        <v>331</v>
      </c>
      <c r="AC38" s="56" t="s">
        <v>331</v>
      </c>
      <c r="AD38" s="56" t="s">
        <v>331</v>
      </c>
      <c r="AE38" s="56" t="s">
        <v>331</v>
      </c>
      <c r="AF38" s="56" t="s">
        <v>331</v>
      </c>
      <c r="AG38" s="56" t="s">
        <v>331</v>
      </c>
      <c r="AH38" s="56" t="s">
        <v>332</v>
      </c>
      <c r="AI38" s="56" t="s">
        <v>332</v>
      </c>
      <c r="AJ38" s="56" t="s">
        <v>332</v>
      </c>
      <c r="AK38" s="56" t="s">
        <v>332</v>
      </c>
      <c r="AL38" s="56" t="s">
        <v>331</v>
      </c>
      <c r="AM38" s="56" t="s">
        <v>331</v>
      </c>
      <c r="AN38" s="56" t="s">
        <v>332</v>
      </c>
      <c r="AO38" s="56" t="s">
        <v>331</v>
      </c>
      <c r="AP38" s="56" t="s">
        <v>332</v>
      </c>
      <c r="AQ38" s="56" t="s">
        <v>331</v>
      </c>
      <c r="AR38" s="56" t="s">
        <v>331</v>
      </c>
      <c r="AS38" s="56" t="s">
        <v>331</v>
      </c>
      <c r="AT38" s="56" t="s">
        <v>332</v>
      </c>
      <c r="AU38" s="171" t="s">
        <v>331</v>
      </c>
      <c r="AV38" s="171" t="s">
        <v>331</v>
      </c>
      <c r="AW38" s="171" t="s">
        <v>331</v>
      </c>
      <c r="AX38" s="171" t="s">
        <v>331</v>
      </c>
      <c r="AY38" s="171" t="s">
        <v>331</v>
      </c>
      <c r="AZ38" s="171" t="s">
        <v>331</v>
      </c>
      <c r="BA38" s="171" t="s">
        <v>331</v>
      </c>
      <c r="BB38" s="171" t="s">
        <v>331</v>
      </c>
      <c r="BC38" s="171" t="s">
        <v>331</v>
      </c>
      <c r="BD38" s="171" t="s">
        <v>331</v>
      </c>
      <c r="BE38" s="56" t="s">
        <v>332</v>
      </c>
      <c r="BF38" s="56" t="s">
        <v>332</v>
      </c>
      <c r="BG38" s="56" t="s">
        <v>161</v>
      </c>
      <c r="BH38" s="56" t="s">
        <v>331</v>
      </c>
      <c r="BI38" s="56" t="s">
        <v>161</v>
      </c>
      <c r="BJ38" s="56" t="s">
        <v>331</v>
      </c>
      <c r="BK38" s="56" t="s">
        <v>332</v>
      </c>
      <c r="BL38" s="56" t="s">
        <v>331</v>
      </c>
      <c r="BM38" s="56" t="s">
        <v>332</v>
      </c>
      <c r="BN38" s="56" t="s">
        <v>331</v>
      </c>
      <c r="BO38" s="56" t="s">
        <v>332</v>
      </c>
      <c r="BP38" s="56" t="s">
        <v>332</v>
      </c>
      <c r="BQ38" s="56" t="s">
        <v>332</v>
      </c>
      <c r="BR38" s="56" t="s">
        <v>332</v>
      </c>
      <c r="BS38" s="56" t="s">
        <v>331</v>
      </c>
      <c r="BT38" s="56" t="s">
        <v>331</v>
      </c>
      <c r="BU38" s="56" t="s">
        <v>331</v>
      </c>
      <c r="BV38" s="56" t="s">
        <v>332</v>
      </c>
      <c r="BW38" s="56" t="s">
        <v>331</v>
      </c>
      <c r="BX38" s="56" t="s">
        <v>331</v>
      </c>
      <c r="BY38" s="56" t="s">
        <v>331</v>
      </c>
      <c r="BZ38" s="169">
        <f t="shared" si="0"/>
        <v>53</v>
      </c>
      <c r="CA38" s="179">
        <f t="shared" si="1"/>
        <v>0.70666666666666667</v>
      </c>
      <c r="CB38" s="169">
        <f t="shared" si="2"/>
        <v>20</v>
      </c>
      <c r="CC38" s="179">
        <f t="shared" si="3"/>
        <v>0.26666666666666666</v>
      </c>
      <c r="CD38" s="180">
        <f t="shared" si="4"/>
        <v>2.65</v>
      </c>
      <c r="CE38" s="169">
        <f t="shared" si="5"/>
        <v>2</v>
      </c>
      <c r="CF38" s="179">
        <f t="shared" si="6"/>
        <v>2.6666666666666668E-2</v>
      </c>
      <c r="CG38" s="1"/>
    </row>
    <row r="39" spans="1:85" ht="15.75" customHeight="1">
      <c r="A39" s="39" t="s">
        <v>187</v>
      </c>
      <c r="B39" s="82" t="s">
        <v>225</v>
      </c>
      <c r="C39" s="56" t="s">
        <v>331</v>
      </c>
      <c r="D39" s="56" t="s">
        <v>331</v>
      </c>
      <c r="E39" s="56" t="s">
        <v>331</v>
      </c>
      <c r="F39" s="56" t="s">
        <v>331</v>
      </c>
      <c r="G39" s="56" t="s">
        <v>331</v>
      </c>
      <c r="H39" s="56" t="s">
        <v>331</v>
      </c>
      <c r="I39" s="56" t="s">
        <v>331</v>
      </c>
      <c r="J39" s="56" t="s">
        <v>331</v>
      </c>
      <c r="K39" s="56" t="s">
        <v>331</v>
      </c>
      <c r="L39" s="56" t="s">
        <v>331</v>
      </c>
      <c r="M39" s="56" t="s">
        <v>331</v>
      </c>
      <c r="N39" s="56" t="s">
        <v>331</v>
      </c>
      <c r="O39" s="56" t="s">
        <v>331</v>
      </c>
      <c r="P39" s="56" t="s">
        <v>331</v>
      </c>
      <c r="Q39" s="56" t="s">
        <v>331</v>
      </c>
      <c r="R39" s="56" t="s">
        <v>332</v>
      </c>
      <c r="S39" s="56" t="s">
        <v>331</v>
      </c>
      <c r="T39" s="56" t="s">
        <v>331</v>
      </c>
      <c r="U39" s="56" t="s">
        <v>332</v>
      </c>
      <c r="V39" s="56" t="s">
        <v>332</v>
      </c>
      <c r="W39" s="56" t="s">
        <v>331</v>
      </c>
      <c r="X39" s="56" t="s">
        <v>331</v>
      </c>
      <c r="Y39" s="56" t="s">
        <v>331</v>
      </c>
      <c r="Z39" s="56" t="s">
        <v>332</v>
      </c>
      <c r="AA39" s="56" t="s">
        <v>331</v>
      </c>
      <c r="AB39" s="56" t="s">
        <v>331</v>
      </c>
      <c r="AC39" s="56" t="s">
        <v>331</v>
      </c>
      <c r="AD39" s="56" t="s">
        <v>331</v>
      </c>
      <c r="AE39" s="56" t="s">
        <v>331</v>
      </c>
      <c r="AF39" s="56" t="s">
        <v>331</v>
      </c>
      <c r="AG39" s="56" t="s">
        <v>331</v>
      </c>
      <c r="AH39" s="56" t="s">
        <v>332</v>
      </c>
      <c r="AI39" s="56" t="s">
        <v>332</v>
      </c>
      <c r="AJ39" s="56" t="s">
        <v>332</v>
      </c>
      <c r="AK39" s="56" t="s">
        <v>332</v>
      </c>
      <c r="AL39" s="56" t="s">
        <v>331</v>
      </c>
      <c r="AM39" s="56" t="s">
        <v>331</v>
      </c>
      <c r="AN39" s="56" t="s">
        <v>332</v>
      </c>
      <c r="AO39" s="56" t="s">
        <v>331</v>
      </c>
      <c r="AP39" s="56" t="s">
        <v>332</v>
      </c>
      <c r="AQ39" s="56" t="s">
        <v>331</v>
      </c>
      <c r="AR39" s="56" t="s">
        <v>331</v>
      </c>
      <c r="AS39" s="56" t="s">
        <v>331</v>
      </c>
      <c r="AT39" s="56" t="s">
        <v>332</v>
      </c>
      <c r="AU39" s="171" t="s">
        <v>331</v>
      </c>
      <c r="AV39" s="171" t="s">
        <v>331</v>
      </c>
      <c r="AW39" s="171" t="s">
        <v>331</v>
      </c>
      <c r="AX39" s="171" t="s">
        <v>331</v>
      </c>
      <c r="AY39" s="171" t="s">
        <v>331</v>
      </c>
      <c r="AZ39" s="171" t="s">
        <v>331</v>
      </c>
      <c r="BA39" s="171" t="s">
        <v>331</v>
      </c>
      <c r="BB39" s="171" t="s">
        <v>331</v>
      </c>
      <c r="BC39" s="171" t="s">
        <v>331</v>
      </c>
      <c r="BD39" s="171" t="s">
        <v>331</v>
      </c>
      <c r="BE39" s="56" t="s">
        <v>332</v>
      </c>
      <c r="BF39" s="56" t="s">
        <v>332</v>
      </c>
      <c r="BG39" s="56" t="s">
        <v>161</v>
      </c>
      <c r="BH39" s="56" t="s">
        <v>331</v>
      </c>
      <c r="BI39" s="56" t="s">
        <v>161</v>
      </c>
      <c r="BJ39" s="56" t="s">
        <v>331</v>
      </c>
      <c r="BK39" s="56" t="s">
        <v>332</v>
      </c>
      <c r="BL39" s="56" t="s">
        <v>331</v>
      </c>
      <c r="BM39" s="56" t="s">
        <v>332</v>
      </c>
      <c r="BN39" s="56" t="s">
        <v>331</v>
      </c>
      <c r="BO39" s="56" t="s">
        <v>332</v>
      </c>
      <c r="BP39" s="56" t="s">
        <v>332</v>
      </c>
      <c r="BQ39" s="56" t="s">
        <v>332</v>
      </c>
      <c r="BR39" s="56" t="s">
        <v>332</v>
      </c>
      <c r="BS39" s="56" t="s">
        <v>331</v>
      </c>
      <c r="BT39" s="56" t="s">
        <v>331</v>
      </c>
      <c r="BU39" s="56" t="s">
        <v>331</v>
      </c>
      <c r="BV39" s="56" t="s">
        <v>332</v>
      </c>
      <c r="BW39" s="56" t="s">
        <v>331</v>
      </c>
      <c r="BX39" s="56" t="s">
        <v>331</v>
      </c>
      <c r="BY39" s="56" t="s">
        <v>331</v>
      </c>
      <c r="BZ39" s="169">
        <f t="shared" si="0"/>
        <v>53</v>
      </c>
      <c r="CA39" s="179">
        <f t="shared" si="1"/>
        <v>0.70666666666666667</v>
      </c>
      <c r="CB39" s="169">
        <f t="shared" si="2"/>
        <v>20</v>
      </c>
      <c r="CC39" s="179">
        <f t="shared" si="3"/>
        <v>0.26666666666666666</v>
      </c>
      <c r="CD39" s="180">
        <f t="shared" si="4"/>
        <v>2.65</v>
      </c>
      <c r="CE39" s="169">
        <f t="shared" si="5"/>
        <v>2</v>
      </c>
      <c r="CF39" s="179">
        <f t="shared" si="6"/>
        <v>2.6666666666666668E-2</v>
      </c>
      <c r="CG39" s="1"/>
    </row>
    <row r="40" spans="1:85" ht="15.75" customHeight="1">
      <c r="A40" s="39" t="s">
        <v>186</v>
      </c>
      <c r="B40" s="82" t="s">
        <v>224</v>
      </c>
      <c r="C40" s="56" t="s">
        <v>331</v>
      </c>
      <c r="D40" s="56" t="s">
        <v>331</v>
      </c>
      <c r="E40" s="56" t="s">
        <v>331</v>
      </c>
      <c r="F40" s="56" t="s">
        <v>331</v>
      </c>
      <c r="G40" s="56" t="s">
        <v>331</v>
      </c>
      <c r="H40" s="56" t="s">
        <v>331</v>
      </c>
      <c r="I40" s="56" t="s">
        <v>161</v>
      </c>
      <c r="J40" s="56" t="s">
        <v>331</v>
      </c>
      <c r="K40" s="56" t="s">
        <v>331</v>
      </c>
      <c r="L40" s="56" t="s">
        <v>161</v>
      </c>
      <c r="M40" s="56" t="s">
        <v>161</v>
      </c>
      <c r="N40" s="56" t="s">
        <v>161</v>
      </c>
      <c r="O40" s="56" t="s">
        <v>161</v>
      </c>
      <c r="P40" s="56" t="s">
        <v>161</v>
      </c>
      <c r="Q40" s="56" t="s">
        <v>161</v>
      </c>
      <c r="R40" s="56" t="s">
        <v>332</v>
      </c>
      <c r="S40" s="56" t="s">
        <v>161</v>
      </c>
      <c r="T40" s="56" t="s">
        <v>331</v>
      </c>
      <c r="U40" s="56" t="s">
        <v>332</v>
      </c>
      <c r="V40" s="56" t="s">
        <v>332</v>
      </c>
      <c r="W40" s="56" t="s">
        <v>331</v>
      </c>
      <c r="X40" s="56" t="s">
        <v>161</v>
      </c>
      <c r="Y40" s="56" t="s">
        <v>161</v>
      </c>
      <c r="Z40" s="56" t="s">
        <v>161</v>
      </c>
      <c r="AA40" s="56" t="s">
        <v>161</v>
      </c>
      <c r="AB40" s="56" t="s">
        <v>331</v>
      </c>
      <c r="AC40" s="56" t="s">
        <v>331</v>
      </c>
      <c r="AD40" s="56" t="s">
        <v>331</v>
      </c>
      <c r="AE40" s="56" t="s">
        <v>161</v>
      </c>
      <c r="AF40" s="56" t="s">
        <v>331</v>
      </c>
      <c r="AG40" s="56" t="s">
        <v>331</v>
      </c>
      <c r="AH40" s="56" t="s">
        <v>332</v>
      </c>
      <c r="AI40" s="56" t="s">
        <v>332</v>
      </c>
      <c r="AJ40" s="56" t="s">
        <v>332</v>
      </c>
      <c r="AK40" s="56" t="s">
        <v>332</v>
      </c>
      <c r="AL40" s="56" t="s">
        <v>331</v>
      </c>
      <c r="AM40" s="56" t="s">
        <v>331</v>
      </c>
      <c r="AN40" s="56" t="s">
        <v>332</v>
      </c>
      <c r="AO40" s="56" t="s">
        <v>331</v>
      </c>
      <c r="AP40" s="56" t="s">
        <v>332</v>
      </c>
      <c r="AQ40" s="56" t="s">
        <v>161</v>
      </c>
      <c r="AR40" s="56" t="s">
        <v>161</v>
      </c>
      <c r="AS40" s="56" t="s">
        <v>331</v>
      </c>
      <c r="AT40" s="56" t="s">
        <v>332</v>
      </c>
      <c r="AU40" s="171" t="s">
        <v>161</v>
      </c>
      <c r="AV40" s="171" t="s">
        <v>331</v>
      </c>
      <c r="AW40" s="171" t="s">
        <v>161</v>
      </c>
      <c r="AX40" s="171" t="s">
        <v>161</v>
      </c>
      <c r="AY40" s="171" t="s">
        <v>161</v>
      </c>
      <c r="AZ40" s="171" t="s">
        <v>331</v>
      </c>
      <c r="BA40" s="171" t="s">
        <v>161</v>
      </c>
      <c r="BB40" s="171" t="s">
        <v>161</v>
      </c>
      <c r="BC40" s="171" t="s">
        <v>161</v>
      </c>
      <c r="BD40" s="171" t="s">
        <v>331</v>
      </c>
      <c r="BE40" s="56" t="s">
        <v>332</v>
      </c>
      <c r="BF40" s="56" t="s">
        <v>332</v>
      </c>
      <c r="BG40" s="56" t="s">
        <v>161</v>
      </c>
      <c r="BH40" s="56" t="s">
        <v>331</v>
      </c>
      <c r="BI40" s="56" t="s">
        <v>161</v>
      </c>
      <c r="BJ40" s="56" t="s">
        <v>331</v>
      </c>
      <c r="BK40" s="56" t="s">
        <v>332</v>
      </c>
      <c r="BL40" s="56" t="s">
        <v>161</v>
      </c>
      <c r="BM40" s="56" t="s">
        <v>332</v>
      </c>
      <c r="BN40" s="56" t="s">
        <v>161</v>
      </c>
      <c r="BO40" s="56" t="s">
        <v>332</v>
      </c>
      <c r="BP40" s="56" t="s">
        <v>332</v>
      </c>
      <c r="BQ40" s="56" t="s">
        <v>332</v>
      </c>
      <c r="BR40" s="56" t="s">
        <v>332</v>
      </c>
      <c r="BS40" s="89" t="s">
        <v>161</v>
      </c>
      <c r="BT40" s="89" t="s">
        <v>161</v>
      </c>
      <c r="BU40" s="89" t="s">
        <v>161</v>
      </c>
      <c r="BV40" s="196" t="s">
        <v>332</v>
      </c>
      <c r="BW40" s="56" t="s">
        <v>161</v>
      </c>
      <c r="BX40" s="56" t="s">
        <v>161</v>
      </c>
      <c r="BY40" s="56" t="s">
        <v>331</v>
      </c>
      <c r="BZ40" s="169">
        <f t="shared" si="0"/>
        <v>25</v>
      </c>
      <c r="CA40" s="179">
        <f t="shared" si="1"/>
        <v>0.33333333333333331</v>
      </c>
      <c r="CB40" s="169">
        <f t="shared" si="2"/>
        <v>19</v>
      </c>
      <c r="CC40" s="179">
        <f t="shared" si="3"/>
        <v>0.25333333333333335</v>
      </c>
      <c r="CD40" s="180">
        <f t="shared" si="4"/>
        <v>1.3157894736842106</v>
      </c>
      <c r="CE40" s="169">
        <f t="shared" si="5"/>
        <v>31</v>
      </c>
      <c r="CF40" s="179">
        <f t="shared" si="6"/>
        <v>0.41333333333333333</v>
      </c>
      <c r="CG40" s="1"/>
    </row>
    <row r="41" spans="1:85" ht="15.75" customHeight="1">
      <c r="A41" s="39" t="s">
        <v>188</v>
      </c>
      <c r="B41" s="82" t="s">
        <v>226</v>
      </c>
      <c r="C41" s="56" t="s">
        <v>331</v>
      </c>
      <c r="D41" s="56" t="s">
        <v>331</v>
      </c>
      <c r="E41" s="56" t="s">
        <v>331</v>
      </c>
      <c r="F41" s="56" t="s">
        <v>331</v>
      </c>
      <c r="G41" s="56" t="s">
        <v>331</v>
      </c>
      <c r="H41" s="56" t="s">
        <v>331</v>
      </c>
      <c r="I41" s="56" t="s">
        <v>331</v>
      </c>
      <c r="J41" s="56" t="s">
        <v>331</v>
      </c>
      <c r="K41" s="56" t="s">
        <v>331</v>
      </c>
      <c r="L41" s="56" t="s">
        <v>331</v>
      </c>
      <c r="M41" s="56" t="s">
        <v>331</v>
      </c>
      <c r="N41" s="56" t="s">
        <v>331</v>
      </c>
      <c r="O41" s="56" t="s">
        <v>331</v>
      </c>
      <c r="P41" s="56" t="s">
        <v>331</v>
      </c>
      <c r="Q41" s="56" t="s">
        <v>331</v>
      </c>
      <c r="R41" s="56" t="s">
        <v>332</v>
      </c>
      <c r="S41" s="56" t="s">
        <v>331</v>
      </c>
      <c r="T41" s="56" t="s">
        <v>331</v>
      </c>
      <c r="U41" s="56" t="s">
        <v>332</v>
      </c>
      <c r="V41" s="56" t="s">
        <v>332</v>
      </c>
      <c r="W41" s="56" t="s">
        <v>331</v>
      </c>
      <c r="X41" s="56" t="s">
        <v>331</v>
      </c>
      <c r="Y41" s="56" t="s">
        <v>331</v>
      </c>
      <c r="Z41" s="56" t="s">
        <v>332</v>
      </c>
      <c r="AA41" s="56" t="s">
        <v>331</v>
      </c>
      <c r="AB41" s="56" t="s">
        <v>331</v>
      </c>
      <c r="AC41" s="56" t="s">
        <v>331</v>
      </c>
      <c r="AD41" s="56" t="s">
        <v>331</v>
      </c>
      <c r="AE41" s="56" t="s">
        <v>331</v>
      </c>
      <c r="AF41" s="56" t="s">
        <v>331</v>
      </c>
      <c r="AG41" s="56" t="s">
        <v>331</v>
      </c>
      <c r="AH41" s="56" t="s">
        <v>332</v>
      </c>
      <c r="AI41" s="56" t="s">
        <v>332</v>
      </c>
      <c r="AJ41" s="56" t="s">
        <v>332</v>
      </c>
      <c r="AK41" s="56" t="s">
        <v>332</v>
      </c>
      <c r="AL41" s="56" t="s">
        <v>331</v>
      </c>
      <c r="AM41" s="56" t="s">
        <v>331</v>
      </c>
      <c r="AN41" s="56" t="s">
        <v>332</v>
      </c>
      <c r="AO41" s="56" t="s">
        <v>331</v>
      </c>
      <c r="AP41" s="56" t="s">
        <v>332</v>
      </c>
      <c r="AQ41" s="56" t="s">
        <v>331</v>
      </c>
      <c r="AR41" s="56" t="s">
        <v>331</v>
      </c>
      <c r="AS41" s="56" t="s">
        <v>331</v>
      </c>
      <c r="AT41" s="56" t="s">
        <v>332</v>
      </c>
      <c r="AU41" s="171" t="s">
        <v>331</v>
      </c>
      <c r="AV41" s="171" t="s">
        <v>331</v>
      </c>
      <c r="AW41" s="171" t="s">
        <v>331</v>
      </c>
      <c r="AX41" s="171" t="s">
        <v>331</v>
      </c>
      <c r="AY41" s="171" t="s">
        <v>331</v>
      </c>
      <c r="AZ41" s="171" t="s">
        <v>331</v>
      </c>
      <c r="BA41" s="171" t="s">
        <v>331</v>
      </c>
      <c r="BB41" s="171" t="s">
        <v>331</v>
      </c>
      <c r="BC41" s="171" t="s">
        <v>331</v>
      </c>
      <c r="BD41" s="171" t="s">
        <v>331</v>
      </c>
      <c r="BE41" s="56" t="s">
        <v>332</v>
      </c>
      <c r="BF41" s="56" t="s">
        <v>332</v>
      </c>
      <c r="BG41" s="56" t="s">
        <v>161</v>
      </c>
      <c r="BH41" s="56" t="s">
        <v>331</v>
      </c>
      <c r="BI41" s="56" t="s">
        <v>161</v>
      </c>
      <c r="BJ41" s="56" t="s">
        <v>331</v>
      </c>
      <c r="BK41" s="56" t="s">
        <v>332</v>
      </c>
      <c r="BL41" s="56" t="s">
        <v>331</v>
      </c>
      <c r="BM41" s="56" t="s">
        <v>332</v>
      </c>
      <c r="BN41" s="56" t="s">
        <v>331</v>
      </c>
      <c r="BO41" s="56" t="s">
        <v>332</v>
      </c>
      <c r="BP41" s="56" t="s">
        <v>332</v>
      </c>
      <c r="BQ41" s="56" t="s">
        <v>332</v>
      </c>
      <c r="BR41" s="56" t="s">
        <v>332</v>
      </c>
      <c r="BS41" s="56" t="s">
        <v>331</v>
      </c>
      <c r="BT41" s="56" t="s">
        <v>331</v>
      </c>
      <c r="BU41" s="56" t="s">
        <v>331</v>
      </c>
      <c r="BV41" s="56" t="s">
        <v>332</v>
      </c>
      <c r="BW41" s="56" t="s">
        <v>331</v>
      </c>
      <c r="BX41" s="56" t="s">
        <v>331</v>
      </c>
      <c r="BY41" s="56" t="s">
        <v>331</v>
      </c>
      <c r="BZ41" s="169">
        <f t="shared" si="0"/>
        <v>53</v>
      </c>
      <c r="CA41" s="179">
        <f t="shared" si="1"/>
        <v>0.70666666666666667</v>
      </c>
      <c r="CB41" s="169">
        <f t="shared" si="2"/>
        <v>20</v>
      </c>
      <c r="CC41" s="179">
        <f t="shared" si="3"/>
        <v>0.26666666666666666</v>
      </c>
      <c r="CD41" s="180">
        <f t="shared" si="4"/>
        <v>2.65</v>
      </c>
      <c r="CE41" s="169">
        <f t="shared" si="5"/>
        <v>2</v>
      </c>
      <c r="CF41" s="179">
        <f t="shared" si="6"/>
        <v>2.6666666666666668E-2</v>
      </c>
      <c r="CG41" s="1"/>
    </row>
    <row r="42" spans="1:85" ht="15.75" customHeight="1">
      <c r="A42" s="1"/>
      <c r="B42" s="1"/>
      <c r="C42" s="1"/>
      <c r="D42" s="1"/>
      <c r="E42" s="1"/>
      <c r="F42" s="1"/>
      <c r="G42" s="1"/>
      <c r="H42" s="1"/>
      <c r="I42" s="1"/>
      <c r="J42" s="1"/>
      <c r="K42" s="1"/>
      <c r="L42" s="168"/>
      <c r="M42" s="168"/>
      <c r="N42" s="168"/>
      <c r="O42" s="168"/>
      <c r="P42" s="168"/>
      <c r="Q42" s="168"/>
      <c r="R42" s="168"/>
      <c r="S42" s="168"/>
      <c r="T42" s="168"/>
      <c r="U42" s="168"/>
      <c r="V42" s="168"/>
      <c r="W42" s="168"/>
      <c r="X42" s="168"/>
      <c r="Y42" s="168"/>
      <c r="Z42" s="16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68"/>
      <c r="BD42" s="168"/>
      <c r="BE42" s="168"/>
      <c r="BF42" s="168"/>
      <c r="BG42" s="168"/>
      <c r="BH42" s="1"/>
      <c r="BI42" s="1"/>
      <c r="BJ42" s="168"/>
      <c r="BK42" s="168"/>
      <c r="BL42" s="168"/>
      <c r="BM42" s="168"/>
      <c r="BN42" s="168"/>
      <c r="BO42" s="168"/>
      <c r="BP42" s="1"/>
      <c r="BQ42" s="1"/>
      <c r="BR42" s="1"/>
      <c r="BS42" s="1"/>
      <c r="BT42" s="1"/>
      <c r="BU42" s="1"/>
      <c r="BV42" s="1"/>
      <c r="BW42" s="1"/>
      <c r="BX42" s="1"/>
      <c r="BY42" s="1"/>
      <c r="BZ42" s="169"/>
      <c r="CA42" s="169"/>
      <c r="CB42" s="169"/>
      <c r="CC42" s="169"/>
      <c r="CD42" s="169"/>
      <c r="CE42" s="169"/>
      <c r="CF42" s="169"/>
      <c r="CG42" s="1"/>
    </row>
    <row r="43" spans="1:85" ht="15.75" customHeight="1">
      <c r="A43" s="1"/>
      <c r="B43" s="1"/>
      <c r="C43" s="1"/>
      <c r="D43" s="1"/>
      <c r="E43" s="1"/>
      <c r="F43" s="1"/>
      <c r="G43" s="1"/>
      <c r="H43" s="1"/>
      <c r="I43" s="1"/>
      <c r="J43" s="1"/>
      <c r="K43" s="1"/>
      <c r="L43" s="168"/>
      <c r="M43" s="168"/>
      <c r="N43" s="168"/>
      <c r="O43" s="168"/>
      <c r="P43" s="168"/>
      <c r="Q43" s="168"/>
      <c r="R43" s="168"/>
      <c r="S43" s="168"/>
      <c r="T43" s="168"/>
      <c r="U43" s="168"/>
      <c r="V43" s="168"/>
      <c r="W43" s="168"/>
      <c r="X43" s="168"/>
      <c r="Y43" s="168"/>
      <c r="Z43" s="16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68"/>
      <c r="BD43" s="168"/>
      <c r="BE43" s="168"/>
      <c r="BF43" s="168"/>
      <c r="BG43" s="168"/>
      <c r="BH43" s="1"/>
      <c r="BI43" s="1"/>
      <c r="BJ43" s="168"/>
      <c r="BK43" s="168"/>
      <c r="BL43" s="168"/>
      <c r="BM43" s="168"/>
      <c r="BN43" s="168"/>
      <c r="BO43" s="168"/>
      <c r="BP43" s="1"/>
      <c r="BQ43" s="1"/>
      <c r="BR43" s="1"/>
      <c r="BS43" s="1"/>
      <c r="BT43" s="1"/>
      <c r="BU43" s="1"/>
      <c r="BV43" s="1"/>
      <c r="BW43" s="1"/>
      <c r="BX43" s="1"/>
      <c r="BY43" s="1"/>
      <c r="BZ43" s="169"/>
      <c r="CA43" s="169"/>
      <c r="CB43" s="169"/>
      <c r="CC43" s="169"/>
      <c r="CD43" s="169"/>
      <c r="CE43" s="169"/>
      <c r="CF43" s="169"/>
      <c r="CG43" s="1"/>
    </row>
    <row r="44" spans="1:85" ht="15.75" customHeight="1">
      <c r="A44" s="1"/>
      <c r="B44" s="1"/>
      <c r="C44" s="1"/>
      <c r="D44" s="1"/>
      <c r="E44" s="1"/>
      <c r="F44" s="1"/>
      <c r="G44" s="1"/>
      <c r="H44" s="1"/>
      <c r="I44" s="1"/>
      <c r="J44" s="1"/>
      <c r="K44" s="1"/>
      <c r="L44" s="168"/>
      <c r="M44" s="168"/>
      <c r="N44" s="168"/>
      <c r="O44" s="168"/>
      <c r="P44" s="168"/>
      <c r="Q44" s="168"/>
      <c r="R44" s="168"/>
      <c r="S44" s="168"/>
      <c r="T44" s="168"/>
      <c r="U44" s="168"/>
      <c r="V44" s="168"/>
      <c r="W44" s="168"/>
      <c r="X44" s="168"/>
      <c r="Y44" s="168"/>
      <c r="Z44" s="16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68"/>
      <c r="BD44" s="168"/>
      <c r="BE44" s="168"/>
      <c r="BF44" s="168"/>
      <c r="BG44" s="168"/>
      <c r="BH44" s="1"/>
      <c r="BI44" s="1"/>
      <c r="BJ44" s="168"/>
      <c r="BK44" s="168"/>
      <c r="BL44" s="168"/>
      <c r="BM44" s="168"/>
      <c r="BN44" s="168"/>
      <c r="BO44" s="168"/>
      <c r="BP44" s="1"/>
      <c r="BQ44" s="1"/>
      <c r="BR44" s="1"/>
      <c r="BS44" s="1"/>
      <c r="BT44" s="1"/>
      <c r="BU44" s="1"/>
      <c r="BV44" s="1"/>
      <c r="BW44" s="1"/>
      <c r="BX44" s="1"/>
      <c r="BY44" s="1"/>
      <c r="BZ44" s="169"/>
      <c r="CA44" s="169"/>
      <c r="CB44" s="169"/>
      <c r="CC44" s="169"/>
      <c r="CD44" s="169"/>
      <c r="CE44" s="169"/>
      <c r="CF44" s="169"/>
      <c r="CG44" s="1"/>
    </row>
    <row r="45" spans="1:85" ht="15.75" customHeight="1">
      <c r="A45" s="1"/>
      <c r="B45" s="1"/>
      <c r="C45" s="1"/>
      <c r="D45" s="1"/>
      <c r="E45" s="1"/>
      <c r="F45" s="1"/>
      <c r="G45" s="1"/>
      <c r="H45" s="1"/>
      <c r="I45" s="1"/>
      <c r="J45" s="1"/>
      <c r="K45" s="1"/>
      <c r="L45" s="168"/>
      <c r="M45" s="168"/>
      <c r="N45" s="168"/>
      <c r="O45" s="168"/>
      <c r="P45" s="168"/>
      <c r="Q45" s="168"/>
      <c r="R45" s="168"/>
      <c r="S45" s="168"/>
      <c r="T45" s="168"/>
      <c r="U45" s="168"/>
      <c r="V45" s="168"/>
      <c r="W45" s="168"/>
      <c r="X45" s="168"/>
      <c r="Y45" s="168"/>
      <c r="Z45" s="16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68"/>
      <c r="BD45" s="168"/>
      <c r="BE45" s="168"/>
      <c r="BF45" s="168"/>
      <c r="BG45" s="168"/>
      <c r="BH45" s="1"/>
      <c r="BI45" s="1"/>
      <c r="BJ45" s="168"/>
      <c r="BK45" s="168"/>
      <c r="BL45" s="168"/>
      <c r="BM45" s="168"/>
      <c r="BN45" s="168"/>
      <c r="BO45" s="168"/>
      <c r="BP45" s="1"/>
      <c r="BQ45" s="1"/>
      <c r="BR45" s="1"/>
      <c r="BS45" s="1"/>
      <c r="BT45" s="1"/>
      <c r="BU45" s="1"/>
      <c r="BV45" s="1"/>
      <c r="BW45" s="1"/>
      <c r="BX45" s="1"/>
      <c r="BY45" s="1"/>
      <c r="BZ45" s="169"/>
      <c r="CA45" s="169"/>
      <c r="CB45" s="169"/>
      <c r="CC45" s="169"/>
      <c r="CD45" s="169"/>
      <c r="CE45" s="169"/>
      <c r="CF45" s="169"/>
      <c r="CG45" s="1"/>
    </row>
    <row r="46" spans="1:85" ht="15.75" customHeight="1">
      <c r="A46" s="1"/>
      <c r="B46" s="1"/>
      <c r="C46" s="1"/>
      <c r="D46" s="1"/>
      <c r="E46" s="1"/>
      <c r="F46" s="1"/>
      <c r="G46" s="1"/>
      <c r="H46" s="1"/>
      <c r="I46" s="1"/>
      <c r="J46" s="1"/>
      <c r="K46" s="1"/>
      <c r="L46" s="168"/>
      <c r="M46" s="168"/>
      <c r="N46" s="168"/>
      <c r="O46" s="168"/>
      <c r="P46" s="168"/>
      <c r="Q46" s="168"/>
      <c r="R46" s="168"/>
      <c r="S46" s="168"/>
      <c r="T46" s="168"/>
      <c r="U46" s="168"/>
      <c r="V46" s="168"/>
      <c r="W46" s="168"/>
      <c r="X46" s="168"/>
      <c r="Y46" s="168"/>
      <c r="Z46" s="16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68"/>
      <c r="BD46" s="168"/>
      <c r="BE46" s="168"/>
      <c r="BF46" s="168"/>
      <c r="BG46" s="168"/>
      <c r="BH46" s="1"/>
      <c r="BI46" s="1"/>
      <c r="BJ46" s="168"/>
      <c r="BK46" s="168"/>
      <c r="BL46" s="168"/>
      <c r="BM46" s="168"/>
      <c r="BN46" s="168"/>
      <c r="BO46" s="168"/>
      <c r="BP46" s="1"/>
      <c r="BQ46" s="1"/>
      <c r="BR46" s="1"/>
      <c r="BS46" s="1"/>
      <c r="BT46" s="1"/>
      <c r="BU46" s="1"/>
      <c r="BV46" s="1"/>
      <c r="BW46" s="1"/>
      <c r="BX46" s="1"/>
      <c r="BY46" s="1"/>
      <c r="BZ46" s="169"/>
      <c r="CA46" s="169"/>
      <c r="CB46" s="169"/>
      <c r="CC46" s="169"/>
      <c r="CD46" s="169"/>
      <c r="CE46" s="169"/>
      <c r="CF46" s="169"/>
      <c r="CG46" s="1"/>
    </row>
    <row r="47" spans="1:85" ht="15.75" customHeight="1">
      <c r="A47" s="1"/>
      <c r="B47" s="1"/>
      <c r="C47" s="1"/>
      <c r="D47" s="1"/>
      <c r="E47" s="1"/>
      <c r="F47" s="1"/>
      <c r="G47" s="1"/>
      <c r="H47" s="1"/>
      <c r="I47" s="1"/>
      <c r="J47" s="1"/>
      <c r="K47" s="1"/>
      <c r="L47" s="168"/>
      <c r="M47" s="168"/>
      <c r="N47" s="168"/>
      <c r="O47" s="168"/>
      <c r="P47" s="168"/>
      <c r="Q47" s="168"/>
      <c r="R47" s="168"/>
      <c r="S47" s="168"/>
      <c r="T47" s="168"/>
      <c r="U47" s="168"/>
      <c r="V47" s="168"/>
      <c r="W47" s="168"/>
      <c r="X47" s="168"/>
      <c r="Y47" s="168"/>
      <c r="Z47" s="168"/>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68"/>
      <c r="BD47" s="168"/>
      <c r="BE47" s="168"/>
      <c r="BF47" s="168"/>
      <c r="BG47" s="168"/>
      <c r="BH47" s="1"/>
      <c r="BI47" s="1"/>
      <c r="BJ47" s="168"/>
      <c r="BK47" s="168"/>
      <c r="BL47" s="168"/>
      <c r="BM47" s="168"/>
      <c r="BN47" s="168"/>
      <c r="BO47" s="168"/>
      <c r="BP47" s="1"/>
      <c r="BQ47" s="1"/>
      <c r="BR47" s="1"/>
      <c r="BS47" s="1"/>
      <c r="BT47" s="1"/>
      <c r="BU47" s="1"/>
      <c r="BV47" s="1"/>
      <c r="BW47" s="1"/>
      <c r="BX47" s="1"/>
      <c r="BY47" s="1"/>
      <c r="BZ47" s="169"/>
      <c r="CA47" s="169"/>
      <c r="CB47" s="169"/>
      <c r="CC47" s="169"/>
      <c r="CD47" s="169"/>
      <c r="CE47" s="169"/>
      <c r="CF47" s="169"/>
      <c r="CG47" s="1"/>
    </row>
    <row r="48" spans="1:85" ht="15.75" customHeight="1">
      <c r="A48" s="1"/>
      <c r="B48" s="1"/>
      <c r="C48" s="1"/>
      <c r="D48" s="1"/>
      <c r="E48" s="1"/>
      <c r="F48" s="1"/>
      <c r="G48" s="1"/>
      <c r="H48" s="1"/>
      <c r="I48" s="1"/>
      <c r="J48" s="1"/>
      <c r="K48" s="1"/>
      <c r="L48" s="168"/>
      <c r="M48" s="168"/>
      <c r="N48" s="168"/>
      <c r="O48" s="168"/>
      <c r="P48" s="168"/>
      <c r="Q48" s="168"/>
      <c r="R48" s="168"/>
      <c r="S48" s="168"/>
      <c r="T48" s="168"/>
      <c r="U48" s="168"/>
      <c r="V48" s="168"/>
      <c r="W48" s="168"/>
      <c r="X48" s="168"/>
      <c r="Y48" s="168"/>
      <c r="Z48" s="168"/>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68"/>
      <c r="BD48" s="168"/>
      <c r="BE48" s="168"/>
      <c r="BF48" s="168"/>
      <c r="BG48" s="168"/>
      <c r="BH48" s="1"/>
      <c r="BI48" s="1"/>
      <c r="BJ48" s="168"/>
      <c r="BK48" s="168"/>
      <c r="BL48" s="168"/>
      <c r="BM48" s="168"/>
      <c r="BN48" s="168"/>
      <c r="BO48" s="168"/>
      <c r="BP48" s="1"/>
      <c r="BQ48" s="1"/>
      <c r="BR48" s="1"/>
      <c r="BS48" s="1"/>
      <c r="BT48" s="1"/>
      <c r="BU48" s="1"/>
      <c r="BV48" s="1"/>
      <c r="BW48" s="1"/>
      <c r="BX48" s="1"/>
      <c r="BY48" s="1"/>
      <c r="BZ48" s="169"/>
      <c r="CA48" s="169"/>
      <c r="CB48" s="169"/>
      <c r="CC48" s="169"/>
      <c r="CD48" s="169"/>
      <c r="CE48" s="169"/>
      <c r="CF48" s="169"/>
      <c r="CG48" s="1"/>
    </row>
    <row r="49" spans="1:85" ht="15.75" customHeight="1">
      <c r="A49" s="1"/>
      <c r="B49" s="1"/>
      <c r="C49" s="1"/>
      <c r="D49" s="1"/>
      <c r="E49" s="1"/>
      <c r="F49" s="1"/>
      <c r="G49" s="1"/>
      <c r="H49" s="1"/>
      <c r="I49" s="1"/>
      <c r="J49" s="1"/>
      <c r="K49" s="1"/>
      <c r="L49" s="168"/>
      <c r="M49" s="168"/>
      <c r="N49" s="168"/>
      <c r="O49" s="168"/>
      <c r="P49" s="168"/>
      <c r="Q49" s="168"/>
      <c r="R49" s="168"/>
      <c r="S49" s="168"/>
      <c r="T49" s="168"/>
      <c r="U49" s="168"/>
      <c r="V49" s="168"/>
      <c r="W49" s="168"/>
      <c r="X49" s="168"/>
      <c r="Y49" s="168"/>
      <c r="Z49" s="168"/>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68"/>
      <c r="BD49" s="168"/>
      <c r="BE49" s="168"/>
      <c r="BF49" s="168"/>
      <c r="BG49" s="168"/>
      <c r="BH49" s="1"/>
      <c r="BI49" s="1"/>
      <c r="BJ49" s="168"/>
      <c r="BK49" s="168"/>
      <c r="BL49" s="168"/>
      <c r="BM49" s="168"/>
      <c r="BN49" s="168"/>
      <c r="BO49" s="168"/>
      <c r="BP49" s="1"/>
      <c r="BQ49" s="1"/>
      <c r="BR49" s="1"/>
      <c r="BS49" s="1"/>
      <c r="BT49" s="1"/>
      <c r="BU49" s="1"/>
      <c r="BV49" s="1"/>
      <c r="BW49" s="1"/>
      <c r="BX49" s="1"/>
      <c r="BY49" s="1"/>
      <c r="BZ49" s="169"/>
      <c r="CA49" s="169"/>
      <c r="CB49" s="169"/>
      <c r="CC49" s="169"/>
      <c r="CD49" s="169"/>
      <c r="CE49" s="169"/>
      <c r="CF49" s="169"/>
      <c r="CG49" s="1"/>
    </row>
    <row r="50" spans="1:85" ht="15.75" customHeight="1">
      <c r="A50" s="1"/>
      <c r="B50" s="1"/>
      <c r="C50" s="1"/>
      <c r="D50" s="1"/>
      <c r="E50" s="1"/>
      <c r="F50" s="1"/>
      <c r="G50" s="1"/>
      <c r="H50" s="1"/>
      <c r="I50" s="1"/>
      <c r="J50" s="1"/>
      <c r="K50" s="1"/>
      <c r="L50" s="168"/>
      <c r="M50" s="168"/>
      <c r="N50" s="168"/>
      <c r="O50" s="168"/>
      <c r="P50" s="168"/>
      <c r="Q50" s="168"/>
      <c r="R50" s="168"/>
      <c r="S50" s="168"/>
      <c r="T50" s="168"/>
      <c r="U50" s="168"/>
      <c r="V50" s="168"/>
      <c r="W50" s="168"/>
      <c r="X50" s="168"/>
      <c r="Y50" s="168"/>
      <c r="Z50" s="168"/>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68"/>
      <c r="BD50" s="168"/>
      <c r="BE50" s="168"/>
      <c r="BF50" s="168"/>
      <c r="BG50" s="168"/>
      <c r="BH50" s="1"/>
      <c r="BI50" s="1"/>
      <c r="BJ50" s="168"/>
      <c r="BK50" s="168"/>
      <c r="BL50" s="168"/>
      <c r="BM50" s="168"/>
      <c r="BN50" s="168"/>
      <c r="BO50" s="168"/>
      <c r="BP50" s="1"/>
      <c r="BQ50" s="1"/>
      <c r="BR50" s="1"/>
      <c r="BS50" s="1"/>
      <c r="BT50" s="1"/>
      <c r="BU50" s="1"/>
      <c r="BV50" s="1"/>
      <c r="BW50" s="1"/>
      <c r="BX50" s="1"/>
      <c r="BY50" s="1"/>
      <c r="BZ50" s="169"/>
      <c r="CA50" s="169"/>
      <c r="CB50" s="169"/>
      <c r="CC50" s="169"/>
      <c r="CD50" s="169"/>
      <c r="CE50" s="169"/>
      <c r="CF50" s="169"/>
      <c r="CG50" s="1"/>
    </row>
    <row r="51" spans="1:85" ht="15.75" customHeight="1">
      <c r="A51" s="1"/>
      <c r="B51" s="1"/>
      <c r="C51" s="1"/>
      <c r="D51" s="1"/>
      <c r="E51" s="1"/>
      <c r="F51" s="1"/>
      <c r="G51" s="1"/>
      <c r="H51" s="1"/>
      <c r="I51" s="1"/>
      <c r="J51" s="1"/>
      <c r="K51" s="1"/>
      <c r="L51" s="168"/>
      <c r="M51" s="168"/>
      <c r="N51" s="168"/>
      <c r="O51" s="168"/>
      <c r="P51" s="168"/>
      <c r="Q51" s="168"/>
      <c r="R51" s="168"/>
      <c r="S51" s="168"/>
      <c r="T51" s="168"/>
      <c r="U51" s="168"/>
      <c r="V51" s="168"/>
      <c r="W51" s="168"/>
      <c r="X51" s="168"/>
      <c r="Y51" s="168"/>
      <c r="Z51" s="168"/>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68"/>
      <c r="BD51" s="168"/>
      <c r="BE51" s="168"/>
      <c r="BF51" s="168"/>
      <c r="BG51" s="168"/>
      <c r="BH51" s="1"/>
      <c r="BI51" s="1"/>
      <c r="BJ51" s="168"/>
      <c r="BK51" s="168"/>
      <c r="BL51" s="168"/>
      <c r="BM51" s="168"/>
      <c r="BN51" s="168"/>
      <c r="BO51" s="168"/>
      <c r="BP51" s="1"/>
      <c r="BQ51" s="1"/>
      <c r="BR51" s="1"/>
      <c r="BS51" s="1"/>
      <c r="BT51" s="1"/>
      <c r="BU51" s="1"/>
      <c r="BV51" s="1"/>
      <c r="BW51" s="1"/>
      <c r="BX51" s="1"/>
      <c r="BY51" s="1"/>
      <c r="BZ51" s="169"/>
      <c r="CA51" s="169"/>
      <c r="CB51" s="169"/>
      <c r="CC51" s="169"/>
      <c r="CD51" s="169"/>
      <c r="CE51" s="169"/>
      <c r="CF51" s="169"/>
      <c r="CG51" s="1"/>
    </row>
    <row r="52" spans="1:85" ht="15.75" customHeight="1">
      <c r="A52" s="1"/>
      <c r="B52" s="1"/>
      <c r="C52" s="1"/>
      <c r="D52" s="1"/>
      <c r="E52" s="1"/>
      <c r="F52" s="1"/>
      <c r="G52" s="1"/>
      <c r="H52" s="1"/>
      <c r="I52" s="1"/>
      <c r="J52" s="1"/>
      <c r="K52" s="1"/>
      <c r="L52" s="168"/>
      <c r="M52" s="168"/>
      <c r="N52" s="168"/>
      <c r="O52" s="168"/>
      <c r="P52" s="168"/>
      <c r="Q52" s="168"/>
      <c r="R52" s="168"/>
      <c r="S52" s="168"/>
      <c r="T52" s="168"/>
      <c r="U52" s="168"/>
      <c r="V52" s="168"/>
      <c r="W52" s="168"/>
      <c r="X52" s="168"/>
      <c r="Y52" s="168"/>
      <c r="Z52" s="168"/>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68"/>
      <c r="BD52" s="168"/>
      <c r="BE52" s="168"/>
      <c r="BF52" s="168"/>
      <c r="BG52" s="168"/>
      <c r="BH52" s="1"/>
      <c r="BI52" s="1"/>
      <c r="BJ52" s="168"/>
      <c r="BK52" s="168"/>
      <c r="BL52" s="168"/>
      <c r="BM52" s="168"/>
      <c r="BN52" s="168"/>
      <c r="BO52" s="168"/>
      <c r="BP52" s="1"/>
      <c r="BQ52" s="1"/>
      <c r="BR52" s="1"/>
      <c r="BS52" s="1"/>
      <c r="BT52" s="1"/>
      <c r="BU52" s="1"/>
      <c r="BV52" s="1"/>
      <c r="BW52" s="1"/>
      <c r="BX52" s="1"/>
      <c r="BY52" s="1"/>
      <c r="BZ52" s="169"/>
      <c r="CA52" s="169"/>
      <c r="CB52" s="169"/>
      <c r="CC52" s="169"/>
      <c r="CD52" s="169"/>
      <c r="CE52" s="169"/>
      <c r="CF52" s="169"/>
      <c r="CG52" s="1"/>
    </row>
    <row r="53" spans="1:85" ht="15.75" customHeight="1">
      <c r="A53" s="1"/>
      <c r="B53" s="1"/>
      <c r="C53" s="1"/>
      <c r="D53" s="1"/>
      <c r="E53" s="1"/>
      <c r="F53" s="1"/>
      <c r="G53" s="1"/>
      <c r="H53" s="1"/>
      <c r="I53" s="1"/>
      <c r="J53" s="1"/>
      <c r="K53" s="1"/>
      <c r="L53" s="168"/>
      <c r="M53" s="168"/>
      <c r="N53" s="168"/>
      <c r="O53" s="168"/>
      <c r="P53" s="168"/>
      <c r="Q53" s="168"/>
      <c r="R53" s="168"/>
      <c r="S53" s="168"/>
      <c r="T53" s="168"/>
      <c r="U53" s="168"/>
      <c r="V53" s="168"/>
      <c r="W53" s="168"/>
      <c r="X53" s="168"/>
      <c r="Y53" s="168"/>
      <c r="Z53" s="168"/>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68"/>
      <c r="BD53" s="168"/>
      <c r="BE53" s="168"/>
      <c r="BF53" s="168"/>
      <c r="BG53" s="168"/>
      <c r="BH53" s="1"/>
      <c r="BI53" s="1"/>
      <c r="BJ53" s="168"/>
      <c r="BK53" s="168"/>
      <c r="BL53" s="168"/>
      <c r="BM53" s="168"/>
      <c r="BN53" s="168"/>
      <c r="BO53" s="168"/>
      <c r="BP53" s="1"/>
      <c r="BQ53" s="1"/>
      <c r="BR53" s="1"/>
      <c r="BS53" s="1"/>
      <c r="BT53" s="1"/>
      <c r="BU53" s="1"/>
      <c r="BV53" s="1"/>
      <c r="BW53" s="1"/>
      <c r="BX53" s="1"/>
      <c r="BY53" s="1"/>
      <c r="BZ53" s="169"/>
      <c r="CA53" s="169"/>
      <c r="CB53" s="169"/>
      <c r="CC53" s="169"/>
      <c r="CD53" s="169"/>
      <c r="CE53" s="169"/>
      <c r="CF53" s="169"/>
      <c r="CG53" s="1"/>
    </row>
    <row r="54" spans="1:85" ht="15.75" customHeight="1">
      <c r="A54" s="1"/>
      <c r="B54" s="1"/>
      <c r="C54" s="1"/>
      <c r="D54" s="1"/>
      <c r="E54" s="1"/>
      <c r="F54" s="1"/>
      <c r="G54" s="1"/>
      <c r="H54" s="1"/>
      <c r="I54" s="1"/>
      <c r="J54" s="1"/>
      <c r="K54" s="1"/>
      <c r="L54" s="168"/>
      <c r="M54" s="168"/>
      <c r="N54" s="168"/>
      <c r="O54" s="168"/>
      <c r="P54" s="168"/>
      <c r="Q54" s="168"/>
      <c r="R54" s="168"/>
      <c r="S54" s="168"/>
      <c r="T54" s="168"/>
      <c r="U54" s="168"/>
      <c r="V54" s="168"/>
      <c r="W54" s="168"/>
      <c r="X54" s="168"/>
      <c r="Y54" s="168"/>
      <c r="Z54" s="168"/>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68"/>
      <c r="BD54" s="168"/>
      <c r="BE54" s="168"/>
      <c r="BF54" s="168"/>
      <c r="BG54" s="168"/>
      <c r="BH54" s="1"/>
      <c r="BI54" s="1"/>
      <c r="BJ54" s="168"/>
      <c r="BK54" s="168"/>
      <c r="BL54" s="168"/>
      <c r="BM54" s="168"/>
      <c r="BN54" s="168"/>
      <c r="BO54" s="168"/>
      <c r="BP54" s="1"/>
      <c r="BQ54" s="1"/>
      <c r="BR54" s="1"/>
      <c r="BS54" s="1"/>
      <c r="BT54" s="1"/>
      <c r="BU54" s="1"/>
      <c r="BV54" s="1"/>
      <c r="BW54" s="1"/>
      <c r="BX54" s="1"/>
      <c r="BY54" s="1"/>
      <c r="BZ54" s="169"/>
      <c r="CA54" s="169"/>
      <c r="CB54" s="169"/>
      <c r="CC54" s="169"/>
      <c r="CD54" s="169"/>
      <c r="CE54" s="169"/>
      <c r="CF54" s="169"/>
      <c r="CG54" s="1"/>
    </row>
    <row r="55" spans="1:85" ht="15.75" customHeight="1">
      <c r="A55" s="1"/>
      <c r="B55" s="1"/>
      <c r="C55" s="1"/>
      <c r="D55" s="1"/>
      <c r="E55" s="1"/>
      <c r="F55" s="1"/>
      <c r="G55" s="1"/>
      <c r="H55" s="1"/>
      <c r="I55" s="1"/>
      <c r="J55" s="1"/>
      <c r="K55" s="1"/>
      <c r="L55" s="168"/>
      <c r="M55" s="168"/>
      <c r="N55" s="168"/>
      <c r="O55" s="168"/>
      <c r="P55" s="168"/>
      <c r="Q55" s="168"/>
      <c r="R55" s="168"/>
      <c r="S55" s="168"/>
      <c r="T55" s="168"/>
      <c r="U55" s="168"/>
      <c r="V55" s="168"/>
      <c r="W55" s="168"/>
      <c r="X55" s="168"/>
      <c r="Y55" s="168"/>
      <c r="Z55" s="168"/>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68"/>
      <c r="BD55" s="168"/>
      <c r="BE55" s="168"/>
      <c r="BF55" s="168"/>
      <c r="BG55" s="168"/>
      <c r="BH55" s="1"/>
      <c r="BI55" s="1"/>
      <c r="BJ55" s="168"/>
      <c r="BK55" s="168"/>
      <c r="BL55" s="168"/>
      <c r="BM55" s="168"/>
      <c r="BN55" s="168"/>
      <c r="BO55" s="168"/>
      <c r="BP55" s="1"/>
      <c r="BQ55" s="1"/>
      <c r="BR55" s="1"/>
      <c r="BS55" s="1"/>
      <c r="BT55" s="1"/>
      <c r="BU55" s="1"/>
      <c r="BV55" s="1"/>
      <c r="BW55" s="1"/>
      <c r="BX55" s="1"/>
      <c r="BY55" s="1"/>
      <c r="BZ55" s="169"/>
      <c r="CA55" s="169"/>
      <c r="CB55" s="169"/>
      <c r="CC55" s="169"/>
      <c r="CD55" s="169"/>
      <c r="CE55" s="169"/>
      <c r="CF55" s="169"/>
      <c r="CG55" s="1"/>
    </row>
    <row r="56" spans="1:85" ht="15.75" customHeight="1">
      <c r="A56" s="1"/>
      <c r="B56" s="1"/>
      <c r="C56" s="1"/>
      <c r="D56" s="1"/>
      <c r="E56" s="1"/>
      <c r="F56" s="1"/>
      <c r="G56" s="1"/>
      <c r="H56" s="1"/>
      <c r="I56" s="1"/>
      <c r="J56" s="1"/>
      <c r="K56" s="1"/>
      <c r="L56" s="168"/>
      <c r="M56" s="168"/>
      <c r="N56" s="168"/>
      <c r="O56" s="168"/>
      <c r="P56" s="168"/>
      <c r="Q56" s="168"/>
      <c r="R56" s="168"/>
      <c r="S56" s="168"/>
      <c r="T56" s="168"/>
      <c r="U56" s="168"/>
      <c r="V56" s="168"/>
      <c r="W56" s="168"/>
      <c r="X56" s="168"/>
      <c r="Y56" s="168"/>
      <c r="Z56" s="168"/>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68"/>
      <c r="BD56" s="168"/>
      <c r="BE56" s="168"/>
      <c r="BF56" s="168"/>
      <c r="BG56" s="168"/>
      <c r="BH56" s="1"/>
      <c r="BI56" s="1"/>
      <c r="BJ56" s="168"/>
      <c r="BK56" s="168"/>
      <c r="BL56" s="168"/>
      <c r="BM56" s="168"/>
      <c r="BN56" s="168"/>
      <c r="BO56" s="168"/>
      <c r="BP56" s="1"/>
      <c r="BQ56" s="1"/>
      <c r="BR56" s="1"/>
      <c r="BS56" s="1"/>
      <c r="BT56" s="1"/>
      <c r="BU56" s="1"/>
      <c r="BV56" s="1"/>
      <c r="BW56" s="1"/>
      <c r="BX56" s="1"/>
      <c r="BY56" s="1"/>
      <c r="BZ56" s="169"/>
      <c r="CA56" s="169"/>
      <c r="CB56" s="169"/>
      <c r="CC56" s="169"/>
      <c r="CD56" s="169"/>
      <c r="CE56" s="169"/>
      <c r="CF56" s="169"/>
      <c r="CG56" s="1"/>
    </row>
    <row r="57" spans="1:85" ht="15.75" customHeight="1">
      <c r="A57" s="1"/>
      <c r="B57" s="1"/>
      <c r="C57" s="1"/>
      <c r="D57" s="1"/>
      <c r="E57" s="1"/>
      <c r="F57" s="1"/>
      <c r="G57" s="1"/>
      <c r="H57" s="1"/>
      <c r="I57" s="1"/>
      <c r="J57" s="1"/>
      <c r="K57" s="1"/>
      <c r="L57" s="168"/>
      <c r="M57" s="168"/>
      <c r="N57" s="168"/>
      <c r="O57" s="168"/>
      <c r="P57" s="168"/>
      <c r="Q57" s="168"/>
      <c r="R57" s="168"/>
      <c r="S57" s="168"/>
      <c r="T57" s="168"/>
      <c r="U57" s="168"/>
      <c r="V57" s="168"/>
      <c r="W57" s="168"/>
      <c r="X57" s="168"/>
      <c r="Y57" s="168"/>
      <c r="Z57" s="168"/>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68"/>
      <c r="BD57" s="168"/>
      <c r="BE57" s="168"/>
      <c r="BF57" s="168"/>
      <c r="BG57" s="168"/>
      <c r="BH57" s="1"/>
      <c r="BI57" s="1"/>
      <c r="BJ57" s="168"/>
      <c r="BK57" s="168"/>
      <c r="BL57" s="168"/>
      <c r="BM57" s="168"/>
      <c r="BN57" s="168"/>
      <c r="BO57" s="168"/>
      <c r="BP57" s="1"/>
      <c r="BQ57" s="1"/>
      <c r="BR57" s="1"/>
      <c r="BS57" s="1"/>
      <c r="BT57" s="1"/>
      <c r="BU57" s="1"/>
      <c r="BV57" s="1"/>
      <c r="BW57" s="1"/>
      <c r="BX57" s="1"/>
      <c r="BY57" s="1"/>
      <c r="BZ57" s="169"/>
      <c r="CA57" s="169"/>
      <c r="CB57" s="169"/>
      <c r="CC57" s="169"/>
      <c r="CD57" s="169"/>
      <c r="CE57" s="169"/>
      <c r="CF57" s="169"/>
      <c r="CG57" s="1"/>
    </row>
    <row r="58" spans="1:85" ht="15.75" customHeight="1">
      <c r="A58" s="1"/>
      <c r="B58" s="1"/>
      <c r="C58" s="1"/>
      <c r="D58" s="1"/>
      <c r="E58" s="1"/>
      <c r="F58" s="1"/>
      <c r="G58" s="1"/>
      <c r="H58" s="1"/>
      <c r="I58" s="1"/>
      <c r="J58" s="1"/>
      <c r="K58" s="1"/>
      <c r="L58" s="168"/>
      <c r="M58" s="168"/>
      <c r="N58" s="168"/>
      <c r="O58" s="168"/>
      <c r="P58" s="168"/>
      <c r="Q58" s="168"/>
      <c r="R58" s="168"/>
      <c r="S58" s="168"/>
      <c r="T58" s="168"/>
      <c r="U58" s="168"/>
      <c r="V58" s="168"/>
      <c r="W58" s="168"/>
      <c r="X58" s="168"/>
      <c r="Y58" s="168"/>
      <c r="Z58" s="168"/>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68"/>
      <c r="BD58" s="168"/>
      <c r="BE58" s="168"/>
      <c r="BF58" s="168"/>
      <c r="BG58" s="168"/>
      <c r="BH58" s="1"/>
      <c r="BI58" s="1"/>
      <c r="BJ58" s="168"/>
      <c r="BK58" s="168"/>
      <c r="BL58" s="168"/>
      <c r="BM58" s="168"/>
      <c r="BN58" s="168"/>
      <c r="BO58" s="168"/>
      <c r="BP58" s="1"/>
      <c r="BQ58" s="1"/>
      <c r="BR58" s="1"/>
      <c r="BS58" s="1"/>
      <c r="BT58" s="1"/>
      <c r="BU58" s="1"/>
      <c r="BV58" s="1"/>
      <c r="BW58" s="1"/>
      <c r="BX58" s="1"/>
      <c r="BY58" s="1"/>
      <c r="BZ58" s="169"/>
      <c r="CA58" s="169"/>
      <c r="CB58" s="169"/>
      <c r="CC58" s="169"/>
      <c r="CD58" s="169"/>
      <c r="CE58" s="169"/>
      <c r="CF58" s="169"/>
      <c r="CG58" s="1"/>
    </row>
    <row r="59" spans="1:85" ht="15.75" customHeight="1">
      <c r="A59" s="1"/>
      <c r="B59" s="1"/>
      <c r="C59" s="1"/>
      <c r="D59" s="1"/>
      <c r="E59" s="1"/>
      <c r="F59" s="1"/>
      <c r="G59" s="1"/>
      <c r="H59" s="1"/>
      <c r="I59" s="1"/>
      <c r="J59" s="1"/>
      <c r="K59" s="1"/>
      <c r="L59" s="168"/>
      <c r="M59" s="168"/>
      <c r="N59" s="168"/>
      <c r="O59" s="168"/>
      <c r="P59" s="168"/>
      <c r="Q59" s="168"/>
      <c r="R59" s="168"/>
      <c r="S59" s="168"/>
      <c r="T59" s="168"/>
      <c r="U59" s="168"/>
      <c r="V59" s="168"/>
      <c r="W59" s="168"/>
      <c r="X59" s="168"/>
      <c r="Y59" s="168"/>
      <c r="Z59" s="168"/>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68"/>
      <c r="BD59" s="168"/>
      <c r="BE59" s="168"/>
      <c r="BF59" s="168"/>
      <c r="BG59" s="168"/>
      <c r="BH59" s="1"/>
      <c r="BI59" s="1"/>
      <c r="BJ59" s="168"/>
      <c r="BK59" s="168"/>
      <c r="BL59" s="168"/>
      <c r="BM59" s="168"/>
      <c r="BN59" s="168"/>
      <c r="BO59" s="168"/>
      <c r="BP59" s="1"/>
      <c r="BQ59" s="1"/>
      <c r="BR59" s="1"/>
      <c r="BS59" s="1"/>
      <c r="BT59" s="1"/>
      <c r="BU59" s="1"/>
      <c r="BV59" s="1"/>
      <c r="BW59" s="1"/>
      <c r="BX59" s="1"/>
      <c r="BY59" s="1"/>
      <c r="BZ59" s="169"/>
      <c r="CA59" s="169"/>
      <c r="CB59" s="169"/>
      <c r="CC59" s="169"/>
      <c r="CD59" s="169"/>
      <c r="CE59" s="169"/>
      <c r="CF59" s="169"/>
      <c r="CG59" s="1"/>
    </row>
    <row r="60" spans="1:85" ht="15.75" customHeight="1">
      <c r="A60" s="1"/>
      <c r="B60" s="1"/>
      <c r="C60" s="1"/>
      <c r="D60" s="1"/>
      <c r="E60" s="1"/>
      <c r="F60" s="1"/>
      <c r="G60" s="1"/>
      <c r="H60" s="1"/>
      <c r="I60" s="1"/>
      <c r="J60" s="1"/>
      <c r="K60" s="1"/>
      <c r="L60" s="168"/>
      <c r="M60" s="168"/>
      <c r="N60" s="168"/>
      <c r="O60" s="168"/>
      <c r="P60" s="168"/>
      <c r="Q60" s="168"/>
      <c r="R60" s="168"/>
      <c r="S60" s="168"/>
      <c r="T60" s="168"/>
      <c r="U60" s="168"/>
      <c r="V60" s="168"/>
      <c r="W60" s="168"/>
      <c r="X60" s="168"/>
      <c r="Y60" s="168"/>
      <c r="Z60" s="168"/>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68"/>
      <c r="BD60" s="168"/>
      <c r="BE60" s="168"/>
      <c r="BF60" s="168"/>
      <c r="BG60" s="168"/>
      <c r="BH60" s="1"/>
      <c r="BI60" s="1"/>
      <c r="BJ60" s="168"/>
      <c r="BK60" s="168"/>
      <c r="BL60" s="168"/>
      <c r="BM60" s="168"/>
      <c r="BN60" s="168"/>
      <c r="BO60" s="168"/>
      <c r="BP60" s="1"/>
      <c r="BQ60" s="1"/>
      <c r="BR60" s="1"/>
      <c r="BS60" s="1"/>
      <c r="BT60" s="1"/>
      <c r="BU60" s="1"/>
      <c r="BV60" s="1"/>
      <c r="BW60" s="1"/>
      <c r="BX60" s="1"/>
      <c r="BY60" s="1"/>
      <c r="BZ60" s="169"/>
      <c r="CA60" s="169"/>
      <c r="CB60" s="169"/>
      <c r="CC60" s="169"/>
      <c r="CD60" s="169"/>
      <c r="CE60" s="169"/>
      <c r="CF60" s="169"/>
      <c r="CG60" s="1"/>
    </row>
    <row r="61" spans="1:85" ht="15.75" customHeight="1">
      <c r="A61" s="1"/>
      <c r="B61" s="1"/>
      <c r="C61" s="1"/>
      <c r="D61" s="1"/>
      <c r="E61" s="1"/>
      <c r="F61" s="1"/>
      <c r="G61" s="1"/>
      <c r="H61" s="1"/>
      <c r="I61" s="1"/>
      <c r="J61" s="1"/>
      <c r="K61" s="1"/>
      <c r="L61" s="168"/>
      <c r="M61" s="168"/>
      <c r="N61" s="168"/>
      <c r="O61" s="168"/>
      <c r="P61" s="168"/>
      <c r="Q61" s="168"/>
      <c r="R61" s="168"/>
      <c r="S61" s="168"/>
      <c r="T61" s="168"/>
      <c r="U61" s="168"/>
      <c r="V61" s="168"/>
      <c r="W61" s="168"/>
      <c r="X61" s="168"/>
      <c r="Y61" s="168"/>
      <c r="Z61" s="168"/>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68"/>
      <c r="BD61" s="168"/>
      <c r="BE61" s="168"/>
      <c r="BF61" s="168"/>
      <c r="BG61" s="168"/>
      <c r="BH61" s="1"/>
      <c r="BI61" s="1"/>
      <c r="BJ61" s="168"/>
      <c r="BK61" s="168"/>
      <c r="BL61" s="168"/>
      <c r="BM61" s="168"/>
      <c r="BN61" s="168"/>
      <c r="BO61" s="168"/>
      <c r="BP61" s="1"/>
      <c r="BQ61" s="1"/>
      <c r="BR61" s="1"/>
      <c r="BS61" s="1"/>
      <c r="BT61" s="1"/>
      <c r="BU61" s="1"/>
      <c r="BV61" s="1"/>
      <c r="BW61" s="1"/>
      <c r="BX61" s="1"/>
      <c r="BY61" s="1"/>
      <c r="BZ61" s="169"/>
      <c r="CA61" s="169"/>
      <c r="CB61" s="169"/>
      <c r="CC61" s="169"/>
      <c r="CD61" s="169"/>
      <c r="CE61" s="169"/>
      <c r="CF61" s="169"/>
      <c r="CG61" s="1"/>
    </row>
    <row r="62" spans="1:85" ht="15.75" customHeight="1">
      <c r="A62" s="1"/>
      <c r="B62" s="1"/>
      <c r="C62" s="1"/>
      <c r="D62" s="1"/>
      <c r="E62" s="1"/>
      <c r="F62" s="1"/>
      <c r="G62" s="1"/>
      <c r="H62" s="1"/>
      <c r="I62" s="1"/>
      <c r="J62" s="1"/>
      <c r="K62" s="1"/>
      <c r="L62" s="168"/>
      <c r="M62" s="168"/>
      <c r="N62" s="168"/>
      <c r="O62" s="168"/>
      <c r="P62" s="168"/>
      <c r="Q62" s="168"/>
      <c r="R62" s="168"/>
      <c r="S62" s="168"/>
      <c r="T62" s="168"/>
      <c r="U62" s="168"/>
      <c r="V62" s="168"/>
      <c r="W62" s="168"/>
      <c r="X62" s="168"/>
      <c r="Y62" s="168"/>
      <c r="Z62" s="168"/>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68"/>
      <c r="BD62" s="168"/>
      <c r="BE62" s="168"/>
      <c r="BF62" s="168"/>
      <c r="BG62" s="168"/>
      <c r="BH62" s="1"/>
      <c r="BI62" s="1"/>
      <c r="BJ62" s="168"/>
      <c r="BK62" s="168"/>
      <c r="BL62" s="168"/>
      <c r="BM62" s="168"/>
      <c r="BN62" s="168"/>
      <c r="BO62" s="168"/>
      <c r="BP62" s="1"/>
      <c r="BQ62" s="1"/>
      <c r="BR62" s="1"/>
      <c r="BS62" s="1"/>
      <c r="BT62" s="1"/>
      <c r="BU62" s="1"/>
      <c r="BV62" s="1"/>
      <c r="BW62" s="1"/>
      <c r="BX62" s="1"/>
      <c r="BY62" s="1"/>
      <c r="BZ62" s="169"/>
      <c r="CA62" s="169"/>
      <c r="CB62" s="169"/>
      <c r="CC62" s="169"/>
      <c r="CD62" s="169"/>
      <c r="CE62" s="169"/>
      <c r="CF62" s="169"/>
      <c r="CG62" s="1"/>
    </row>
    <row r="63" spans="1:85" ht="15.75" customHeight="1">
      <c r="A63" s="1"/>
      <c r="B63" s="1"/>
      <c r="C63" s="1"/>
      <c r="D63" s="1"/>
      <c r="E63" s="1"/>
      <c r="F63" s="1"/>
      <c r="G63" s="1"/>
      <c r="H63" s="1"/>
      <c r="I63" s="1"/>
      <c r="J63" s="1"/>
      <c r="K63" s="1"/>
      <c r="L63" s="168"/>
      <c r="M63" s="168"/>
      <c r="N63" s="168"/>
      <c r="O63" s="168"/>
      <c r="P63" s="168"/>
      <c r="Q63" s="168"/>
      <c r="R63" s="168"/>
      <c r="S63" s="168"/>
      <c r="T63" s="168"/>
      <c r="U63" s="168"/>
      <c r="V63" s="168"/>
      <c r="W63" s="168"/>
      <c r="X63" s="168"/>
      <c r="Y63" s="168"/>
      <c r="Z63" s="168"/>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68"/>
      <c r="BD63" s="168"/>
      <c r="BE63" s="168"/>
      <c r="BF63" s="168"/>
      <c r="BG63" s="168"/>
      <c r="BH63" s="1"/>
      <c r="BI63" s="1"/>
      <c r="BJ63" s="168"/>
      <c r="BK63" s="168"/>
      <c r="BL63" s="168"/>
      <c r="BM63" s="168"/>
      <c r="BN63" s="168"/>
      <c r="BO63" s="168"/>
      <c r="BP63" s="1"/>
      <c r="BQ63" s="1"/>
      <c r="BR63" s="1"/>
      <c r="BS63" s="1"/>
      <c r="BT63" s="1"/>
      <c r="BU63" s="1"/>
      <c r="BV63" s="1"/>
      <c r="BW63" s="1"/>
      <c r="BX63" s="1"/>
      <c r="BY63" s="1"/>
      <c r="BZ63" s="169"/>
      <c r="CA63" s="169"/>
      <c r="CB63" s="169"/>
      <c r="CC63" s="169"/>
      <c r="CD63" s="169"/>
      <c r="CE63" s="169"/>
      <c r="CF63" s="169"/>
      <c r="CG63" s="1"/>
    </row>
    <row r="64" spans="1:85" ht="15.75" customHeight="1">
      <c r="A64" s="1"/>
      <c r="B64" s="1"/>
      <c r="C64" s="1"/>
      <c r="D64" s="1"/>
      <c r="E64" s="1"/>
      <c r="F64" s="1"/>
      <c r="G64" s="1"/>
      <c r="H64" s="1"/>
      <c r="I64" s="1"/>
      <c r="J64" s="1"/>
      <c r="K64" s="1"/>
      <c r="L64" s="168"/>
      <c r="M64" s="168"/>
      <c r="N64" s="168"/>
      <c r="O64" s="168"/>
      <c r="P64" s="168"/>
      <c r="Q64" s="168"/>
      <c r="R64" s="168"/>
      <c r="S64" s="168"/>
      <c r="T64" s="168"/>
      <c r="U64" s="168"/>
      <c r="V64" s="168"/>
      <c r="W64" s="168"/>
      <c r="X64" s="168"/>
      <c r="Y64" s="168"/>
      <c r="Z64" s="168"/>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68"/>
      <c r="BD64" s="168"/>
      <c r="BE64" s="168"/>
      <c r="BF64" s="168"/>
      <c r="BG64" s="168"/>
      <c r="BH64" s="1"/>
      <c r="BI64" s="1"/>
      <c r="BJ64" s="168"/>
      <c r="BK64" s="168"/>
      <c r="BL64" s="168"/>
      <c r="BM64" s="168"/>
      <c r="BN64" s="168"/>
      <c r="BO64" s="168"/>
      <c r="BP64" s="1"/>
      <c r="BQ64" s="1"/>
      <c r="BR64" s="1"/>
      <c r="BS64" s="1"/>
      <c r="BT64" s="1"/>
      <c r="BU64" s="1"/>
      <c r="BV64" s="1"/>
      <c r="BW64" s="1"/>
      <c r="BX64" s="1"/>
      <c r="BY64" s="1"/>
      <c r="BZ64" s="169"/>
      <c r="CA64" s="169"/>
      <c r="CB64" s="169"/>
      <c r="CC64" s="169"/>
      <c r="CD64" s="169"/>
      <c r="CE64" s="169"/>
      <c r="CF64" s="169"/>
      <c r="CG64" s="1"/>
    </row>
    <row r="65" spans="1:85" ht="15.75" customHeight="1">
      <c r="A65" s="1"/>
      <c r="B65" s="1"/>
      <c r="C65" s="1"/>
      <c r="D65" s="1"/>
      <c r="E65" s="1"/>
      <c r="F65" s="1"/>
      <c r="G65" s="1"/>
      <c r="H65" s="1"/>
      <c r="I65" s="1"/>
      <c r="J65" s="1"/>
      <c r="K65" s="1"/>
      <c r="L65" s="168"/>
      <c r="M65" s="168"/>
      <c r="N65" s="168"/>
      <c r="O65" s="168"/>
      <c r="P65" s="168"/>
      <c r="Q65" s="168"/>
      <c r="R65" s="168"/>
      <c r="S65" s="168"/>
      <c r="T65" s="168"/>
      <c r="U65" s="168"/>
      <c r="V65" s="168"/>
      <c r="W65" s="168"/>
      <c r="X65" s="168"/>
      <c r="Y65" s="168"/>
      <c r="Z65" s="168"/>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68"/>
      <c r="BD65" s="168"/>
      <c r="BE65" s="168"/>
      <c r="BF65" s="168"/>
      <c r="BG65" s="168"/>
      <c r="BH65" s="1"/>
      <c r="BI65" s="1"/>
      <c r="BJ65" s="168"/>
      <c r="BK65" s="168"/>
      <c r="BL65" s="168"/>
      <c r="BM65" s="168"/>
      <c r="BN65" s="168"/>
      <c r="BO65" s="168"/>
      <c r="BP65" s="1"/>
      <c r="BQ65" s="1"/>
      <c r="BR65" s="1"/>
      <c r="BS65" s="1"/>
      <c r="BT65" s="1"/>
      <c r="BU65" s="1"/>
      <c r="BV65" s="1"/>
      <c r="BW65" s="1"/>
      <c r="BX65" s="1"/>
      <c r="BY65" s="1"/>
      <c r="BZ65" s="169"/>
      <c r="CA65" s="169"/>
      <c r="CB65" s="169"/>
      <c r="CC65" s="169"/>
      <c r="CD65" s="169"/>
      <c r="CE65" s="169"/>
      <c r="CF65" s="169"/>
      <c r="CG65" s="1"/>
    </row>
    <row r="66" spans="1:85" ht="15.75" customHeight="1">
      <c r="A66" s="1"/>
      <c r="B66" s="1"/>
      <c r="C66" s="1"/>
      <c r="D66" s="1"/>
      <c r="E66" s="1"/>
      <c r="F66" s="1"/>
      <c r="G66" s="1"/>
      <c r="H66" s="1"/>
      <c r="I66" s="1"/>
      <c r="J66" s="1"/>
      <c r="K66" s="1"/>
      <c r="L66" s="168"/>
      <c r="M66" s="168"/>
      <c r="N66" s="168"/>
      <c r="O66" s="168"/>
      <c r="P66" s="168"/>
      <c r="Q66" s="168"/>
      <c r="R66" s="168"/>
      <c r="S66" s="168"/>
      <c r="T66" s="168"/>
      <c r="U66" s="168"/>
      <c r="V66" s="168"/>
      <c r="W66" s="168"/>
      <c r="X66" s="168"/>
      <c r="Y66" s="168"/>
      <c r="Z66" s="168"/>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68"/>
      <c r="BD66" s="168"/>
      <c r="BE66" s="168"/>
      <c r="BF66" s="168"/>
      <c r="BG66" s="168"/>
      <c r="BH66" s="1"/>
      <c r="BI66" s="1"/>
      <c r="BJ66" s="168"/>
      <c r="BK66" s="168"/>
      <c r="BL66" s="168"/>
      <c r="BM66" s="168"/>
      <c r="BN66" s="168"/>
      <c r="BO66" s="168"/>
      <c r="BP66" s="1"/>
      <c r="BQ66" s="1"/>
      <c r="BR66" s="1"/>
      <c r="BS66" s="1"/>
      <c r="BT66" s="1"/>
      <c r="BU66" s="1"/>
      <c r="BV66" s="1"/>
      <c r="BW66" s="1"/>
      <c r="BX66" s="1"/>
      <c r="BY66" s="1"/>
      <c r="BZ66" s="169"/>
      <c r="CA66" s="169"/>
      <c r="CB66" s="169"/>
      <c r="CC66" s="169"/>
      <c r="CD66" s="169"/>
      <c r="CE66" s="169"/>
      <c r="CF66" s="169"/>
      <c r="CG66" s="1"/>
    </row>
    <row r="67" spans="1:85" ht="15.75" customHeight="1">
      <c r="A67" s="1"/>
      <c r="B67" s="1"/>
      <c r="C67" s="1"/>
      <c r="D67" s="1"/>
      <c r="E67" s="1"/>
      <c r="F67" s="1"/>
      <c r="G67" s="1"/>
      <c r="H67" s="1"/>
      <c r="I67" s="1"/>
      <c r="J67" s="1"/>
      <c r="K67" s="1"/>
      <c r="L67" s="168"/>
      <c r="M67" s="168"/>
      <c r="N67" s="168"/>
      <c r="O67" s="168"/>
      <c r="P67" s="168"/>
      <c r="Q67" s="168"/>
      <c r="R67" s="168"/>
      <c r="S67" s="168"/>
      <c r="T67" s="168"/>
      <c r="U67" s="168"/>
      <c r="V67" s="168"/>
      <c r="W67" s="168"/>
      <c r="X67" s="168"/>
      <c r="Y67" s="168"/>
      <c r="Z67" s="168"/>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68"/>
      <c r="BD67" s="168"/>
      <c r="BE67" s="168"/>
      <c r="BF67" s="168"/>
      <c r="BG67" s="168"/>
      <c r="BH67" s="1"/>
      <c r="BI67" s="1"/>
      <c r="BJ67" s="168"/>
      <c r="BK67" s="168"/>
      <c r="BL67" s="168"/>
      <c r="BM67" s="168"/>
      <c r="BN67" s="168"/>
      <c r="BO67" s="168"/>
      <c r="BP67" s="1"/>
      <c r="BQ67" s="1"/>
      <c r="BR67" s="1"/>
      <c r="BS67" s="1"/>
      <c r="BT67" s="1"/>
      <c r="BU67" s="1"/>
      <c r="BV67" s="1"/>
      <c r="BW67" s="1"/>
      <c r="BX67" s="1"/>
      <c r="BY67" s="1"/>
      <c r="BZ67" s="169"/>
      <c r="CA67" s="169"/>
      <c r="CB67" s="169"/>
      <c r="CC67" s="169"/>
      <c r="CD67" s="169"/>
      <c r="CE67" s="169"/>
      <c r="CF67" s="169"/>
      <c r="CG67" s="1"/>
    </row>
    <row r="68" spans="1:85" ht="15.75" customHeight="1">
      <c r="A68" s="1"/>
      <c r="B68" s="1"/>
      <c r="C68" s="1"/>
      <c r="D68" s="1"/>
      <c r="E68" s="1"/>
      <c r="F68" s="1"/>
      <c r="G68" s="1"/>
      <c r="H68" s="1"/>
      <c r="I68" s="1"/>
      <c r="J68" s="1"/>
      <c r="K68" s="1"/>
      <c r="L68" s="168"/>
      <c r="M68" s="168"/>
      <c r="N68" s="168"/>
      <c r="O68" s="168"/>
      <c r="P68" s="168"/>
      <c r="Q68" s="168"/>
      <c r="R68" s="168"/>
      <c r="S68" s="168"/>
      <c r="T68" s="168"/>
      <c r="U68" s="168"/>
      <c r="V68" s="168"/>
      <c r="W68" s="168"/>
      <c r="X68" s="168"/>
      <c r="Y68" s="168"/>
      <c r="Z68" s="168"/>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68"/>
      <c r="BD68" s="168"/>
      <c r="BE68" s="168"/>
      <c r="BF68" s="168"/>
      <c r="BG68" s="168"/>
      <c r="BH68" s="1"/>
      <c r="BI68" s="1"/>
      <c r="BJ68" s="168"/>
      <c r="BK68" s="168"/>
      <c r="BL68" s="168"/>
      <c r="BM68" s="168"/>
      <c r="BN68" s="168"/>
      <c r="BO68" s="168"/>
      <c r="BP68" s="1"/>
      <c r="BQ68" s="1"/>
      <c r="BR68" s="1"/>
      <c r="BS68" s="1"/>
      <c r="BT68" s="1"/>
      <c r="BU68" s="1"/>
      <c r="BV68" s="1"/>
      <c r="BW68" s="1"/>
      <c r="BX68" s="1"/>
      <c r="BY68" s="1"/>
      <c r="BZ68" s="169"/>
      <c r="CA68" s="169"/>
      <c r="CB68" s="169"/>
      <c r="CC68" s="169"/>
      <c r="CD68" s="169"/>
      <c r="CE68" s="169"/>
      <c r="CF68" s="169"/>
      <c r="CG68" s="1"/>
    </row>
    <row r="69" spans="1:85" ht="15.75" customHeight="1">
      <c r="A69" s="1"/>
      <c r="B69" s="1"/>
      <c r="C69" s="1"/>
      <c r="D69" s="1"/>
      <c r="E69" s="1"/>
      <c r="F69" s="1"/>
      <c r="G69" s="1"/>
      <c r="H69" s="1"/>
      <c r="I69" s="1"/>
      <c r="J69" s="1"/>
      <c r="K69" s="1"/>
      <c r="L69" s="168"/>
      <c r="M69" s="168"/>
      <c r="N69" s="168"/>
      <c r="O69" s="168"/>
      <c r="P69" s="168"/>
      <c r="Q69" s="168"/>
      <c r="R69" s="168"/>
      <c r="S69" s="168"/>
      <c r="T69" s="168"/>
      <c r="U69" s="168"/>
      <c r="V69" s="168"/>
      <c r="W69" s="168"/>
      <c r="X69" s="168"/>
      <c r="Y69" s="168"/>
      <c r="Z69" s="168"/>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68"/>
      <c r="BD69" s="168"/>
      <c r="BE69" s="168"/>
      <c r="BF69" s="168"/>
      <c r="BG69" s="168"/>
      <c r="BH69" s="1"/>
      <c r="BI69" s="1"/>
      <c r="BJ69" s="168"/>
      <c r="BK69" s="168"/>
      <c r="BL69" s="168"/>
      <c r="BM69" s="168"/>
      <c r="BN69" s="168"/>
      <c r="BO69" s="168"/>
      <c r="BP69" s="1"/>
      <c r="BQ69" s="1"/>
      <c r="BR69" s="1"/>
      <c r="BS69" s="1"/>
      <c r="BT69" s="1"/>
      <c r="BU69" s="1"/>
      <c r="BV69" s="1"/>
      <c r="BW69" s="1"/>
      <c r="BX69" s="1"/>
      <c r="BY69" s="1"/>
      <c r="BZ69" s="169"/>
      <c r="CA69" s="169"/>
      <c r="CB69" s="169"/>
      <c r="CC69" s="169"/>
      <c r="CD69" s="169"/>
      <c r="CE69" s="169"/>
      <c r="CF69" s="169"/>
      <c r="CG69" s="1"/>
    </row>
    <row r="70" spans="1:85" ht="15.75" customHeight="1">
      <c r="A70" s="1"/>
      <c r="B70" s="1"/>
      <c r="C70" s="1"/>
      <c r="D70" s="1"/>
      <c r="E70" s="1"/>
      <c r="F70" s="1"/>
      <c r="G70" s="1"/>
      <c r="H70" s="1"/>
      <c r="I70" s="1"/>
      <c r="J70" s="1"/>
      <c r="K70" s="1"/>
      <c r="L70" s="168"/>
      <c r="M70" s="168"/>
      <c r="N70" s="168"/>
      <c r="O70" s="168"/>
      <c r="P70" s="168"/>
      <c r="Q70" s="168"/>
      <c r="R70" s="168"/>
      <c r="S70" s="168"/>
      <c r="T70" s="168"/>
      <c r="U70" s="168"/>
      <c r="V70" s="168"/>
      <c r="W70" s="168"/>
      <c r="X70" s="168"/>
      <c r="Y70" s="168"/>
      <c r="Z70" s="168"/>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68"/>
      <c r="BD70" s="168"/>
      <c r="BE70" s="168"/>
      <c r="BF70" s="168"/>
      <c r="BG70" s="168"/>
      <c r="BH70" s="1"/>
      <c r="BI70" s="1"/>
      <c r="BJ70" s="168"/>
      <c r="BK70" s="168"/>
      <c r="BL70" s="168"/>
      <c r="BM70" s="168"/>
      <c r="BN70" s="168"/>
      <c r="BO70" s="168"/>
      <c r="BP70" s="1"/>
      <c r="BQ70" s="1"/>
      <c r="BR70" s="1"/>
      <c r="BS70" s="1"/>
      <c r="BT70" s="1"/>
      <c r="BU70" s="1"/>
      <c r="BV70" s="1"/>
      <c r="BW70" s="1"/>
      <c r="BX70" s="1"/>
      <c r="BY70" s="1"/>
      <c r="BZ70" s="169"/>
      <c r="CA70" s="169"/>
      <c r="CB70" s="169"/>
      <c r="CC70" s="169"/>
      <c r="CD70" s="169"/>
      <c r="CE70" s="169"/>
      <c r="CF70" s="169"/>
      <c r="CG70" s="1"/>
    </row>
    <row r="71" spans="1:85" ht="15.75" customHeight="1">
      <c r="A71" s="1"/>
      <c r="B71" s="1"/>
      <c r="C71" s="1"/>
      <c r="D71" s="1"/>
      <c r="E71" s="1"/>
      <c r="F71" s="1"/>
      <c r="G71" s="1"/>
      <c r="H71" s="1"/>
      <c r="I71" s="1"/>
      <c r="J71" s="1"/>
      <c r="K71" s="1"/>
      <c r="L71" s="168"/>
      <c r="M71" s="168"/>
      <c r="N71" s="168"/>
      <c r="O71" s="168"/>
      <c r="P71" s="168"/>
      <c r="Q71" s="168"/>
      <c r="R71" s="168"/>
      <c r="S71" s="168"/>
      <c r="T71" s="168"/>
      <c r="U71" s="168"/>
      <c r="V71" s="168"/>
      <c r="W71" s="168"/>
      <c r="X71" s="168"/>
      <c r="Y71" s="168"/>
      <c r="Z71" s="168"/>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68"/>
      <c r="BD71" s="168"/>
      <c r="BE71" s="168"/>
      <c r="BF71" s="168"/>
      <c r="BG71" s="168"/>
      <c r="BH71" s="1"/>
      <c r="BI71" s="1"/>
      <c r="BJ71" s="168"/>
      <c r="BK71" s="168"/>
      <c r="BL71" s="168"/>
      <c r="BM71" s="168"/>
      <c r="BN71" s="168"/>
      <c r="BO71" s="168"/>
      <c r="BP71" s="1"/>
      <c r="BQ71" s="1"/>
      <c r="BR71" s="1"/>
      <c r="BS71" s="1"/>
      <c r="BT71" s="1"/>
      <c r="BU71" s="1"/>
      <c r="BV71" s="1"/>
      <c r="BW71" s="1"/>
      <c r="BX71" s="1"/>
      <c r="BY71" s="1"/>
      <c r="BZ71" s="169"/>
      <c r="CA71" s="169"/>
      <c r="CB71" s="169"/>
      <c r="CC71" s="169"/>
      <c r="CD71" s="169"/>
      <c r="CE71" s="169"/>
      <c r="CF71" s="169"/>
      <c r="CG71" s="1"/>
    </row>
    <row r="72" spans="1:85" ht="15.75" customHeight="1">
      <c r="A72" s="1"/>
      <c r="B72" s="1"/>
      <c r="C72" s="1"/>
      <c r="D72" s="1"/>
      <c r="E72" s="1"/>
      <c r="F72" s="1"/>
      <c r="G72" s="1"/>
      <c r="H72" s="1"/>
      <c r="I72" s="1"/>
      <c r="J72" s="1"/>
      <c r="K72" s="1"/>
      <c r="L72" s="168"/>
      <c r="M72" s="168"/>
      <c r="N72" s="168"/>
      <c r="O72" s="168"/>
      <c r="P72" s="168"/>
      <c r="Q72" s="168"/>
      <c r="R72" s="168"/>
      <c r="S72" s="168"/>
      <c r="T72" s="168"/>
      <c r="U72" s="168"/>
      <c r="V72" s="168"/>
      <c r="W72" s="168"/>
      <c r="X72" s="168"/>
      <c r="Y72" s="168"/>
      <c r="Z72" s="168"/>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68"/>
      <c r="BD72" s="168"/>
      <c r="BE72" s="168"/>
      <c r="BF72" s="168"/>
      <c r="BG72" s="168"/>
      <c r="BH72" s="1"/>
      <c r="BI72" s="1"/>
      <c r="BJ72" s="168"/>
      <c r="BK72" s="168"/>
      <c r="BL72" s="168"/>
      <c r="BM72" s="168"/>
      <c r="BN72" s="168"/>
      <c r="BO72" s="168"/>
      <c r="BP72" s="1"/>
      <c r="BQ72" s="1"/>
      <c r="BR72" s="1"/>
      <c r="BS72" s="1"/>
      <c r="BT72" s="1"/>
      <c r="BU72" s="1"/>
      <c r="BV72" s="1"/>
      <c r="BW72" s="1"/>
      <c r="BX72" s="1"/>
      <c r="BY72" s="1"/>
      <c r="BZ72" s="169"/>
      <c r="CA72" s="169"/>
      <c r="CB72" s="169"/>
      <c r="CC72" s="169"/>
      <c r="CD72" s="169"/>
      <c r="CE72" s="169"/>
      <c r="CF72" s="169"/>
      <c r="CG72" s="1"/>
    </row>
    <row r="73" spans="1:85" ht="15.75" customHeight="1">
      <c r="A73" s="1"/>
      <c r="B73" s="1"/>
      <c r="C73" s="1"/>
      <c r="D73" s="1"/>
      <c r="E73" s="1"/>
      <c r="F73" s="1"/>
      <c r="G73" s="1"/>
      <c r="H73" s="1"/>
      <c r="I73" s="1"/>
      <c r="J73" s="1"/>
      <c r="K73" s="1"/>
      <c r="L73" s="168"/>
      <c r="M73" s="168"/>
      <c r="N73" s="168"/>
      <c r="O73" s="168"/>
      <c r="P73" s="168"/>
      <c r="Q73" s="168"/>
      <c r="R73" s="168"/>
      <c r="S73" s="168"/>
      <c r="T73" s="168"/>
      <c r="U73" s="168"/>
      <c r="V73" s="168"/>
      <c r="W73" s="168"/>
      <c r="X73" s="168"/>
      <c r="Y73" s="168"/>
      <c r="Z73" s="168"/>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68"/>
      <c r="BD73" s="168"/>
      <c r="BE73" s="168"/>
      <c r="BF73" s="168"/>
      <c r="BG73" s="168"/>
      <c r="BH73" s="1"/>
      <c r="BI73" s="1"/>
      <c r="BJ73" s="168"/>
      <c r="BK73" s="168"/>
      <c r="BL73" s="168"/>
      <c r="BM73" s="168"/>
      <c r="BN73" s="168"/>
      <c r="BO73" s="168"/>
      <c r="BP73" s="1"/>
      <c r="BQ73" s="1"/>
      <c r="BR73" s="1"/>
      <c r="BS73" s="1"/>
      <c r="BT73" s="1"/>
      <c r="BU73" s="1"/>
      <c r="BV73" s="1"/>
      <c r="BW73" s="1"/>
      <c r="BX73" s="1"/>
      <c r="BY73" s="1"/>
      <c r="BZ73" s="169"/>
      <c r="CA73" s="169"/>
      <c r="CB73" s="169"/>
      <c r="CC73" s="169"/>
      <c r="CD73" s="169"/>
      <c r="CE73" s="169"/>
      <c r="CF73" s="169"/>
      <c r="CG73" s="1"/>
    </row>
    <row r="74" spans="1:85" ht="15.75" customHeight="1">
      <c r="A74" s="1"/>
      <c r="B74" s="1"/>
      <c r="C74" s="1"/>
      <c r="D74" s="1"/>
      <c r="E74" s="1"/>
      <c r="F74" s="1"/>
      <c r="G74" s="1"/>
      <c r="H74" s="1"/>
      <c r="I74" s="1"/>
      <c r="J74" s="1"/>
      <c r="K74" s="1"/>
      <c r="L74" s="168"/>
      <c r="M74" s="168"/>
      <c r="N74" s="168"/>
      <c r="O74" s="168"/>
      <c r="P74" s="168"/>
      <c r="Q74" s="168"/>
      <c r="R74" s="168"/>
      <c r="S74" s="168"/>
      <c r="T74" s="168"/>
      <c r="U74" s="168"/>
      <c r="V74" s="168"/>
      <c r="W74" s="168"/>
      <c r="X74" s="168"/>
      <c r="Y74" s="168"/>
      <c r="Z74" s="168"/>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68"/>
      <c r="BD74" s="168"/>
      <c r="BE74" s="168"/>
      <c r="BF74" s="168"/>
      <c r="BG74" s="168"/>
      <c r="BH74" s="1"/>
      <c r="BI74" s="1"/>
      <c r="BJ74" s="168"/>
      <c r="BK74" s="168"/>
      <c r="BL74" s="168"/>
      <c r="BM74" s="168"/>
      <c r="BN74" s="168"/>
      <c r="BO74" s="168"/>
      <c r="BP74" s="1"/>
      <c r="BQ74" s="1"/>
      <c r="BR74" s="1"/>
      <c r="BS74" s="1"/>
      <c r="BT74" s="1"/>
      <c r="BU74" s="1"/>
      <c r="BV74" s="1"/>
      <c r="BW74" s="1"/>
      <c r="BX74" s="1"/>
      <c r="BY74" s="1"/>
      <c r="BZ74" s="169"/>
      <c r="CA74" s="169"/>
      <c r="CB74" s="169"/>
      <c r="CC74" s="169"/>
      <c r="CD74" s="169"/>
      <c r="CE74" s="169"/>
      <c r="CF74" s="169"/>
      <c r="CG74" s="1"/>
    </row>
    <row r="75" spans="1:85" ht="15.75" customHeight="1">
      <c r="A75" s="1"/>
      <c r="B75" s="1"/>
      <c r="C75" s="1"/>
      <c r="D75" s="1"/>
      <c r="E75" s="1"/>
      <c r="F75" s="1"/>
      <c r="G75" s="1"/>
      <c r="H75" s="1"/>
      <c r="I75" s="1"/>
      <c r="J75" s="1"/>
      <c r="K75" s="1"/>
      <c r="L75" s="168"/>
      <c r="M75" s="168"/>
      <c r="N75" s="168"/>
      <c r="O75" s="168"/>
      <c r="P75" s="168"/>
      <c r="Q75" s="168"/>
      <c r="R75" s="168"/>
      <c r="S75" s="168"/>
      <c r="T75" s="168"/>
      <c r="U75" s="168"/>
      <c r="V75" s="168"/>
      <c r="W75" s="168"/>
      <c r="X75" s="168"/>
      <c r="Y75" s="168"/>
      <c r="Z75" s="168"/>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68"/>
      <c r="BD75" s="168"/>
      <c r="BE75" s="168"/>
      <c r="BF75" s="168"/>
      <c r="BG75" s="168"/>
      <c r="BH75" s="1"/>
      <c r="BI75" s="1"/>
      <c r="BJ75" s="168"/>
      <c r="BK75" s="168"/>
      <c r="BL75" s="168"/>
      <c r="BM75" s="168"/>
      <c r="BN75" s="168"/>
      <c r="BO75" s="168"/>
      <c r="BP75" s="1"/>
      <c r="BQ75" s="1"/>
      <c r="BR75" s="1"/>
      <c r="BS75" s="1"/>
      <c r="BT75" s="1"/>
      <c r="BU75" s="1"/>
      <c r="BV75" s="1"/>
      <c r="BW75" s="1"/>
      <c r="BX75" s="1"/>
      <c r="BY75" s="1"/>
      <c r="BZ75" s="169"/>
      <c r="CA75" s="169"/>
      <c r="CB75" s="169"/>
      <c r="CC75" s="169"/>
      <c r="CD75" s="169"/>
      <c r="CE75" s="169"/>
      <c r="CF75" s="169"/>
      <c r="CG75" s="1"/>
    </row>
    <row r="76" spans="1:85" ht="15.75" customHeight="1">
      <c r="A76" s="1"/>
      <c r="B76" s="1"/>
      <c r="C76" s="1"/>
      <c r="D76" s="1"/>
      <c r="E76" s="1"/>
      <c r="F76" s="1"/>
      <c r="G76" s="1"/>
      <c r="H76" s="1"/>
      <c r="I76" s="1"/>
      <c r="J76" s="1"/>
      <c r="K76" s="1"/>
      <c r="L76" s="168"/>
      <c r="M76" s="168"/>
      <c r="N76" s="168"/>
      <c r="O76" s="168"/>
      <c r="P76" s="168"/>
      <c r="Q76" s="168"/>
      <c r="R76" s="168"/>
      <c r="S76" s="168"/>
      <c r="T76" s="168"/>
      <c r="U76" s="168"/>
      <c r="V76" s="168"/>
      <c r="W76" s="168"/>
      <c r="X76" s="168"/>
      <c r="Y76" s="168"/>
      <c r="Z76" s="168"/>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68"/>
      <c r="BD76" s="168"/>
      <c r="BE76" s="168"/>
      <c r="BF76" s="168"/>
      <c r="BG76" s="168"/>
      <c r="BH76" s="1"/>
      <c r="BI76" s="1"/>
      <c r="BJ76" s="168"/>
      <c r="BK76" s="168"/>
      <c r="BL76" s="168"/>
      <c r="BM76" s="168"/>
      <c r="BN76" s="168"/>
      <c r="BO76" s="168"/>
      <c r="BP76" s="1"/>
      <c r="BQ76" s="1"/>
      <c r="BR76" s="1"/>
      <c r="BS76" s="1"/>
      <c r="BT76" s="1"/>
      <c r="BU76" s="1"/>
      <c r="BV76" s="1"/>
      <c r="BW76" s="1"/>
      <c r="BX76" s="1"/>
      <c r="BY76" s="1"/>
      <c r="BZ76" s="169"/>
      <c r="CA76" s="169"/>
      <c r="CB76" s="169"/>
      <c r="CC76" s="169"/>
      <c r="CD76" s="169"/>
      <c r="CE76" s="169"/>
      <c r="CF76" s="169"/>
      <c r="CG76" s="1"/>
    </row>
    <row r="77" spans="1:85" ht="15.75" customHeight="1">
      <c r="A77" s="1"/>
      <c r="B77" s="1"/>
      <c r="C77" s="1"/>
      <c r="D77" s="1"/>
      <c r="E77" s="1"/>
      <c r="F77" s="1"/>
      <c r="G77" s="1"/>
      <c r="H77" s="1"/>
      <c r="I77" s="1"/>
      <c r="J77" s="1"/>
      <c r="K77" s="1"/>
      <c r="L77" s="168"/>
      <c r="M77" s="168"/>
      <c r="N77" s="168"/>
      <c r="O77" s="168"/>
      <c r="P77" s="168"/>
      <c r="Q77" s="168"/>
      <c r="R77" s="168"/>
      <c r="S77" s="168"/>
      <c r="T77" s="168"/>
      <c r="U77" s="168"/>
      <c r="V77" s="168"/>
      <c r="W77" s="168"/>
      <c r="X77" s="168"/>
      <c r="Y77" s="168"/>
      <c r="Z77" s="168"/>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68"/>
      <c r="BD77" s="168"/>
      <c r="BE77" s="168"/>
      <c r="BF77" s="168"/>
      <c r="BG77" s="168"/>
      <c r="BH77" s="1"/>
      <c r="BI77" s="1"/>
      <c r="BJ77" s="168"/>
      <c r="BK77" s="168"/>
      <c r="BL77" s="168"/>
      <c r="BM77" s="168"/>
      <c r="BN77" s="168"/>
      <c r="BO77" s="168"/>
      <c r="BP77" s="1"/>
      <c r="BQ77" s="1"/>
      <c r="BR77" s="1"/>
      <c r="BS77" s="1"/>
      <c r="BT77" s="1"/>
      <c r="BU77" s="1"/>
      <c r="BV77" s="1"/>
      <c r="BW77" s="1"/>
      <c r="BX77" s="1"/>
      <c r="BY77" s="1"/>
      <c r="BZ77" s="169"/>
      <c r="CA77" s="169"/>
      <c r="CB77" s="169"/>
      <c r="CC77" s="169"/>
      <c r="CD77" s="169"/>
      <c r="CE77" s="169"/>
      <c r="CF77" s="169"/>
      <c r="CG77" s="1"/>
    </row>
    <row r="78" spans="1:85" ht="15.75" customHeight="1">
      <c r="A78" s="1"/>
      <c r="B78" s="1"/>
      <c r="C78" s="1"/>
      <c r="D78" s="1"/>
      <c r="E78" s="1"/>
      <c r="F78" s="1"/>
      <c r="G78" s="1"/>
      <c r="H78" s="1"/>
      <c r="I78" s="1"/>
      <c r="J78" s="1"/>
      <c r="K78" s="1"/>
      <c r="L78" s="168"/>
      <c r="M78" s="168"/>
      <c r="N78" s="168"/>
      <c r="O78" s="168"/>
      <c r="P78" s="168"/>
      <c r="Q78" s="168"/>
      <c r="R78" s="168"/>
      <c r="S78" s="168"/>
      <c r="T78" s="168"/>
      <c r="U78" s="168"/>
      <c r="V78" s="168"/>
      <c r="W78" s="168"/>
      <c r="X78" s="168"/>
      <c r="Y78" s="168"/>
      <c r="Z78" s="168"/>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68"/>
      <c r="BD78" s="168"/>
      <c r="BE78" s="168"/>
      <c r="BF78" s="168"/>
      <c r="BG78" s="168"/>
      <c r="BH78" s="1"/>
      <c r="BI78" s="1"/>
      <c r="BJ78" s="168"/>
      <c r="BK78" s="168"/>
      <c r="BL78" s="168"/>
      <c r="BM78" s="168"/>
      <c r="BN78" s="168"/>
      <c r="BO78" s="168"/>
      <c r="BP78" s="1"/>
      <c r="BQ78" s="1"/>
      <c r="BR78" s="1"/>
      <c r="BS78" s="1"/>
      <c r="BT78" s="1"/>
      <c r="BU78" s="1"/>
      <c r="BV78" s="1"/>
      <c r="BW78" s="1"/>
      <c r="BX78" s="1"/>
      <c r="BY78" s="1"/>
      <c r="BZ78" s="169"/>
      <c r="CA78" s="169"/>
      <c r="CB78" s="169"/>
      <c r="CC78" s="169"/>
      <c r="CD78" s="169"/>
      <c r="CE78" s="169"/>
      <c r="CF78" s="169"/>
      <c r="CG78" s="1"/>
    </row>
    <row r="79" spans="1:85" ht="15.75" customHeight="1">
      <c r="A79" s="1"/>
      <c r="B79" s="1"/>
      <c r="C79" s="1"/>
      <c r="D79" s="1"/>
      <c r="E79" s="1"/>
      <c r="F79" s="1"/>
      <c r="G79" s="1"/>
      <c r="H79" s="1"/>
      <c r="I79" s="1"/>
      <c r="J79" s="1"/>
      <c r="K79" s="1"/>
      <c r="L79" s="168"/>
      <c r="M79" s="168"/>
      <c r="N79" s="168"/>
      <c r="O79" s="168"/>
      <c r="P79" s="168"/>
      <c r="Q79" s="168"/>
      <c r="R79" s="168"/>
      <c r="S79" s="168"/>
      <c r="T79" s="168"/>
      <c r="U79" s="168"/>
      <c r="V79" s="168"/>
      <c r="W79" s="168"/>
      <c r="X79" s="168"/>
      <c r="Y79" s="168"/>
      <c r="Z79" s="168"/>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68"/>
      <c r="BD79" s="168"/>
      <c r="BE79" s="168"/>
      <c r="BF79" s="168"/>
      <c r="BG79" s="168"/>
      <c r="BH79" s="1"/>
      <c r="BI79" s="1"/>
      <c r="BJ79" s="168"/>
      <c r="BK79" s="168"/>
      <c r="BL79" s="168"/>
      <c r="BM79" s="168"/>
      <c r="BN79" s="168"/>
      <c r="BO79" s="168"/>
      <c r="BP79" s="1"/>
      <c r="BQ79" s="1"/>
      <c r="BR79" s="1"/>
      <c r="BS79" s="1"/>
      <c r="BT79" s="1"/>
      <c r="BU79" s="1"/>
      <c r="BV79" s="1"/>
      <c r="BW79" s="1"/>
      <c r="BX79" s="1"/>
      <c r="BY79" s="1"/>
      <c r="BZ79" s="169"/>
      <c r="CA79" s="169"/>
      <c r="CB79" s="169"/>
      <c r="CC79" s="169"/>
      <c r="CD79" s="169"/>
      <c r="CE79" s="169"/>
      <c r="CF79" s="169"/>
      <c r="CG79" s="1"/>
    </row>
    <row r="80" spans="1:85" ht="15.75" customHeight="1">
      <c r="A80" s="1"/>
      <c r="B80" s="1"/>
      <c r="C80" s="1"/>
      <c r="D80" s="1"/>
      <c r="E80" s="1"/>
      <c r="F80" s="1"/>
      <c r="G80" s="1"/>
      <c r="H80" s="1"/>
      <c r="I80" s="1"/>
      <c r="J80" s="1"/>
      <c r="K80" s="1"/>
      <c r="L80" s="168"/>
      <c r="M80" s="168"/>
      <c r="N80" s="168"/>
      <c r="O80" s="168"/>
      <c r="P80" s="168"/>
      <c r="Q80" s="168"/>
      <c r="R80" s="168"/>
      <c r="S80" s="168"/>
      <c r="T80" s="168"/>
      <c r="U80" s="168"/>
      <c r="V80" s="168"/>
      <c r="W80" s="168"/>
      <c r="X80" s="168"/>
      <c r="Y80" s="168"/>
      <c r="Z80" s="168"/>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68"/>
      <c r="BD80" s="168"/>
      <c r="BE80" s="168"/>
      <c r="BF80" s="168"/>
      <c r="BG80" s="168"/>
      <c r="BH80" s="1"/>
      <c r="BI80" s="1"/>
      <c r="BJ80" s="168"/>
      <c r="BK80" s="168"/>
      <c r="BL80" s="168"/>
      <c r="BM80" s="168"/>
      <c r="BN80" s="168"/>
      <c r="BO80" s="168"/>
      <c r="BP80" s="1"/>
      <c r="BQ80" s="1"/>
      <c r="BR80" s="1"/>
      <c r="BS80" s="1"/>
      <c r="BT80" s="1"/>
      <c r="BU80" s="1"/>
      <c r="BV80" s="1"/>
      <c r="BW80" s="1"/>
      <c r="BX80" s="1"/>
      <c r="BY80" s="1"/>
      <c r="BZ80" s="169"/>
      <c r="CA80" s="169"/>
      <c r="CB80" s="169"/>
      <c r="CC80" s="169"/>
      <c r="CD80" s="169"/>
      <c r="CE80" s="169"/>
      <c r="CF80" s="169"/>
      <c r="CG80" s="1"/>
    </row>
    <row r="81" spans="1:85" ht="15.75" customHeight="1">
      <c r="A81" s="1"/>
      <c r="B81" s="1"/>
      <c r="C81" s="1"/>
      <c r="D81" s="1"/>
      <c r="E81" s="1"/>
      <c r="F81" s="1"/>
      <c r="G81" s="1"/>
      <c r="H81" s="1"/>
      <c r="I81" s="1"/>
      <c r="J81" s="1"/>
      <c r="K81" s="1"/>
      <c r="L81" s="168"/>
      <c r="M81" s="168"/>
      <c r="N81" s="168"/>
      <c r="O81" s="168"/>
      <c r="P81" s="168"/>
      <c r="Q81" s="168"/>
      <c r="R81" s="168"/>
      <c r="S81" s="168"/>
      <c r="T81" s="168"/>
      <c r="U81" s="168"/>
      <c r="V81" s="168"/>
      <c r="W81" s="168"/>
      <c r="X81" s="168"/>
      <c r="Y81" s="168"/>
      <c r="Z81" s="168"/>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68"/>
      <c r="BD81" s="168"/>
      <c r="BE81" s="168"/>
      <c r="BF81" s="168"/>
      <c r="BG81" s="168"/>
      <c r="BH81" s="1"/>
      <c r="BI81" s="1"/>
      <c r="BJ81" s="168"/>
      <c r="BK81" s="168"/>
      <c r="BL81" s="168"/>
      <c r="BM81" s="168"/>
      <c r="BN81" s="168"/>
      <c r="BO81" s="168"/>
      <c r="BP81" s="1"/>
      <c r="BQ81" s="1"/>
      <c r="BR81" s="1"/>
      <c r="BS81" s="1"/>
      <c r="BT81" s="1"/>
      <c r="BU81" s="1"/>
      <c r="BV81" s="1"/>
      <c r="BW81" s="1"/>
      <c r="BX81" s="1"/>
      <c r="BY81" s="1"/>
      <c r="BZ81" s="169"/>
      <c r="CA81" s="169"/>
      <c r="CB81" s="169"/>
      <c r="CC81" s="169"/>
      <c r="CD81" s="169"/>
      <c r="CE81" s="169"/>
      <c r="CF81" s="169"/>
      <c r="CG81" s="1"/>
    </row>
    <row r="82" spans="1:85" ht="15.75" customHeight="1">
      <c r="A82" s="1"/>
      <c r="B82" s="1"/>
      <c r="C82" s="1"/>
      <c r="D82" s="1"/>
      <c r="E82" s="1"/>
      <c r="F82" s="1"/>
      <c r="G82" s="1"/>
      <c r="H82" s="1"/>
      <c r="I82" s="1"/>
      <c r="J82" s="1"/>
      <c r="K82" s="1"/>
      <c r="L82" s="168"/>
      <c r="M82" s="168"/>
      <c r="N82" s="168"/>
      <c r="O82" s="168"/>
      <c r="P82" s="168"/>
      <c r="Q82" s="168"/>
      <c r="R82" s="168"/>
      <c r="S82" s="168"/>
      <c r="T82" s="168"/>
      <c r="U82" s="168"/>
      <c r="V82" s="168"/>
      <c r="W82" s="168"/>
      <c r="X82" s="168"/>
      <c r="Y82" s="168"/>
      <c r="Z82" s="168"/>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68"/>
      <c r="BD82" s="168"/>
      <c r="BE82" s="168"/>
      <c r="BF82" s="168"/>
      <c r="BG82" s="168"/>
      <c r="BH82" s="1"/>
      <c r="BI82" s="1"/>
      <c r="BJ82" s="168"/>
      <c r="BK82" s="168"/>
      <c r="BL82" s="168"/>
      <c r="BM82" s="168"/>
      <c r="BN82" s="168"/>
      <c r="BO82" s="168"/>
      <c r="BP82" s="1"/>
      <c r="BQ82" s="1"/>
      <c r="BR82" s="1"/>
      <c r="BS82" s="1"/>
      <c r="BT82" s="1"/>
      <c r="BU82" s="1"/>
      <c r="BV82" s="1"/>
      <c r="BW82" s="1"/>
      <c r="BX82" s="1"/>
      <c r="BY82" s="1"/>
      <c r="BZ82" s="169"/>
      <c r="CA82" s="169"/>
      <c r="CB82" s="169"/>
      <c r="CC82" s="169"/>
      <c r="CD82" s="169"/>
      <c r="CE82" s="169"/>
      <c r="CF82" s="169"/>
      <c r="CG82" s="1"/>
    </row>
    <row r="83" spans="1:85" ht="15.75" customHeight="1">
      <c r="A83" s="1"/>
      <c r="B83" s="1"/>
      <c r="C83" s="1"/>
      <c r="D83" s="1"/>
      <c r="E83" s="1"/>
      <c r="F83" s="1"/>
      <c r="G83" s="1"/>
      <c r="H83" s="1"/>
      <c r="I83" s="1"/>
      <c r="J83" s="1"/>
      <c r="K83" s="1"/>
      <c r="L83" s="168"/>
      <c r="M83" s="168"/>
      <c r="N83" s="168"/>
      <c r="O83" s="168"/>
      <c r="P83" s="168"/>
      <c r="Q83" s="168"/>
      <c r="R83" s="168"/>
      <c r="S83" s="168"/>
      <c r="T83" s="168"/>
      <c r="U83" s="168"/>
      <c r="V83" s="168"/>
      <c r="W83" s="168"/>
      <c r="X83" s="168"/>
      <c r="Y83" s="168"/>
      <c r="Z83" s="168"/>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68"/>
      <c r="BD83" s="168"/>
      <c r="BE83" s="168"/>
      <c r="BF83" s="168"/>
      <c r="BG83" s="168"/>
      <c r="BH83" s="1"/>
      <c r="BI83" s="1"/>
      <c r="BJ83" s="168"/>
      <c r="BK83" s="168"/>
      <c r="BL83" s="168"/>
      <c r="BM83" s="168"/>
      <c r="BN83" s="168"/>
      <c r="BO83" s="168"/>
      <c r="BP83" s="1"/>
      <c r="BQ83" s="1"/>
      <c r="BR83" s="1"/>
      <c r="BS83" s="1"/>
      <c r="BT83" s="1"/>
      <c r="BU83" s="1"/>
      <c r="BV83" s="1"/>
      <c r="BW83" s="1"/>
      <c r="BX83" s="1"/>
      <c r="BY83" s="1"/>
      <c r="BZ83" s="169"/>
      <c r="CA83" s="169"/>
      <c r="CB83" s="169"/>
      <c r="CC83" s="169"/>
      <c r="CD83" s="169"/>
      <c r="CE83" s="169"/>
      <c r="CF83" s="169"/>
      <c r="CG83" s="1"/>
    </row>
    <row r="84" spans="1:85" ht="15.75" customHeight="1">
      <c r="A84" s="1"/>
      <c r="B84" s="1"/>
      <c r="C84" s="1"/>
      <c r="D84" s="1"/>
      <c r="E84" s="1"/>
      <c r="F84" s="1"/>
      <c r="G84" s="1"/>
      <c r="H84" s="1"/>
      <c r="I84" s="1"/>
      <c r="J84" s="1"/>
      <c r="K84" s="1"/>
      <c r="L84" s="168"/>
      <c r="M84" s="168"/>
      <c r="N84" s="168"/>
      <c r="O84" s="168"/>
      <c r="P84" s="168"/>
      <c r="Q84" s="168"/>
      <c r="R84" s="168"/>
      <c r="S84" s="168"/>
      <c r="T84" s="168"/>
      <c r="U84" s="168"/>
      <c r="V84" s="168"/>
      <c r="W84" s="168"/>
      <c r="X84" s="168"/>
      <c r="Y84" s="168"/>
      <c r="Z84" s="168"/>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68"/>
      <c r="BD84" s="168"/>
      <c r="BE84" s="168"/>
      <c r="BF84" s="168"/>
      <c r="BG84" s="168"/>
      <c r="BH84" s="1"/>
      <c r="BI84" s="1"/>
      <c r="BJ84" s="168"/>
      <c r="BK84" s="168"/>
      <c r="BL84" s="168"/>
      <c r="BM84" s="168"/>
      <c r="BN84" s="168"/>
      <c r="BO84" s="168"/>
      <c r="BP84" s="1"/>
      <c r="BQ84" s="1"/>
      <c r="BR84" s="1"/>
      <c r="BS84" s="1"/>
      <c r="BT84" s="1"/>
      <c r="BU84" s="1"/>
      <c r="BV84" s="1"/>
      <c r="BW84" s="1"/>
      <c r="BX84" s="1"/>
      <c r="BY84" s="1"/>
      <c r="BZ84" s="169"/>
      <c r="CA84" s="169"/>
      <c r="CB84" s="169"/>
      <c r="CC84" s="169"/>
      <c r="CD84" s="169"/>
      <c r="CE84" s="169"/>
      <c r="CF84" s="169"/>
      <c r="CG84" s="1"/>
    </row>
    <row r="85" spans="1:85" ht="15.75" customHeight="1">
      <c r="A85" s="1"/>
      <c r="B85" s="1"/>
      <c r="C85" s="1"/>
      <c r="D85" s="1"/>
      <c r="E85" s="1"/>
      <c r="F85" s="1"/>
      <c r="G85" s="1"/>
      <c r="H85" s="1"/>
      <c r="I85" s="1"/>
      <c r="J85" s="1"/>
      <c r="K85" s="1"/>
      <c r="L85" s="168"/>
      <c r="M85" s="168"/>
      <c r="N85" s="168"/>
      <c r="O85" s="168"/>
      <c r="P85" s="168"/>
      <c r="Q85" s="168"/>
      <c r="R85" s="168"/>
      <c r="S85" s="168"/>
      <c r="T85" s="168"/>
      <c r="U85" s="168"/>
      <c r="V85" s="168"/>
      <c r="W85" s="168"/>
      <c r="X85" s="168"/>
      <c r="Y85" s="168"/>
      <c r="Z85" s="168"/>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68"/>
      <c r="BD85" s="168"/>
      <c r="BE85" s="168"/>
      <c r="BF85" s="168"/>
      <c r="BG85" s="168"/>
      <c r="BH85" s="1"/>
      <c r="BI85" s="1"/>
      <c r="BJ85" s="168"/>
      <c r="BK85" s="168"/>
      <c r="BL85" s="168"/>
      <c r="BM85" s="168"/>
      <c r="BN85" s="168"/>
      <c r="BO85" s="168"/>
      <c r="BP85" s="1"/>
      <c r="BQ85" s="1"/>
      <c r="BR85" s="1"/>
      <c r="BS85" s="1"/>
      <c r="BT85" s="1"/>
      <c r="BU85" s="1"/>
      <c r="BV85" s="1"/>
      <c r="BW85" s="1"/>
      <c r="BX85" s="1"/>
      <c r="BY85" s="1"/>
      <c r="BZ85" s="169"/>
      <c r="CA85" s="169"/>
      <c r="CB85" s="169"/>
      <c r="CC85" s="169"/>
      <c r="CD85" s="169"/>
      <c r="CE85" s="169"/>
      <c r="CF85" s="169"/>
      <c r="CG85" s="1"/>
    </row>
    <row r="86" spans="1:85" ht="15.75" customHeight="1">
      <c r="A86" s="1"/>
      <c r="B86" s="1"/>
      <c r="C86" s="1"/>
      <c r="D86" s="1"/>
      <c r="E86" s="1"/>
      <c r="F86" s="1"/>
      <c r="G86" s="1"/>
      <c r="H86" s="1"/>
      <c r="I86" s="1"/>
      <c r="J86" s="1"/>
      <c r="K86" s="1"/>
      <c r="L86" s="168"/>
      <c r="M86" s="168"/>
      <c r="N86" s="168"/>
      <c r="O86" s="168"/>
      <c r="P86" s="168"/>
      <c r="Q86" s="168"/>
      <c r="R86" s="168"/>
      <c r="S86" s="168"/>
      <c r="T86" s="168"/>
      <c r="U86" s="168"/>
      <c r="V86" s="168"/>
      <c r="W86" s="168"/>
      <c r="X86" s="168"/>
      <c r="Y86" s="168"/>
      <c r="Z86" s="168"/>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68"/>
      <c r="BD86" s="168"/>
      <c r="BE86" s="168"/>
      <c r="BF86" s="168"/>
      <c r="BG86" s="168"/>
      <c r="BH86" s="1"/>
      <c r="BI86" s="1"/>
      <c r="BJ86" s="168"/>
      <c r="BK86" s="168"/>
      <c r="BL86" s="168"/>
      <c r="BM86" s="168"/>
      <c r="BN86" s="168"/>
      <c r="BO86" s="168"/>
      <c r="BP86" s="1"/>
      <c r="BQ86" s="1"/>
      <c r="BR86" s="1"/>
      <c r="BS86" s="1"/>
      <c r="BT86" s="1"/>
      <c r="BU86" s="1"/>
      <c r="BV86" s="1"/>
      <c r="BW86" s="1"/>
      <c r="BX86" s="1"/>
      <c r="BY86" s="1"/>
      <c r="BZ86" s="169"/>
      <c r="CA86" s="169"/>
      <c r="CB86" s="169"/>
      <c r="CC86" s="169"/>
      <c r="CD86" s="169"/>
      <c r="CE86" s="169"/>
      <c r="CF86" s="169"/>
      <c r="CG86" s="1"/>
    </row>
    <row r="87" spans="1:85" ht="15.75" customHeight="1">
      <c r="A87" s="1"/>
      <c r="B87" s="1"/>
      <c r="C87" s="1"/>
      <c r="D87" s="1"/>
      <c r="E87" s="1"/>
      <c r="F87" s="1"/>
      <c r="G87" s="1"/>
      <c r="H87" s="1"/>
      <c r="I87" s="1"/>
      <c r="J87" s="1"/>
      <c r="K87" s="1"/>
      <c r="L87" s="168"/>
      <c r="M87" s="168"/>
      <c r="N87" s="168"/>
      <c r="O87" s="168"/>
      <c r="P87" s="168"/>
      <c r="Q87" s="168"/>
      <c r="R87" s="168"/>
      <c r="S87" s="168"/>
      <c r="T87" s="168"/>
      <c r="U87" s="168"/>
      <c r="V87" s="168"/>
      <c r="W87" s="168"/>
      <c r="X87" s="168"/>
      <c r="Y87" s="168"/>
      <c r="Z87" s="168"/>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68"/>
      <c r="BD87" s="168"/>
      <c r="BE87" s="168"/>
      <c r="BF87" s="168"/>
      <c r="BG87" s="168"/>
      <c r="BH87" s="1"/>
      <c r="BI87" s="1"/>
      <c r="BJ87" s="168"/>
      <c r="BK87" s="168"/>
      <c r="BL87" s="168"/>
      <c r="BM87" s="168"/>
      <c r="BN87" s="168"/>
      <c r="BO87" s="168"/>
      <c r="BP87" s="1"/>
      <c r="BQ87" s="1"/>
      <c r="BR87" s="1"/>
      <c r="BS87" s="1"/>
      <c r="BT87" s="1"/>
      <c r="BU87" s="1"/>
      <c r="BV87" s="1"/>
      <c r="BW87" s="1"/>
      <c r="BX87" s="1"/>
      <c r="BY87" s="1"/>
      <c r="BZ87" s="169"/>
      <c r="CA87" s="169"/>
      <c r="CB87" s="169"/>
      <c r="CC87" s="169"/>
      <c r="CD87" s="169"/>
      <c r="CE87" s="169"/>
      <c r="CF87" s="169"/>
      <c r="CG87" s="1"/>
    </row>
    <row r="88" spans="1:85" ht="15.75" customHeight="1">
      <c r="A88" s="1"/>
      <c r="B88" s="1"/>
      <c r="C88" s="1"/>
      <c r="D88" s="1"/>
      <c r="E88" s="1"/>
      <c r="F88" s="1"/>
      <c r="G88" s="1"/>
      <c r="H88" s="1"/>
      <c r="I88" s="1"/>
      <c r="J88" s="1"/>
      <c r="K88" s="1"/>
      <c r="L88" s="168"/>
      <c r="M88" s="168"/>
      <c r="N88" s="168"/>
      <c r="O88" s="168"/>
      <c r="P88" s="168"/>
      <c r="Q88" s="168"/>
      <c r="R88" s="168"/>
      <c r="S88" s="168"/>
      <c r="T88" s="168"/>
      <c r="U88" s="168"/>
      <c r="V88" s="168"/>
      <c r="W88" s="168"/>
      <c r="X88" s="168"/>
      <c r="Y88" s="168"/>
      <c r="Z88" s="168"/>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68"/>
      <c r="BD88" s="168"/>
      <c r="BE88" s="168"/>
      <c r="BF88" s="168"/>
      <c r="BG88" s="168"/>
      <c r="BH88" s="1"/>
      <c r="BI88" s="1"/>
      <c r="BJ88" s="168"/>
      <c r="BK88" s="168"/>
      <c r="BL88" s="168"/>
      <c r="BM88" s="168"/>
      <c r="BN88" s="168"/>
      <c r="BO88" s="168"/>
      <c r="BP88" s="1"/>
      <c r="BQ88" s="1"/>
      <c r="BR88" s="1"/>
      <c r="BS88" s="1"/>
      <c r="BT88" s="1"/>
      <c r="BU88" s="1"/>
      <c r="BV88" s="1"/>
      <c r="BW88" s="1"/>
      <c r="BX88" s="1"/>
      <c r="BY88" s="1"/>
      <c r="BZ88" s="169"/>
      <c r="CA88" s="169"/>
      <c r="CB88" s="169"/>
      <c r="CC88" s="169"/>
      <c r="CD88" s="169"/>
      <c r="CE88" s="169"/>
      <c r="CF88" s="169"/>
      <c r="CG88" s="1"/>
    </row>
    <row r="89" spans="1:85" ht="15.75" customHeight="1">
      <c r="A89" s="1"/>
      <c r="B89" s="1"/>
      <c r="C89" s="1"/>
      <c r="D89" s="1"/>
      <c r="E89" s="1"/>
      <c r="F89" s="1"/>
      <c r="G89" s="1"/>
      <c r="H89" s="1"/>
      <c r="I89" s="1"/>
      <c r="J89" s="1"/>
      <c r="K89" s="1"/>
      <c r="L89" s="168"/>
      <c r="M89" s="168"/>
      <c r="N89" s="168"/>
      <c r="O89" s="168"/>
      <c r="P89" s="168"/>
      <c r="Q89" s="168"/>
      <c r="R89" s="168"/>
      <c r="S89" s="168"/>
      <c r="T89" s="168"/>
      <c r="U89" s="168"/>
      <c r="V89" s="168"/>
      <c r="W89" s="168"/>
      <c r="X89" s="168"/>
      <c r="Y89" s="168"/>
      <c r="Z89" s="168"/>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68"/>
      <c r="BD89" s="168"/>
      <c r="BE89" s="168"/>
      <c r="BF89" s="168"/>
      <c r="BG89" s="168"/>
      <c r="BH89" s="1"/>
      <c r="BI89" s="1"/>
      <c r="BJ89" s="168"/>
      <c r="BK89" s="168"/>
      <c r="BL89" s="168"/>
      <c r="BM89" s="168"/>
      <c r="BN89" s="168"/>
      <c r="BO89" s="168"/>
      <c r="BP89" s="1"/>
      <c r="BQ89" s="1"/>
      <c r="BR89" s="1"/>
      <c r="BS89" s="1"/>
      <c r="BT89" s="1"/>
      <c r="BU89" s="1"/>
      <c r="BV89" s="1"/>
      <c r="BW89" s="1"/>
      <c r="BX89" s="1"/>
      <c r="BY89" s="1"/>
      <c r="BZ89" s="169"/>
      <c r="CA89" s="169"/>
      <c r="CB89" s="169"/>
      <c r="CC89" s="169"/>
      <c r="CD89" s="169"/>
      <c r="CE89" s="169"/>
      <c r="CF89" s="169"/>
      <c r="CG89" s="1"/>
    </row>
    <row r="90" spans="1:85" ht="15.75" customHeight="1">
      <c r="A90" s="1"/>
      <c r="B90" s="1"/>
      <c r="C90" s="1"/>
      <c r="D90" s="1"/>
      <c r="E90" s="1"/>
      <c r="F90" s="1"/>
      <c r="G90" s="1"/>
      <c r="H90" s="1"/>
      <c r="I90" s="1"/>
      <c r="J90" s="1"/>
      <c r="K90" s="1"/>
      <c r="L90" s="168"/>
      <c r="M90" s="168"/>
      <c r="N90" s="168"/>
      <c r="O90" s="168"/>
      <c r="P90" s="168"/>
      <c r="Q90" s="168"/>
      <c r="R90" s="168"/>
      <c r="S90" s="168"/>
      <c r="T90" s="168"/>
      <c r="U90" s="168"/>
      <c r="V90" s="168"/>
      <c r="W90" s="168"/>
      <c r="X90" s="168"/>
      <c r="Y90" s="168"/>
      <c r="Z90" s="168"/>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68"/>
      <c r="BD90" s="168"/>
      <c r="BE90" s="168"/>
      <c r="BF90" s="168"/>
      <c r="BG90" s="168"/>
      <c r="BH90" s="1"/>
      <c r="BI90" s="1"/>
      <c r="BJ90" s="168"/>
      <c r="BK90" s="168"/>
      <c r="BL90" s="168"/>
      <c r="BM90" s="168"/>
      <c r="BN90" s="168"/>
      <c r="BO90" s="168"/>
      <c r="BP90" s="1"/>
      <c r="BQ90" s="1"/>
      <c r="BR90" s="1"/>
      <c r="BS90" s="1"/>
      <c r="BT90" s="1"/>
      <c r="BU90" s="1"/>
      <c r="BV90" s="1"/>
      <c r="BW90" s="1"/>
      <c r="BX90" s="1"/>
      <c r="BY90" s="1"/>
      <c r="BZ90" s="169"/>
      <c r="CA90" s="169"/>
      <c r="CB90" s="169"/>
      <c r="CC90" s="169"/>
      <c r="CD90" s="169"/>
      <c r="CE90" s="169"/>
      <c r="CF90" s="169"/>
      <c r="CG90" s="1"/>
    </row>
    <row r="91" spans="1:85" ht="15.75" customHeight="1">
      <c r="A91" s="1"/>
      <c r="B91" s="1"/>
      <c r="C91" s="1"/>
      <c r="D91" s="1"/>
      <c r="E91" s="1"/>
      <c r="F91" s="1"/>
      <c r="G91" s="1"/>
      <c r="H91" s="1"/>
      <c r="I91" s="1"/>
      <c r="J91" s="1"/>
      <c r="K91" s="1"/>
      <c r="L91" s="168"/>
      <c r="M91" s="168"/>
      <c r="N91" s="168"/>
      <c r="O91" s="168"/>
      <c r="P91" s="168"/>
      <c r="Q91" s="168"/>
      <c r="R91" s="168"/>
      <c r="S91" s="168"/>
      <c r="T91" s="168"/>
      <c r="U91" s="168"/>
      <c r="V91" s="168"/>
      <c r="W91" s="168"/>
      <c r="X91" s="168"/>
      <c r="Y91" s="168"/>
      <c r="Z91" s="168"/>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68"/>
      <c r="BD91" s="168"/>
      <c r="BE91" s="168"/>
      <c r="BF91" s="168"/>
      <c r="BG91" s="168"/>
      <c r="BH91" s="1"/>
      <c r="BI91" s="1"/>
      <c r="BJ91" s="168"/>
      <c r="BK91" s="168"/>
      <c r="BL91" s="168"/>
      <c r="BM91" s="168"/>
      <c r="BN91" s="168"/>
      <c r="BO91" s="168"/>
      <c r="BP91" s="1"/>
      <c r="BQ91" s="1"/>
      <c r="BR91" s="1"/>
      <c r="BS91" s="1"/>
      <c r="BT91" s="1"/>
      <c r="BU91" s="1"/>
      <c r="BV91" s="1"/>
      <c r="BW91" s="1"/>
      <c r="BX91" s="1"/>
      <c r="BY91" s="1"/>
      <c r="BZ91" s="169"/>
      <c r="CA91" s="169"/>
      <c r="CB91" s="169"/>
      <c r="CC91" s="169"/>
      <c r="CD91" s="169"/>
      <c r="CE91" s="169"/>
      <c r="CF91" s="169"/>
      <c r="CG91" s="1"/>
    </row>
    <row r="92" spans="1:85" ht="15.75" customHeight="1">
      <c r="A92" s="1"/>
      <c r="B92" s="1"/>
      <c r="C92" s="1"/>
      <c r="D92" s="1"/>
      <c r="E92" s="1"/>
      <c r="F92" s="1"/>
      <c r="G92" s="1"/>
      <c r="H92" s="1"/>
      <c r="I92" s="1"/>
      <c r="J92" s="1"/>
      <c r="K92" s="1"/>
      <c r="L92" s="168"/>
      <c r="M92" s="168"/>
      <c r="N92" s="168"/>
      <c r="O92" s="168"/>
      <c r="P92" s="168"/>
      <c r="Q92" s="168"/>
      <c r="R92" s="168"/>
      <c r="S92" s="168"/>
      <c r="T92" s="168"/>
      <c r="U92" s="168"/>
      <c r="V92" s="168"/>
      <c r="W92" s="168"/>
      <c r="X92" s="168"/>
      <c r="Y92" s="168"/>
      <c r="Z92" s="168"/>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68"/>
      <c r="BD92" s="168"/>
      <c r="BE92" s="168"/>
      <c r="BF92" s="168"/>
      <c r="BG92" s="168"/>
      <c r="BH92" s="1"/>
      <c r="BI92" s="1"/>
      <c r="BJ92" s="168"/>
      <c r="BK92" s="168"/>
      <c r="BL92" s="168"/>
      <c r="BM92" s="168"/>
      <c r="BN92" s="168"/>
      <c r="BO92" s="168"/>
      <c r="BP92" s="1"/>
      <c r="BQ92" s="1"/>
      <c r="BR92" s="1"/>
      <c r="BS92" s="1"/>
      <c r="BT92" s="1"/>
      <c r="BU92" s="1"/>
      <c r="BV92" s="1"/>
      <c r="BW92" s="1"/>
      <c r="BX92" s="1"/>
      <c r="BY92" s="1"/>
      <c r="BZ92" s="169"/>
      <c r="CA92" s="169"/>
      <c r="CB92" s="169"/>
      <c r="CC92" s="169"/>
      <c r="CD92" s="169"/>
      <c r="CE92" s="169"/>
      <c r="CF92" s="169"/>
      <c r="CG92" s="1"/>
    </row>
    <row r="93" spans="1:85" ht="15.75" customHeight="1">
      <c r="A93" s="1"/>
      <c r="B93" s="1"/>
      <c r="C93" s="1"/>
      <c r="D93" s="1"/>
      <c r="E93" s="1"/>
      <c r="F93" s="1"/>
      <c r="G93" s="1"/>
      <c r="H93" s="1"/>
      <c r="I93" s="1"/>
      <c r="J93" s="1"/>
      <c r="K93" s="1"/>
      <c r="L93" s="168"/>
      <c r="M93" s="168"/>
      <c r="N93" s="168"/>
      <c r="O93" s="168"/>
      <c r="P93" s="168"/>
      <c r="Q93" s="168"/>
      <c r="R93" s="168"/>
      <c r="S93" s="168"/>
      <c r="T93" s="168"/>
      <c r="U93" s="168"/>
      <c r="V93" s="168"/>
      <c r="W93" s="168"/>
      <c r="X93" s="168"/>
      <c r="Y93" s="168"/>
      <c r="Z93" s="168"/>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68"/>
      <c r="BD93" s="168"/>
      <c r="BE93" s="168"/>
      <c r="BF93" s="168"/>
      <c r="BG93" s="168"/>
      <c r="BH93" s="1"/>
      <c r="BI93" s="1"/>
      <c r="BJ93" s="168"/>
      <c r="BK93" s="168"/>
      <c r="BL93" s="168"/>
      <c r="BM93" s="168"/>
      <c r="BN93" s="168"/>
      <c r="BO93" s="168"/>
      <c r="BP93" s="1"/>
      <c r="BQ93" s="1"/>
      <c r="BR93" s="1"/>
      <c r="BS93" s="1"/>
      <c r="BT93" s="1"/>
      <c r="BU93" s="1"/>
      <c r="BV93" s="1"/>
      <c r="BW93" s="1"/>
      <c r="BX93" s="1"/>
      <c r="BY93" s="1"/>
      <c r="BZ93" s="169"/>
      <c r="CA93" s="169"/>
      <c r="CB93" s="169"/>
      <c r="CC93" s="169"/>
      <c r="CD93" s="169"/>
      <c r="CE93" s="169"/>
      <c r="CF93" s="169"/>
      <c r="CG93" s="1"/>
    </row>
    <row r="94" spans="1:85" ht="15.75" customHeight="1">
      <c r="A94" s="1"/>
      <c r="B94" s="1"/>
      <c r="C94" s="1"/>
      <c r="D94" s="1"/>
      <c r="E94" s="1"/>
      <c r="F94" s="1"/>
      <c r="G94" s="1"/>
      <c r="H94" s="1"/>
      <c r="I94" s="1"/>
      <c r="J94" s="1"/>
      <c r="K94" s="1"/>
      <c r="L94" s="168"/>
      <c r="M94" s="168"/>
      <c r="N94" s="168"/>
      <c r="O94" s="168"/>
      <c r="P94" s="168"/>
      <c r="Q94" s="168"/>
      <c r="R94" s="168"/>
      <c r="S94" s="168"/>
      <c r="T94" s="168"/>
      <c r="U94" s="168"/>
      <c r="V94" s="168"/>
      <c r="W94" s="168"/>
      <c r="X94" s="168"/>
      <c r="Y94" s="168"/>
      <c r="Z94" s="168"/>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68"/>
      <c r="BD94" s="168"/>
      <c r="BE94" s="168"/>
      <c r="BF94" s="168"/>
      <c r="BG94" s="168"/>
      <c r="BH94" s="1"/>
      <c r="BI94" s="1"/>
      <c r="BJ94" s="168"/>
      <c r="BK94" s="168"/>
      <c r="BL94" s="168"/>
      <c r="BM94" s="168"/>
      <c r="BN94" s="168"/>
      <c r="BO94" s="168"/>
      <c r="BP94" s="1"/>
      <c r="BQ94" s="1"/>
      <c r="BR94" s="1"/>
      <c r="BS94" s="1"/>
      <c r="BT94" s="1"/>
      <c r="BU94" s="1"/>
      <c r="BV94" s="1"/>
      <c r="BW94" s="1"/>
      <c r="BX94" s="1"/>
      <c r="BY94" s="1"/>
      <c r="BZ94" s="169"/>
      <c r="CA94" s="169"/>
      <c r="CB94" s="169"/>
      <c r="CC94" s="169"/>
      <c r="CD94" s="169"/>
      <c r="CE94" s="169"/>
      <c r="CF94" s="169"/>
      <c r="CG94" s="1"/>
    </row>
    <row r="95" spans="1:85" ht="15.75" customHeight="1">
      <c r="A95" s="1"/>
      <c r="B95" s="1"/>
      <c r="C95" s="1"/>
      <c r="D95" s="1"/>
      <c r="E95" s="1"/>
      <c r="F95" s="1"/>
      <c r="G95" s="1"/>
      <c r="H95" s="1"/>
      <c r="I95" s="1"/>
      <c r="J95" s="1"/>
      <c r="K95" s="1"/>
      <c r="L95" s="168"/>
      <c r="M95" s="168"/>
      <c r="N95" s="168"/>
      <c r="O95" s="168"/>
      <c r="P95" s="168"/>
      <c r="Q95" s="168"/>
      <c r="R95" s="168"/>
      <c r="S95" s="168"/>
      <c r="T95" s="168"/>
      <c r="U95" s="168"/>
      <c r="V95" s="168"/>
      <c r="W95" s="168"/>
      <c r="X95" s="168"/>
      <c r="Y95" s="168"/>
      <c r="Z95" s="168"/>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68"/>
      <c r="BD95" s="168"/>
      <c r="BE95" s="168"/>
      <c r="BF95" s="168"/>
      <c r="BG95" s="168"/>
      <c r="BH95" s="1"/>
      <c r="BI95" s="1"/>
      <c r="BJ95" s="168"/>
      <c r="BK95" s="168"/>
      <c r="BL95" s="168"/>
      <c r="BM95" s="168"/>
      <c r="BN95" s="168"/>
      <c r="BO95" s="168"/>
      <c r="BP95" s="1"/>
      <c r="BQ95" s="1"/>
      <c r="BR95" s="1"/>
      <c r="BS95" s="1"/>
      <c r="BT95" s="1"/>
      <c r="BU95" s="1"/>
      <c r="BV95" s="1"/>
      <c r="BW95" s="1"/>
      <c r="BX95" s="1"/>
      <c r="BY95" s="1"/>
      <c r="BZ95" s="169"/>
      <c r="CA95" s="169"/>
      <c r="CB95" s="169"/>
      <c r="CC95" s="169"/>
      <c r="CD95" s="169"/>
      <c r="CE95" s="169"/>
      <c r="CF95" s="169"/>
      <c r="CG95" s="1"/>
    </row>
    <row r="96" spans="1:85" ht="15.75" customHeight="1">
      <c r="A96" s="1"/>
      <c r="B96" s="1"/>
      <c r="C96" s="1"/>
      <c r="D96" s="1"/>
      <c r="E96" s="1"/>
      <c r="F96" s="1"/>
      <c r="G96" s="1"/>
      <c r="H96" s="1"/>
      <c r="I96" s="1"/>
      <c r="J96" s="1"/>
      <c r="K96" s="1"/>
      <c r="L96" s="168"/>
      <c r="M96" s="168"/>
      <c r="N96" s="168"/>
      <c r="O96" s="168"/>
      <c r="P96" s="168"/>
      <c r="Q96" s="168"/>
      <c r="R96" s="168"/>
      <c r="S96" s="168"/>
      <c r="T96" s="168"/>
      <c r="U96" s="168"/>
      <c r="V96" s="168"/>
      <c r="W96" s="168"/>
      <c r="X96" s="168"/>
      <c r="Y96" s="168"/>
      <c r="Z96" s="168"/>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68"/>
      <c r="BD96" s="168"/>
      <c r="BE96" s="168"/>
      <c r="BF96" s="168"/>
      <c r="BG96" s="168"/>
      <c r="BH96" s="1"/>
      <c r="BI96" s="1"/>
      <c r="BJ96" s="168"/>
      <c r="BK96" s="168"/>
      <c r="BL96" s="168"/>
      <c r="BM96" s="168"/>
      <c r="BN96" s="168"/>
      <c r="BO96" s="168"/>
      <c r="BP96" s="1"/>
      <c r="BQ96" s="1"/>
      <c r="BR96" s="1"/>
      <c r="BS96" s="1"/>
      <c r="BT96" s="1"/>
      <c r="BU96" s="1"/>
      <c r="BV96" s="1"/>
      <c r="BW96" s="1"/>
      <c r="BX96" s="1"/>
      <c r="BY96" s="1"/>
      <c r="BZ96" s="169"/>
      <c r="CA96" s="169"/>
      <c r="CB96" s="169"/>
      <c r="CC96" s="169"/>
      <c r="CD96" s="169"/>
      <c r="CE96" s="169"/>
      <c r="CF96" s="169"/>
      <c r="CG96" s="1"/>
    </row>
    <row r="97" spans="1:85" ht="15.75" customHeight="1">
      <c r="A97" s="1"/>
      <c r="B97" s="1"/>
      <c r="C97" s="1"/>
      <c r="D97" s="1"/>
      <c r="E97" s="1"/>
      <c r="F97" s="1"/>
      <c r="G97" s="1"/>
      <c r="H97" s="1"/>
      <c r="I97" s="1"/>
      <c r="J97" s="1"/>
      <c r="K97" s="1"/>
      <c r="L97" s="168"/>
      <c r="M97" s="168"/>
      <c r="N97" s="168"/>
      <c r="O97" s="168"/>
      <c r="P97" s="168"/>
      <c r="Q97" s="168"/>
      <c r="R97" s="168"/>
      <c r="S97" s="168"/>
      <c r="T97" s="168"/>
      <c r="U97" s="168"/>
      <c r="V97" s="168"/>
      <c r="W97" s="168"/>
      <c r="X97" s="168"/>
      <c r="Y97" s="168"/>
      <c r="Z97" s="168"/>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68"/>
      <c r="BD97" s="168"/>
      <c r="BE97" s="168"/>
      <c r="BF97" s="168"/>
      <c r="BG97" s="168"/>
      <c r="BH97" s="1"/>
      <c r="BI97" s="1"/>
      <c r="BJ97" s="168"/>
      <c r="BK97" s="168"/>
      <c r="BL97" s="168"/>
      <c r="BM97" s="168"/>
      <c r="BN97" s="168"/>
      <c r="BO97" s="168"/>
      <c r="BP97" s="1"/>
      <c r="BQ97" s="1"/>
      <c r="BR97" s="1"/>
      <c r="BS97" s="1"/>
      <c r="BT97" s="1"/>
      <c r="BU97" s="1"/>
      <c r="BV97" s="1"/>
      <c r="BW97" s="1"/>
      <c r="BX97" s="1"/>
      <c r="BY97" s="1"/>
      <c r="BZ97" s="169"/>
      <c r="CA97" s="169"/>
      <c r="CB97" s="169"/>
      <c r="CC97" s="169"/>
      <c r="CD97" s="169"/>
      <c r="CE97" s="169"/>
      <c r="CF97" s="169"/>
      <c r="CG97" s="1"/>
    </row>
    <row r="98" spans="1:85" ht="15.75" customHeight="1">
      <c r="A98" s="1"/>
      <c r="B98" s="1"/>
      <c r="C98" s="1"/>
      <c r="D98" s="1"/>
      <c r="E98" s="1"/>
      <c r="F98" s="1"/>
      <c r="G98" s="1"/>
      <c r="H98" s="1"/>
      <c r="I98" s="1"/>
      <c r="J98" s="1"/>
      <c r="K98" s="1"/>
      <c r="L98" s="168"/>
      <c r="M98" s="168"/>
      <c r="N98" s="168"/>
      <c r="O98" s="168"/>
      <c r="P98" s="168"/>
      <c r="Q98" s="168"/>
      <c r="R98" s="168"/>
      <c r="S98" s="168"/>
      <c r="T98" s="168"/>
      <c r="U98" s="168"/>
      <c r="V98" s="168"/>
      <c r="W98" s="168"/>
      <c r="X98" s="168"/>
      <c r="Y98" s="168"/>
      <c r="Z98" s="168"/>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68"/>
      <c r="BD98" s="168"/>
      <c r="BE98" s="168"/>
      <c r="BF98" s="168"/>
      <c r="BG98" s="168"/>
      <c r="BH98" s="1"/>
      <c r="BI98" s="1"/>
      <c r="BJ98" s="168"/>
      <c r="BK98" s="168"/>
      <c r="BL98" s="168"/>
      <c r="BM98" s="168"/>
      <c r="BN98" s="168"/>
      <c r="BO98" s="168"/>
      <c r="BP98" s="1"/>
      <c r="BQ98" s="1"/>
      <c r="BR98" s="1"/>
      <c r="BS98" s="1"/>
      <c r="BT98" s="1"/>
      <c r="BU98" s="1"/>
      <c r="BV98" s="1"/>
      <c r="BW98" s="1"/>
      <c r="BX98" s="1"/>
      <c r="BY98" s="1"/>
      <c r="BZ98" s="169"/>
      <c r="CA98" s="169"/>
      <c r="CB98" s="169"/>
      <c r="CC98" s="169"/>
      <c r="CD98" s="169"/>
      <c r="CE98" s="169"/>
      <c r="CF98" s="169"/>
      <c r="CG98" s="1"/>
    </row>
    <row r="99" spans="1:85" ht="15.75" customHeight="1">
      <c r="A99" s="1"/>
      <c r="B99" s="1"/>
      <c r="C99" s="1"/>
      <c r="D99" s="1"/>
      <c r="E99" s="1"/>
      <c r="F99" s="1"/>
      <c r="G99" s="1"/>
      <c r="H99" s="1"/>
      <c r="I99" s="1"/>
      <c r="J99" s="1"/>
      <c r="K99" s="1"/>
      <c r="L99" s="168"/>
      <c r="M99" s="168"/>
      <c r="N99" s="168"/>
      <c r="O99" s="168"/>
      <c r="P99" s="168"/>
      <c r="Q99" s="168"/>
      <c r="R99" s="168"/>
      <c r="S99" s="168"/>
      <c r="T99" s="168"/>
      <c r="U99" s="168"/>
      <c r="V99" s="168"/>
      <c r="W99" s="168"/>
      <c r="X99" s="168"/>
      <c r="Y99" s="168"/>
      <c r="Z99" s="168"/>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68"/>
      <c r="BD99" s="168"/>
      <c r="BE99" s="168"/>
      <c r="BF99" s="168"/>
      <c r="BG99" s="168"/>
      <c r="BH99" s="1"/>
      <c r="BI99" s="1"/>
      <c r="BJ99" s="168"/>
      <c r="BK99" s="168"/>
      <c r="BL99" s="168"/>
      <c r="BM99" s="168"/>
      <c r="BN99" s="168"/>
      <c r="BO99" s="168"/>
      <c r="BP99" s="1"/>
      <c r="BQ99" s="1"/>
      <c r="BR99" s="1"/>
      <c r="BS99" s="1"/>
      <c r="BT99" s="1"/>
      <c r="BU99" s="1"/>
      <c r="BV99" s="1"/>
      <c r="BW99" s="1"/>
      <c r="BX99" s="1"/>
      <c r="BY99" s="1"/>
      <c r="BZ99" s="169"/>
      <c r="CA99" s="169"/>
      <c r="CB99" s="169"/>
      <c r="CC99" s="169"/>
      <c r="CD99" s="169"/>
      <c r="CE99" s="169"/>
      <c r="CF99" s="169"/>
      <c r="CG99" s="1"/>
    </row>
    <row r="100" spans="1:85" ht="15.75" customHeight="1">
      <c r="A100" s="1"/>
      <c r="B100" s="1"/>
      <c r="C100" s="1"/>
      <c r="D100" s="1"/>
      <c r="E100" s="1"/>
      <c r="F100" s="1"/>
      <c r="G100" s="1"/>
      <c r="H100" s="1"/>
      <c r="I100" s="1"/>
      <c r="J100" s="1"/>
      <c r="K100" s="1"/>
      <c r="L100" s="168"/>
      <c r="M100" s="168"/>
      <c r="N100" s="168"/>
      <c r="O100" s="168"/>
      <c r="P100" s="168"/>
      <c r="Q100" s="168"/>
      <c r="R100" s="168"/>
      <c r="S100" s="168"/>
      <c r="T100" s="168"/>
      <c r="U100" s="168"/>
      <c r="V100" s="168"/>
      <c r="W100" s="168"/>
      <c r="X100" s="168"/>
      <c r="Y100" s="168"/>
      <c r="Z100" s="168"/>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68"/>
      <c r="BD100" s="168"/>
      <c r="BE100" s="168"/>
      <c r="BF100" s="168"/>
      <c r="BG100" s="168"/>
      <c r="BH100" s="1"/>
      <c r="BI100" s="1"/>
      <c r="BJ100" s="168"/>
      <c r="BK100" s="168"/>
      <c r="BL100" s="168"/>
      <c r="BM100" s="168"/>
      <c r="BN100" s="168"/>
      <c r="BO100" s="168"/>
      <c r="BP100" s="1"/>
      <c r="BQ100" s="1"/>
      <c r="BR100" s="1"/>
      <c r="BS100" s="1"/>
      <c r="BT100" s="1"/>
      <c r="BU100" s="1"/>
      <c r="BV100" s="1"/>
      <c r="BW100" s="1"/>
      <c r="BX100" s="1"/>
      <c r="BY100" s="1"/>
      <c r="BZ100" s="169"/>
      <c r="CA100" s="169"/>
      <c r="CB100" s="169"/>
      <c r="CC100" s="169"/>
      <c r="CD100" s="169"/>
      <c r="CE100" s="169"/>
      <c r="CF100" s="169"/>
      <c r="CG100" s="1"/>
    </row>
    <row r="101" spans="1:85" ht="15.75" customHeight="1">
      <c r="A101" s="1"/>
      <c r="B101" s="1"/>
      <c r="C101" s="1"/>
      <c r="D101" s="1"/>
      <c r="E101" s="1"/>
      <c r="F101" s="1"/>
      <c r="G101" s="1"/>
      <c r="H101" s="1"/>
      <c r="I101" s="1"/>
      <c r="J101" s="1"/>
      <c r="K101" s="1"/>
      <c r="L101" s="168"/>
      <c r="M101" s="168"/>
      <c r="N101" s="168"/>
      <c r="O101" s="168"/>
      <c r="P101" s="168"/>
      <c r="Q101" s="168"/>
      <c r="R101" s="168"/>
      <c r="S101" s="168"/>
      <c r="T101" s="168"/>
      <c r="U101" s="168"/>
      <c r="V101" s="168"/>
      <c r="W101" s="168"/>
      <c r="X101" s="168"/>
      <c r="Y101" s="168"/>
      <c r="Z101" s="168"/>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68"/>
      <c r="BD101" s="168"/>
      <c r="BE101" s="168"/>
      <c r="BF101" s="168"/>
      <c r="BG101" s="168"/>
      <c r="BH101" s="1"/>
      <c r="BI101" s="1"/>
      <c r="BJ101" s="168"/>
      <c r="BK101" s="168"/>
      <c r="BL101" s="168"/>
      <c r="BM101" s="168"/>
      <c r="BN101" s="168"/>
      <c r="BO101" s="168"/>
      <c r="BP101" s="1"/>
      <c r="BQ101" s="1"/>
      <c r="BR101" s="1"/>
      <c r="BS101" s="1"/>
      <c r="BT101" s="1"/>
      <c r="BU101" s="1"/>
      <c r="BV101" s="1"/>
      <c r="BW101" s="1"/>
      <c r="BX101" s="1"/>
      <c r="BY101" s="1"/>
      <c r="BZ101" s="169"/>
      <c r="CA101" s="169"/>
      <c r="CB101" s="169"/>
      <c r="CC101" s="169"/>
      <c r="CD101" s="169"/>
      <c r="CE101" s="169"/>
      <c r="CF101" s="169"/>
      <c r="CG101" s="1"/>
    </row>
    <row r="102" spans="1:85" ht="15.75" customHeight="1">
      <c r="A102" s="1"/>
      <c r="B102" s="1"/>
      <c r="C102" s="1"/>
      <c r="D102" s="1"/>
      <c r="E102" s="1"/>
      <c r="F102" s="1"/>
      <c r="G102" s="1"/>
      <c r="H102" s="1"/>
      <c r="I102" s="1"/>
      <c r="J102" s="1"/>
      <c r="K102" s="1"/>
      <c r="L102" s="168"/>
      <c r="M102" s="168"/>
      <c r="N102" s="168"/>
      <c r="O102" s="168"/>
      <c r="P102" s="168"/>
      <c r="Q102" s="168"/>
      <c r="R102" s="168"/>
      <c r="S102" s="168"/>
      <c r="T102" s="168"/>
      <c r="U102" s="168"/>
      <c r="V102" s="168"/>
      <c r="W102" s="168"/>
      <c r="X102" s="168"/>
      <c r="Y102" s="168"/>
      <c r="Z102" s="168"/>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68"/>
      <c r="BD102" s="168"/>
      <c r="BE102" s="168"/>
      <c r="BF102" s="168"/>
      <c r="BG102" s="168"/>
      <c r="BH102" s="1"/>
      <c r="BI102" s="1"/>
      <c r="BJ102" s="168"/>
      <c r="BK102" s="168"/>
      <c r="BL102" s="168"/>
      <c r="BM102" s="168"/>
      <c r="BN102" s="168"/>
      <c r="BO102" s="168"/>
      <c r="BP102" s="1"/>
      <c r="BQ102" s="1"/>
      <c r="BR102" s="1"/>
      <c r="BS102" s="1"/>
      <c r="BT102" s="1"/>
      <c r="BU102" s="1"/>
      <c r="BV102" s="1"/>
      <c r="BW102" s="1"/>
      <c r="BX102" s="1"/>
      <c r="BY102" s="1"/>
      <c r="BZ102" s="169"/>
      <c r="CA102" s="169"/>
      <c r="CB102" s="169"/>
      <c r="CC102" s="169"/>
      <c r="CD102" s="169"/>
      <c r="CE102" s="169"/>
      <c r="CF102" s="169"/>
      <c r="CG102" s="1"/>
    </row>
    <row r="103" spans="1:85" ht="15.75" customHeight="1">
      <c r="A103" s="1"/>
      <c r="B103" s="1"/>
      <c r="C103" s="1"/>
      <c r="D103" s="1"/>
      <c r="E103" s="1"/>
      <c r="F103" s="1"/>
      <c r="G103" s="1"/>
      <c r="H103" s="1"/>
      <c r="I103" s="1"/>
      <c r="J103" s="1"/>
      <c r="K103" s="1"/>
      <c r="L103" s="168"/>
      <c r="M103" s="168"/>
      <c r="N103" s="168"/>
      <c r="O103" s="168"/>
      <c r="P103" s="168"/>
      <c r="Q103" s="168"/>
      <c r="R103" s="168"/>
      <c r="S103" s="168"/>
      <c r="T103" s="168"/>
      <c r="U103" s="168"/>
      <c r="V103" s="168"/>
      <c r="W103" s="168"/>
      <c r="X103" s="168"/>
      <c r="Y103" s="168"/>
      <c r="Z103" s="168"/>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68"/>
      <c r="BD103" s="168"/>
      <c r="BE103" s="168"/>
      <c r="BF103" s="168"/>
      <c r="BG103" s="168"/>
      <c r="BH103" s="1"/>
      <c r="BI103" s="1"/>
      <c r="BJ103" s="168"/>
      <c r="BK103" s="168"/>
      <c r="BL103" s="168"/>
      <c r="BM103" s="168"/>
      <c r="BN103" s="168"/>
      <c r="BO103" s="168"/>
      <c r="BP103" s="1"/>
      <c r="BQ103" s="1"/>
      <c r="BR103" s="1"/>
      <c r="BS103" s="1"/>
      <c r="BT103" s="1"/>
      <c r="BU103" s="1"/>
      <c r="BV103" s="1"/>
      <c r="BW103" s="1"/>
      <c r="BX103" s="1"/>
      <c r="BY103" s="1"/>
      <c r="BZ103" s="169"/>
      <c r="CA103" s="169"/>
      <c r="CB103" s="169"/>
      <c r="CC103" s="169"/>
      <c r="CD103" s="169"/>
      <c r="CE103" s="169"/>
      <c r="CF103" s="169"/>
      <c r="CG103" s="1"/>
    </row>
    <row r="104" spans="1:85" ht="15.75" customHeight="1">
      <c r="A104" s="1"/>
      <c r="B104" s="1"/>
      <c r="C104" s="1"/>
      <c r="D104" s="1"/>
      <c r="E104" s="1"/>
      <c r="F104" s="1"/>
      <c r="G104" s="1"/>
      <c r="H104" s="1"/>
      <c r="I104" s="1"/>
      <c r="J104" s="1"/>
      <c r="K104" s="1"/>
      <c r="L104" s="168"/>
      <c r="M104" s="168"/>
      <c r="N104" s="168"/>
      <c r="O104" s="168"/>
      <c r="P104" s="168"/>
      <c r="Q104" s="168"/>
      <c r="R104" s="168"/>
      <c r="S104" s="168"/>
      <c r="T104" s="168"/>
      <c r="U104" s="168"/>
      <c r="V104" s="168"/>
      <c r="W104" s="168"/>
      <c r="X104" s="168"/>
      <c r="Y104" s="168"/>
      <c r="Z104" s="168"/>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68"/>
      <c r="BD104" s="168"/>
      <c r="BE104" s="168"/>
      <c r="BF104" s="168"/>
      <c r="BG104" s="168"/>
      <c r="BH104" s="1"/>
      <c r="BI104" s="1"/>
      <c r="BJ104" s="168"/>
      <c r="BK104" s="168"/>
      <c r="BL104" s="168"/>
      <c r="BM104" s="168"/>
      <c r="BN104" s="168"/>
      <c r="BO104" s="168"/>
      <c r="BP104" s="1"/>
      <c r="BQ104" s="1"/>
      <c r="BR104" s="1"/>
      <c r="BS104" s="1"/>
      <c r="BT104" s="1"/>
      <c r="BU104" s="1"/>
      <c r="BV104" s="1"/>
      <c r="BW104" s="1"/>
      <c r="BX104" s="1"/>
      <c r="BY104" s="1"/>
      <c r="BZ104" s="169"/>
      <c r="CA104" s="169"/>
      <c r="CB104" s="169"/>
      <c r="CC104" s="169"/>
      <c r="CD104" s="169"/>
      <c r="CE104" s="169"/>
      <c r="CF104" s="169"/>
      <c r="CG104" s="1"/>
    </row>
    <row r="105" spans="1:85" ht="15.75" customHeight="1">
      <c r="A105" s="1"/>
      <c r="B105" s="1"/>
      <c r="C105" s="1"/>
      <c r="D105" s="1"/>
      <c r="E105" s="1"/>
      <c r="F105" s="1"/>
      <c r="G105" s="1"/>
      <c r="H105" s="1"/>
      <c r="I105" s="1"/>
      <c r="J105" s="1"/>
      <c r="K105" s="1"/>
      <c r="L105" s="168"/>
      <c r="M105" s="168"/>
      <c r="N105" s="168"/>
      <c r="O105" s="168"/>
      <c r="P105" s="168"/>
      <c r="Q105" s="168"/>
      <c r="R105" s="168"/>
      <c r="S105" s="168"/>
      <c r="T105" s="168"/>
      <c r="U105" s="168"/>
      <c r="V105" s="168"/>
      <c r="W105" s="168"/>
      <c r="X105" s="168"/>
      <c r="Y105" s="168"/>
      <c r="Z105" s="168"/>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68"/>
      <c r="BD105" s="168"/>
      <c r="BE105" s="168"/>
      <c r="BF105" s="168"/>
      <c r="BG105" s="168"/>
      <c r="BH105" s="1"/>
      <c r="BI105" s="1"/>
      <c r="BJ105" s="168"/>
      <c r="BK105" s="168"/>
      <c r="BL105" s="168"/>
      <c r="BM105" s="168"/>
      <c r="BN105" s="168"/>
      <c r="BO105" s="168"/>
      <c r="BP105" s="1"/>
      <c r="BQ105" s="1"/>
      <c r="BR105" s="1"/>
      <c r="BS105" s="1"/>
      <c r="BT105" s="1"/>
      <c r="BU105" s="1"/>
      <c r="BV105" s="1"/>
      <c r="BW105" s="1"/>
      <c r="BX105" s="1"/>
      <c r="BY105" s="1"/>
      <c r="BZ105" s="169"/>
      <c r="CA105" s="169"/>
      <c r="CB105" s="169"/>
      <c r="CC105" s="169"/>
      <c r="CD105" s="169"/>
      <c r="CE105" s="169"/>
      <c r="CF105" s="169"/>
      <c r="CG105" s="1"/>
    </row>
    <row r="106" spans="1:85" ht="15.75" customHeight="1">
      <c r="A106" s="1"/>
      <c r="B106" s="1"/>
      <c r="C106" s="1"/>
      <c r="D106" s="1"/>
      <c r="E106" s="1"/>
      <c r="F106" s="1"/>
      <c r="G106" s="1"/>
      <c r="H106" s="1"/>
      <c r="I106" s="1"/>
      <c r="J106" s="1"/>
      <c r="K106" s="1"/>
      <c r="L106" s="168"/>
      <c r="M106" s="168"/>
      <c r="N106" s="168"/>
      <c r="O106" s="168"/>
      <c r="P106" s="168"/>
      <c r="Q106" s="168"/>
      <c r="R106" s="168"/>
      <c r="S106" s="168"/>
      <c r="T106" s="168"/>
      <c r="U106" s="168"/>
      <c r="V106" s="168"/>
      <c r="W106" s="168"/>
      <c r="X106" s="168"/>
      <c r="Y106" s="168"/>
      <c r="Z106" s="168"/>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68"/>
      <c r="BD106" s="168"/>
      <c r="BE106" s="168"/>
      <c r="BF106" s="168"/>
      <c r="BG106" s="168"/>
      <c r="BH106" s="1"/>
      <c r="BI106" s="1"/>
      <c r="BJ106" s="168"/>
      <c r="BK106" s="168"/>
      <c r="BL106" s="168"/>
      <c r="BM106" s="168"/>
      <c r="BN106" s="168"/>
      <c r="BO106" s="168"/>
      <c r="BP106" s="1"/>
      <c r="BQ106" s="1"/>
      <c r="BR106" s="1"/>
      <c r="BS106" s="1"/>
      <c r="BT106" s="1"/>
      <c r="BU106" s="1"/>
      <c r="BV106" s="1"/>
      <c r="BW106" s="1"/>
      <c r="BX106" s="1"/>
      <c r="BY106" s="1"/>
      <c r="BZ106" s="169"/>
      <c r="CA106" s="169"/>
      <c r="CB106" s="169"/>
      <c r="CC106" s="169"/>
      <c r="CD106" s="169"/>
      <c r="CE106" s="169"/>
      <c r="CF106" s="169"/>
      <c r="CG106" s="1"/>
    </row>
    <row r="107" spans="1:85" ht="15.75" customHeight="1">
      <c r="A107" s="1"/>
      <c r="B107" s="1"/>
      <c r="C107" s="1"/>
      <c r="D107" s="1"/>
      <c r="E107" s="1"/>
      <c r="F107" s="1"/>
      <c r="G107" s="1"/>
      <c r="H107" s="1"/>
      <c r="I107" s="1"/>
      <c r="J107" s="1"/>
      <c r="K107" s="1"/>
      <c r="L107" s="168"/>
      <c r="M107" s="168"/>
      <c r="N107" s="168"/>
      <c r="O107" s="168"/>
      <c r="P107" s="168"/>
      <c r="Q107" s="168"/>
      <c r="R107" s="168"/>
      <c r="S107" s="168"/>
      <c r="T107" s="168"/>
      <c r="U107" s="168"/>
      <c r="V107" s="168"/>
      <c r="W107" s="168"/>
      <c r="X107" s="168"/>
      <c r="Y107" s="168"/>
      <c r="Z107" s="168"/>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68"/>
      <c r="BD107" s="168"/>
      <c r="BE107" s="168"/>
      <c r="BF107" s="168"/>
      <c r="BG107" s="168"/>
      <c r="BH107" s="1"/>
      <c r="BI107" s="1"/>
      <c r="BJ107" s="168"/>
      <c r="BK107" s="168"/>
      <c r="BL107" s="168"/>
      <c r="BM107" s="168"/>
      <c r="BN107" s="168"/>
      <c r="BO107" s="168"/>
      <c r="BP107" s="1"/>
      <c r="BQ107" s="1"/>
      <c r="BR107" s="1"/>
      <c r="BS107" s="1"/>
      <c r="BT107" s="1"/>
      <c r="BU107" s="1"/>
      <c r="BV107" s="1"/>
      <c r="BW107" s="1"/>
      <c r="BX107" s="1"/>
      <c r="BY107" s="1"/>
      <c r="BZ107" s="169"/>
      <c r="CA107" s="169"/>
      <c r="CB107" s="169"/>
      <c r="CC107" s="169"/>
      <c r="CD107" s="169"/>
      <c r="CE107" s="169"/>
      <c r="CF107" s="169"/>
      <c r="CG107" s="1"/>
    </row>
    <row r="108" spans="1:85" ht="15.75" customHeight="1">
      <c r="A108" s="1"/>
      <c r="B108" s="1"/>
      <c r="C108" s="1"/>
      <c r="D108" s="1"/>
      <c r="E108" s="1"/>
      <c r="F108" s="1"/>
      <c r="G108" s="1"/>
      <c r="H108" s="1"/>
      <c r="I108" s="1"/>
      <c r="J108" s="1"/>
      <c r="K108" s="1"/>
      <c r="L108" s="168"/>
      <c r="M108" s="168"/>
      <c r="N108" s="168"/>
      <c r="O108" s="168"/>
      <c r="P108" s="168"/>
      <c r="Q108" s="168"/>
      <c r="R108" s="168"/>
      <c r="S108" s="168"/>
      <c r="T108" s="168"/>
      <c r="U108" s="168"/>
      <c r="V108" s="168"/>
      <c r="W108" s="168"/>
      <c r="X108" s="168"/>
      <c r="Y108" s="168"/>
      <c r="Z108" s="168"/>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68"/>
      <c r="BD108" s="168"/>
      <c r="BE108" s="168"/>
      <c r="BF108" s="168"/>
      <c r="BG108" s="168"/>
      <c r="BH108" s="1"/>
      <c r="BI108" s="1"/>
      <c r="BJ108" s="168"/>
      <c r="BK108" s="168"/>
      <c r="BL108" s="168"/>
      <c r="BM108" s="168"/>
      <c r="BN108" s="168"/>
      <c r="BO108" s="168"/>
      <c r="BP108" s="1"/>
      <c r="BQ108" s="1"/>
      <c r="BR108" s="1"/>
      <c r="BS108" s="1"/>
      <c r="BT108" s="1"/>
      <c r="BU108" s="1"/>
      <c r="BV108" s="1"/>
      <c r="BW108" s="1"/>
      <c r="BX108" s="1"/>
      <c r="BY108" s="1"/>
      <c r="BZ108" s="169"/>
      <c r="CA108" s="169"/>
      <c r="CB108" s="169"/>
      <c r="CC108" s="169"/>
      <c r="CD108" s="169"/>
      <c r="CE108" s="169"/>
      <c r="CF108" s="169"/>
      <c r="CG108" s="1"/>
    </row>
    <row r="109" spans="1:85" ht="15.75" customHeight="1">
      <c r="A109" s="1"/>
      <c r="B109" s="1"/>
      <c r="C109" s="1"/>
      <c r="D109" s="1"/>
      <c r="E109" s="1"/>
      <c r="F109" s="1"/>
      <c r="G109" s="1"/>
      <c r="H109" s="1"/>
      <c r="I109" s="1"/>
      <c r="J109" s="1"/>
      <c r="K109" s="1"/>
      <c r="L109" s="168"/>
      <c r="M109" s="168"/>
      <c r="N109" s="168"/>
      <c r="O109" s="168"/>
      <c r="P109" s="168"/>
      <c r="Q109" s="168"/>
      <c r="R109" s="168"/>
      <c r="S109" s="168"/>
      <c r="T109" s="168"/>
      <c r="U109" s="168"/>
      <c r="V109" s="168"/>
      <c r="W109" s="168"/>
      <c r="X109" s="168"/>
      <c r="Y109" s="168"/>
      <c r="Z109" s="168"/>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68"/>
      <c r="BD109" s="168"/>
      <c r="BE109" s="168"/>
      <c r="BF109" s="168"/>
      <c r="BG109" s="168"/>
      <c r="BH109" s="1"/>
      <c r="BI109" s="1"/>
      <c r="BJ109" s="168"/>
      <c r="BK109" s="168"/>
      <c r="BL109" s="168"/>
      <c r="BM109" s="168"/>
      <c r="BN109" s="168"/>
      <c r="BO109" s="168"/>
      <c r="BP109" s="1"/>
      <c r="BQ109" s="1"/>
      <c r="BR109" s="1"/>
      <c r="BS109" s="1"/>
      <c r="BT109" s="1"/>
      <c r="BU109" s="1"/>
      <c r="BV109" s="1"/>
      <c r="BW109" s="1"/>
      <c r="BX109" s="1"/>
      <c r="BY109" s="1"/>
      <c r="BZ109" s="169"/>
      <c r="CA109" s="169"/>
      <c r="CB109" s="169"/>
      <c r="CC109" s="169"/>
      <c r="CD109" s="169"/>
      <c r="CE109" s="169"/>
      <c r="CF109" s="169"/>
      <c r="CG109" s="1"/>
    </row>
    <row r="110" spans="1:85" ht="15.75" customHeight="1">
      <c r="A110" s="1"/>
      <c r="B110" s="1"/>
      <c r="C110" s="1"/>
      <c r="D110" s="1"/>
      <c r="E110" s="1"/>
      <c r="F110" s="1"/>
      <c r="G110" s="1"/>
      <c r="H110" s="1"/>
      <c r="I110" s="1"/>
      <c r="J110" s="1"/>
      <c r="K110" s="1"/>
      <c r="L110" s="168"/>
      <c r="M110" s="168"/>
      <c r="N110" s="168"/>
      <c r="O110" s="168"/>
      <c r="P110" s="168"/>
      <c r="Q110" s="168"/>
      <c r="R110" s="168"/>
      <c r="S110" s="168"/>
      <c r="T110" s="168"/>
      <c r="U110" s="168"/>
      <c r="V110" s="168"/>
      <c r="W110" s="168"/>
      <c r="X110" s="168"/>
      <c r="Y110" s="168"/>
      <c r="Z110" s="168"/>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68"/>
      <c r="BD110" s="168"/>
      <c r="BE110" s="168"/>
      <c r="BF110" s="168"/>
      <c r="BG110" s="168"/>
      <c r="BH110" s="1"/>
      <c r="BI110" s="1"/>
      <c r="BJ110" s="168"/>
      <c r="BK110" s="168"/>
      <c r="BL110" s="168"/>
      <c r="BM110" s="168"/>
      <c r="BN110" s="168"/>
      <c r="BO110" s="168"/>
      <c r="BP110" s="1"/>
      <c r="BQ110" s="1"/>
      <c r="BR110" s="1"/>
      <c r="BS110" s="1"/>
      <c r="BT110" s="1"/>
      <c r="BU110" s="1"/>
      <c r="BV110" s="1"/>
      <c r="BW110" s="1"/>
      <c r="BX110" s="1"/>
      <c r="BY110" s="1"/>
      <c r="BZ110" s="169"/>
      <c r="CA110" s="169"/>
      <c r="CB110" s="169"/>
      <c r="CC110" s="169"/>
      <c r="CD110" s="169"/>
      <c r="CE110" s="169"/>
      <c r="CF110" s="169"/>
      <c r="CG110" s="1"/>
    </row>
    <row r="111" spans="1:85" ht="15.75" customHeight="1">
      <c r="A111" s="1"/>
      <c r="B111" s="1"/>
      <c r="C111" s="1"/>
      <c r="D111" s="1"/>
      <c r="E111" s="1"/>
      <c r="F111" s="1"/>
      <c r="G111" s="1"/>
      <c r="H111" s="1"/>
      <c r="I111" s="1"/>
      <c r="J111" s="1"/>
      <c r="K111" s="1"/>
      <c r="L111" s="168"/>
      <c r="M111" s="168"/>
      <c r="N111" s="168"/>
      <c r="O111" s="168"/>
      <c r="P111" s="168"/>
      <c r="Q111" s="168"/>
      <c r="R111" s="168"/>
      <c r="S111" s="168"/>
      <c r="T111" s="168"/>
      <c r="U111" s="168"/>
      <c r="V111" s="168"/>
      <c r="W111" s="168"/>
      <c r="X111" s="168"/>
      <c r="Y111" s="168"/>
      <c r="Z111" s="168"/>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68"/>
      <c r="BD111" s="168"/>
      <c r="BE111" s="168"/>
      <c r="BF111" s="168"/>
      <c r="BG111" s="168"/>
      <c r="BH111" s="1"/>
      <c r="BI111" s="1"/>
      <c r="BJ111" s="168"/>
      <c r="BK111" s="168"/>
      <c r="BL111" s="168"/>
      <c r="BM111" s="168"/>
      <c r="BN111" s="168"/>
      <c r="BO111" s="168"/>
      <c r="BP111" s="1"/>
      <c r="BQ111" s="1"/>
      <c r="BR111" s="1"/>
      <c r="BS111" s="1"/>
      <c r="BT111" s="1"/>
      <c r="BU111" s="1"/>
      <c r="BV111" s="1"/>
      <c r="BW111" s="1"/>
      <c r="BX111" s="1"/>
      <c r="BY111" s="1"/>
      <c r="BZ111" s="169"/>
      <c r="CA111" s="169"/>
      <c r="CB111" s="169"/>
      <c r="CC111" s="169"/>
      <c r="CD111" s="169"/>
      <c r="CE111" s="169"/>
      <c r="CF111" s="169"/>
      <c r="CG111" s="1"/>
    </row>
    <row r="112" spans="1:85" ht="15.75" customHeight="1">
      <c r="A112" s="1"/>
      <c r="B112" s="1"/>
      <c r="C112" s="1"/>
      <c r="D112" s="1"/>
      <c r="E112" s="1"/>
      <c r="F112" s="1"/>
      <c r="G112" s="1"/>
      <c r="H112" s="1"/>
      <c r="I112" s="1"/>
      <c r="J112" s="1"/>
      <c r="K112" s="1"/>
      <c r="L112" s="168"/>
      <c r="M112" s="168"/>
      <c r="N112" s="168"/>
      <c r="O112" s="168"/>
      <c r="P112" s="168"/>
      <c r="Q112" s="168"/>
      <c r="R112" s="168"/>
      <c r="S112" s="168"/>
      <c r="T112" s="168"/>
      <c r="U112" s="168"/>
      <c r="V112" s="168"/>
      <c r="W112" s="168"/>
      <c r="X112" s="168"/>
      <c r="Y112" s="168"/>
      <c r="Z112" s="168"/>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68"/>
      <c r="BD112" s="168"/>
      <c r="BE112" s="168"/>
      <c r="BF112" s="168"/>
      <c r="BG112" s="168"/>
      <c r="BH112" s="1"/>
      <c r="BI112" s="1"/>
      <c r="BJ112" s="168"/>
      <c r="BK112" s="168"/>
      <c r="BL112" s="168"/>
      <c r="BM112" s="168"/>
      <c r="BN112" s="168"/>
      <c r="BO112" s="168"/>
      <c r="BP112" s="1"/>
      <c r="BQ112" s="1"/>
      <c r="BR112" s="1"/>
      <c r="BS112" s="1"/>
      <c r="BT112" s="1"/>
      <c r="BU112" s="1"/>
      <c r="BV112" s="1"/>
      <c r="BW112" s="1"/>
      <c r="BX112" s="1"/>
      <c r="BY112" s="1"/>
      <c r="BZ112" s="169"/>
      <c r="CA112" s="169"/>
      <c r="CB112" s="169"/>
      <c r="CC112" s="169"/>
      <c r="CD112" s="169"/>
      <c r="CE112" s="169"/>
      <c r="CF112" s="169"/>
      <c r="CG112" s="1"/>
    </row>
    <row r="113" spans="1:85" ht="15.75" customHeight="1">
      <c r="A113" s="1"/>
      <c r="B113" s="1"/>
      <c r="C113" s="1"/>
      <c r="D113" s="1"/>
      <c r="E113" s="1"/>
      <c r="F113" s="1"/>
      <c r="G113" s="1"/>
      <c r="H113" s="1"/>
      <c r="I113" s="1"/>
      <c r="J113" s="1"/>
      <c r="K113" s="1"/>
      <c r="L113" s="168"/>
      <c r="M113" s="168"/>
      <c r="N113" s="168"/>
      <c r="O113" s="168"/>
      <c r="P113" s="168"/>
      <c r="Q113" s="168"/>
      <c r="R113" s="168"/>
      <c r="S113" s="168"/>
      <c r="T113" s="168"/>
      <c r="U113" s="168"/>
      <c r="V113" s="168"/>
      <c r="W113" s="168"/>
      <c r="X113" s="168"/>
      <c r="Y113" s="168"/>
      <c r="Z113" s="168"/>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68"/>
      <c r="BD113" s="168"/>
      <c r="BE113" s="168"/>
      <c r="BF113" s="168"/>
      <c r="BG113" s="168"/>
      <c r="BH113" s="1"/>
      <c r="BI113" s="1"/>
      <c r="BJ113" s="168"/>
      <c r="BK113" s="168"/>
      <c r="BL113" s="168"/>
      <c r="BM113" s="168"/>
      <c r="BN113" s="168"/>
      <c r="BO113" s="168"/>
      <c r="BP113" s="1"/>
      <c r="BQ113" s="1"/>
      <c r="BR113" s="1"/>
      <c r="BS113" s="1"/>
      <c r="BT113" s="1"/>
      <c r="BU113" s="1"/>
      <c r="BV113" s="1"/>
      <c r="BW113" s="1"/>
      <c r="BX113" s="1"/>
      <c r="BY113" s="1"/>
      <c r="BZ113" s="169"/>
      <c r="CA113" s="169"/>
      <c r="CB113" s="169"/>
      <c r="CC113" s="169"/>
      <c r="CD113" s="169"/>
      <c r="CE113" s="169"/>
      <c r="CF113" s="169"/>
      <c r="CG113" s="1"/>
    </row>
    <row r="114" spans="1:85" ht="15.75" customHeight="1">
      <c r="A114" s="1"/>
      <c r="B114" s="1"/>
      <c r="C114" s="1"/>
      <c r="D114" s="1"/>
      <c r="E114" s="1"/>
      <c r="F114" s="1"/>
      <c r="G114" s="1"/>
      <c r="H114" s="1"/>
      <c r="I114" s="1"/>
      <c r="J114" s="1"/>
      <c r="K114" s="1"/>
      <c r="L114" s="168"/>
      <c r="M114" s="168"/>
      <c r="N114" s="168"/>
      <c r="O114" s="168"/>
      <c r="P114" s="168"/>
      <c r="Q114" s="168"/>
      <c r="R114" s="168"/>
      <c r="S114" s="168"/>
      <c r="T114" s="168"/>
      <c r="U114" s="168"/>
      <c r="V114" s="168"/>
      <c r="W114" s="168"/>
      <c r="X114" s="168"/>
      <c r="Y114" s="168"/>
      <c r="Z114" s="168"/>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68"/>
      <c r="BD114" s="168"/>
      <c r="BE114" s="168"/>
      <c r="BF114" s="168"/>
      <c r="BG114" s="168"/>
      <c r="BH114" s="1"/>
      <c r="BI114" s="1"/>
      <c r="BJ114" s="168"/>
      <c r="BK114" s="168"/>
      <c r="BL114" s="168"/>
      <c r="BM114" s="168"/>
      <c r="BN114" s="168"/>
      <c r="BO114" s="168"/>
      <c r="BP114" s="1"/>
      <c r="BQ114" s="1"/>
      <c r="BR114" s="1"/>
      <c r="BS114" s="1"/>
      <c r="BT114" s="1"/>
      <c r="BU114" s="1"/>
      <c r="BV114" s="1"/>
      <c r="BW114" s="1"/>
      <c r="BX114" s="1"/>
      <c r="BY114" s="1"/>
      <c r="BZ114" s="169"/>
      <c r="CA114" s="169"/>
      <c r="CB114" s="169"/>
      <c r="CC114" s="169"/>
      <c r="CD114" s="169"/>
      <c r="CE114" s="169"/>
      <c r="CF114" s="169"/>
      <c r="CG114" s="1"/>
    </row>
    <row r="115" spans="1:85" ht="15.75" customHeight="1">
      <c r="A115" s="1"/>
      <c r="B115" s="1"/>
      <c r="C115" s="1"/>
      <c r="D115" s="1"/>
      <c r="E115" s="1"/>
      <c r="F115" s="1"/>
      <c r="G115" s="1"/>
      <c r="H115" s="1"/>
      <c r="I115" s="1"/>
      <c r="J115" s="1"/>
      <c r="K115" s="1"/>
      <c r="L115" s="168"/>
      <c r="M115" s="168"/>
      <c r="N115" s="168"/>
      <c r="O115" s="168"/>
      <c r="P115" s="168"/>
      <c r="Q115" s="168"/>
      <c r="R115" s="168"/>
      <c r="S115" s="168"/>
      <c r="T115" s="168"/>
      <c r="U115" s="168"/>
      <c r="V115" s="168"/>
      <c r="W115" s="168"/>
      <c r="X115" s="168"/>
      <c r="Y115" s="168"/>
      <c r="Z115" s="168"/>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68"/>
      <c r="BD115" s="168"/>
      <c r="BE115" s="168"/>
      <c r="BF115" s="168"/>
      <c r="BG115" s="168"/>
      <c r="BH115" s="1"/>
      <c r="BI115" s="1"/>
      <c r="BJ115" s="168"/>
      <c r="BK115" s="168"/>
      <c r="BL115" s="168"/>
      <c r="BM115" s="168"/>
      <c r="BN115" s="168"/>
      <c r="BO115" s="168"/>
      <c r="BP115" s="1"/>
      <c r="BQ115" s="1"/>
      <c r="BR115" s="1"/>
      <c r="BS115" s="1"/>
      <c r="BT115" s="1"/>
      <c r="BU115" s="1"/>
      <c r="BV115" s="1"/>
      <c r="BW115" s="1"/>
      <c r="BX115" s="1"/>
      <c r="BY115" s="1"/>
      <c r="BZ115" s="169"/>
      <c r="CA115" s="169"/>
      <c r="CB115" s="169"/>
      <c r="CC115" s="169"/>
      <c r="CD115" s="169"/>
      <c r="CE115" s="169"/>
      <c r="CF115" s="169"/>
      <c r="CG115" s="1"/>
    </row>
    <row r="116" spans="1:85" ht="15.75" customHeight="1">
      <c r="A116" s="1"/>
      <c r="B116" s="1"/>
      <c r="C116" s="1"/>
      <c r="D116" s="1"/>
      <c r="E116" s="1"/>
      <c r="F116" s="1"/>
      <c r="G116" s="1"/>
      <c r="H116" s="1"/>
      <c r="I116" s="1"/>
      <c r="J116" s="1"/>
      <c r="K116" s="1"/>
      <c r="L116" s="168"/>
      <c r="M116" s="168"/>
      <c r="N116" s="168"/>
      <c r="O116" s="168"/>
      <c r="P116" s="168"/>
      <c r="Q116" s="168"/>
      <c r="R116" s="168"/>
      <c r="S116" s="168"/>
      <c r="T116" s="168"/>
      <c r="U116" s="168"/>
      <c r="V116" s="168"/>
      <c r="W116" s="168"/>
      <c r="X116" s="168"/>
      <c r="Y116" s="168"/>
      <c r="Z116" s="168"/>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68"/>
      <c r="BD116" s="168"/>
      <c r="BE116" s="168"/>
      <c r="BF116" s="168"/>
      <c r="BG116" s="168"/>
      <c r="BH116" s="1"/>
      <c r="BI116" s="1"/>
      <c r="BJ116" s="168"/>
      <c r="BK116" s="168"/>
      <c r="BL116" s="168"/>
      <c r="BM116" s="168"/>
      <c r="BN116" s="168"/>
      <c r="BO116" s="168"/>
      <c r="BP116" s="1"/>
      <c r="BQ116" s="1"/>
      <c r="BR116" s="1"/>
      <c r="BS116" s="1"/>
      <c r="BT116" s="1"/>
      <c r="BU116" s="1"/>
      <c r="BV116" s="1"/>
      <c r="BW116" s="1"/>
      <c r="BX116" s="1"/>
      <c r="BY116" s="1"/>
      <c r="BZ116" s="169"/>
      <c r="CA116" s="169"/>
      <c r="CB116" s="169"/>
      <c r="CC116" s="169"/>
      <c r="CD116" s="169"/>
      <c r="CE116" s="169"/>
      <c r="CF116" s="169"/>
      <c r="CG116" s="1"/>
    </row>
    <row r="117" spans="1:85" ht="15.75" customHeight="1">
      <c r="A117" s="1"/>
      <c r="B117" s="1"/>
      <c r="C117" s="1"/>
      <c r="D117" s="1"/>
      <c r="E117" s="1"/>
      <c r="F117" s="1"/>
      <c r="G117" s="1"/>
      <c r="H117" s="1"/>
      <c r="I117" s="1"/>
      <c r="J117" s="1"/>
      <c r="K117" s="1"/>
      <c r="L117" s="168"/>
      <c r="M117" s="168"/>
      <c r="N117" s="168"/>
      <c r="O117" s="168"/>
      <c r="P117" s="168"/>
      <c r="Q117" s="168"/>
      <c r="R117" s="168"/>
      <c r="S117" s="168"/>
      <c r="T117" s="168"/>
      <c r="U117" s="168"/>
      <c r="V117" s="168"/>
      <c r="W117" s="168"/>
      <c r="X117" s="168"/>
      <c r="Y117" s="168"/>
      <c r="Z117" s="168"/>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68"/>
      <c r="BD117" s="168"/>
      <c r="BE117" s="168"/>
      <c r="BF117" s="168"/>
      <c r="BG117" s="168"/>
      <c r="BH117" s="1"/>
      <c r="BI117" s="1"/>
      <c r="BJ117" s="168"/>
      <c r="BK117" s="168"/>
      <c r="BL117" s="168"/>
      <c r="BM117" s="168"/>
      <c r="BN117" s="168"/>
      <c r="BO117" s="168"/>
      <c r="BP117" s="1"/>
      <c r="BQ117" s="1"/>
      <c r="BR117" s="1"/>
      <c r="BS117" s="1"/>
      <c r="BT117" s="1"/>
      <c r="BU117" s="1"/>
      <c r="BV117" s="1"/>
      <c r="BW117" s="1"/>
      <c r="BX117" s="1"/>
      <c r="BY117" s="1"/>
      <c r="BZ117" s="169"/>
      <c r="CA117" s="169"/>
      <c r="CB117" s="169"/>
      <c r="CC117" s="169"/>
      <c r="CD117" s="169"/>
      <c r="CE117" s="169"/>
      <c r="CF117" s="169"/>
      <c r="CG117" s="1"/>
    </row>
    <row r="118" spans="1:85" ht="15.75" customHeight="1">
      <c r="A118" s="1"/>
      <c r="B118" s="1"/>
      <c r="C118" s="1"/>
      <c r="D118" s="1"/>
      <c r="E118" s="1"/>
      <c r="F118" s="1"/>
      <c r="G118" s="1"/>
      <c r="H118" s="1"/>
      <c r="I118" s="1"/>
      <c r="J118" s="1"/>
      <c r="K118" s="1"/>
      <c r="L118" s="168"/>
      <c r="M118" s="168"/>
      <c r="N118" s="168"/>
      <c r="O118" s="168"/>
      <c r="P118" s="168"/>
      <c r="Q118" s="168"/>
      <c r="R118" s="168"/>
      <c r="S118" s="168"/>
      <c r="T118" s="168"/>
      <c r="U118" s="168"/>
      <c r="V118" s="168"/>
      <c r="W118" s="168"/>
      <c r="X118" s="168"/>
      <c r="Y118" s="168"/>
      <c r="Z118" s="168"/>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68"/>
      <c r="BD118" s="168"/>
      <c r="BE118" s="168"/>
      <c r="BF118" s="168"/>
      <c r="BG118" s="168"/>
      <c r="BH118" s="1"/>
      <c r="BI118" s="1"/>
      <c r="BJ118" s="168"/>
      <c r="BK118" s="168"/>
      <c r="BL118" s="168"/>
      <c r="BM118" s="168"/>
      <c r="BN118" s="168"/>
      <c r="BO118" s="168"/>
      <c r="BP118" s="1"/>
      <c r="BQ118" s="1"/>
      <c r="BR118" s="1"/>
      <c r="BS118" s="1"/>
      <c r="BT118" s="1"/>
      <c r="BU118" s="1"/>
      <c r="BV118" s="1"/>
      <c r="BW118" s="1"/>
      <c r="BX118" s="1"/>
      <c r="BY118" s="1"/>
      <c r="BZ118" s="169"/>
      <c r="CA118" s="169"/>
      <c r="CB118" s="169"/>
      <c r="CC118" s="169"/>
      <c r="CD118" s="169"/>
      <c r="CE118" s="169"/>
      <c r="CF118" s="169"/>
      <c r="CG118" s="1"/>
    </row>
    <row r="119" spans="1:85" ht="15.75" customHeight="1">
      <c r="A119" s="1"/>
      <c r="B119" s="1"/>
      <c r="C119" s="1"/>
      <c r="D119" s="1"/>
      <c r="E119" s="1"/>
      <c r="F119" s="1"/>
      <c r="G119" s="1"/>
      <c r="H119" s="1"/>
      <c r="I119" s="1"/>
      <c r="J119" s="1"/>
      <c r="K119" s="1"/>
      <c r="L119" s="168"/>
      <c r="M119" s="168"/>
      <c r="N119" s="168"/>
      <c r="O119" s="168"/>
      <c r="P119" s="168"/>
      <c r="Q119" s="168"/>
      <c r="R119" s="168"/>
      <c r="S119" s="168"/>
      <c r="T119" s="168"/>
      <c r="U119" s="168"/>
      <c r="V119" s="168"/>
      <c r="W119" s="168"/>
      <c r="X119" s="168"/>
      <c r="Y119" s="168"/>
      <c r="Z119" s="168"/>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68"/>
      <c r="BD119" s="168"/>
      <c r="BE119" s="168"/>
      <c r="BF119" s="168"/>
      <c r="BG119" s="168"/>
      <c r="BH119" s="1"/>
      <c r="BI119" s="1"/>
      <c r="BJ119" s="168"/>
      <c r="BK119" s="168"/>
      <c r="BL119" s="168"/>
      <c r="BM119" s="168"/>
      <c r="BN119" s="168"/>
      <c r="BO119" s="168"/>
      <c r="BP119" s="1"/>
      <c r="BQ119" s="1"/>
      <c r="BR119" s="1"/>
      <c r="BS119" s="1"/>
      <c r="BT119" s="1"/>
      <c r="BU119" s="1"/>
      <c r="BV119" s="1"/>
      <c r="BW119" s="1"/>
      <c r="BX119" s="1"/>
      <c r="BY119" s="1"/>
      <c r="BZ119" s="169"/>
      <c r="CA119" s="169"/>
      <c r="CB119" s="169"/>
      <c r="CC119" s="169"/>
      <c r="CD119" s="169"/>
      <c r="CE119" s="169"/>
      <c r="CF119" s="169"/>
      <c r="CG119" s="1"/>
    </row>
    <row r="120" spans="1:85" ht="15.75" customHeight="1">
      <c r="A120" s="1"/>
      <c r="B120" s="1"/>
      <c r="C120" s="1"/>
      <c r="D120" s="1"/>
      <c r="E120" s="1"/>
      <c r="F120" s="1"/>
      <c r="G120" s="1"/>
      <c r="H120" s="1"/>
      <c r="I120" s="1"/>
      <c r="J120" s="1"/>
      <c r="K120" s="1"/>
      <c r="L120" s="168"/>
      <c r="M120" s="168"/>
      <c r="N120" s="168"/>
      <c r="O120" s="168"/>
      <c r="P120" s="168"/>
      <c r="Q120" s="168"/>
      <c r="R120" s="168"/>
      <c r="S120" s="168"/>
      <c r="T120" s="168"/>
      <c r="U120" s="168"/>
      <c r="V120" s="168"/>
      <c r="W120" s="168"/>
      <c r="X120" s="168"/>
      <c r="Y120" s="168"/>
      <c r="Z120" s="168"/>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68"/>
      <c r="BD120" s="168"/>
      <c r="BE120" s="168"/>
      <c r="BF120" s="168"/>
      <c r="BG120" s="168"/>
      <c r="BH120" s="1"/>
      <c r="BI120" s="1"/>
      <c r="BJ120" s="168"/>
      <c r="BK120" s="168"/>
      <c r="BL120" s="168"/>
      <c r="BM120" s="168"/>
      <c r="BN120" s="168"/>
      <c r="BO120" s="168"/>
      <c r="BP120" s="1"/>
      <c r="BQ120" s="1"/>
      <c r="BR120" s="1"/>
      <c r="BS120" s="1"/>
      <c r="BT120" s="1"/>
      <c r="BU120" s="1"/>
      <c r="BV120" s="1"/>
      <c r="BW120" s="1"/>
      <c r="BX120" s="1"/>
      <c r="BY120" s="1"/>
      <c r="BZ120" s="169"/>
      <c r="CA120" s="169"/>
      <c r="CB120" s="169"/>
      <c r="CC120" s="169"/>
      <c r="CD120" s="169"/>
      <c r="CE120" s="169"/>
      <c r="CF120" s="169"/>
      <c r="CG120" s="1"/>
    </row>
    <row r="121" spans="1:85" ht="15.75" customHeight="1">
      <c r="A121" s="1"/>
      <c r="B121" s="1"/>
      <c r="C121" s="1"/>
      <c r="D121" s="1"/>
      <c r="E121" s="1"/>
      <c r="F121" s="1"/>
      <c r="G121" s="1"/>
      <c r="H121" s="1"/>
      <c r="I121" s="1"/>
      <c r="J121" s="1"/>
      <c r="K121" s="1"/>
      <c r="L121" s="168"/>
      <c r="M121" s="168"/>
      <c r="N121" s="168"/>
      <c r="O121" s="168"/>
      <c r="P121" s="168"/>
      <c r="Q121" s="168"/>
      <c r="R121" s="168"/>
      <c r="S121" s="168"/>
      <c r="T121" s="168"/>
      <c r="U121" s="168"/>
      <c r="V121" s="168"/>
      <c r="W121" s="168"/>
      <c r="X121" s="168"/>
      <c r="Y121" s="168"/>
      <c r="Z121" s="168"/>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68"/>
      <c r="BD121" s="168"/>
      <c r="BE121" s="168"/>
      <c r="BF121" s="168"/>
      <c r="BG121" s="168"/>
      <c r="BH121" s="1"/>
      <c r="BI121" s="1"/>
      <c r="BJ121" s="168"/>
      <c r="BK121" s="168"/>
      <c r="BL121" s="168"/>
      <c r="BM121" s="168"/>
      <c r="BN121" s="168"/>
      <c r="BO121" s="168"/>
      <c r="BP121" s="1"/>
      <c r="BQ121" s="1"/>
      <c r="BR121" s="1"/>
      <c r="BS121" s="1"/>
      <c r="BT121" s="1"/>
      <c r="BU121" s="1"/>
      <c r="BV121" s="1"/>
      <c r="BW121" s="1"/>
      <c r="BX121" s="1"/>
      <c r="BY121" s="1"/>
      <c r="BZ121" s="169"/>
      <c r="CA121" s="169"/>
      <c r="CB121" s="169"/>
      <c r="CC121" s="169"/>
      <c r="CD121" s="169"/>
      <c r="CE121" s="169"/>
      <c r="CF121" s="169"/>
      <c r="CG121" s="1"/>
    </row>
    <row r="122" spans="1:85" ht="15.75" customHeight="1">
      <c r="A122" s="1"/>
      <c r="B122" s="1"/>
      <c r="C122" s="1"/>
      <c r="D122" s="1"/>
      <c r="E122" s="1"/>
      <c r="F122" s="1"/>
      <c r="G122" s="1"/>
      <c r="H122" s="1"/>
      <c r="I122" s="1"/>
      <c r="J122" s="1"/>
      <c r="K122" s="1"/>
      <c r="L122" s="168"/>
      <c r="M122" s="168"/>
      <c r="N122" s="168"/>
      <c r="O122" s="168"/>
      <c r="P122" s="168"/>
      <c r="Q122" s="168"/>
      <c r="R122" s="168"/>
      <c r="S122" s="168"/>
      <c r="T122" s="168"/>
      <c r="U122" s="168"/>
      <c r="V122" s="168"/>
      <c r="W122" s="168"/>
      <c r="X122" s="168"/>
      <c r="Y122" s="168"/>
      <c r="Z122" s="168"/>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68"/>
      <c r="BD122" s="168"/>
      <c r="BE122" s="168"/>
      <c r="BF122" s="168"/>
      <c r="BG122" s="168"/>
      <c r="BH122" s="1"/>
      <c r="BI122" s="1"/>
      <c r="BJ122" s="168"/>
      <c r="BK122" s="168"/>
      <c r="BL122" s="168"/>
      <c r="BM122" s="168"/>
      <c r="BN122" s="168"/>
      <c r="BO122" s="168"/>
      <c r="BP122" s="1"/>
      <c r="BQ122" s="1"/>
      <c r="BR122" s="1"/>
      <c r="BS122" s="1"/>
      <c r="BT122" s="1"/>
      <c r="BU122" s="1"/>
      <c r="BV122" s="1"/>
      <c r="BW122" s="1"/>
      <c r="BX122" s="1"/>
      <c r="BY122" s="1"/>
      <c r="BZ122" s="169"/>
      <c r="CA122" s="169"/>
      <c r="CB122" s="169"/>
      <c r="CC122" s="169"/>
      <c r="CD122" s="169"/>
      <c r="CE122" s="169"/>
      <c r="CF122" s="169"/>
      <c r="CG122" s="1"/>
    </row>
    <row r="123" spans="1:85" ht="15.75" customHeight="1">
      <c r="A123" s="1"/>
      <c r="B123" s="1"/>
      <c r="C123" s="1"/>
      <c r="D123" s="1"/>
      <c r="E123" s="1"/>
      <c r="F123" s="1"/>
      <c r="G123" s="1"/>
      <c r="H123" s="1"/>
      <c r="I123" s="1"/>
      <c r="J123" s="1"/>
      <c r="K123" s="1"/>
      <c r="L123" s="168"/>
      <c r="M123" s="168"/>
      <c r="N123" s="168"/>
      <c r="O123" s="168"/>
      <c r="P123" s="168"/>
      <c r="Q123" s="168"/>
      <c r="R123" s="168"/>
      <c r="S123" s="168"/>
      <c r="T123" s="168"/>
      <c r="U123" s="168"/>
      <c r="V123" s="168"/>
      <c r="W123" s="168"/>
      <c r="X123" s="168"/>
      <c r="Y123" s="168"/>
      <c r="Z123" s="168"/>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68"/>
      <c r="BD123" s="168"/>
      <c r="BE123" s="168"/>
      <c r="BF123" s="168"/>
      <c r="BG123" s="168"/>
      <c r="BH123" s="1"/>
      <c r="BI123" s="1"/>
      <c r="BJ123" s="168"/>
      <c r="BK123" s="168"/>
      <c r="BL123" s="168"/>
      <c r="BM123" s="168"/>
      <c r="BN123" s="168"/>
      <c r="BO123" s="168"/>
      <c r="BP123" s="1"/>
      <c r="BQ123" s="1"/>
      <c r="BR123" s="1"/>
      <c r="BS123" s="1"/>
      <c r="BT123" s="1"/>
      <c r="BU123" s="1"/>
      <c r="BV123" s="1"/>
      <c r="BW123" s="1"/>
      <c r="BX123" s="1"/>
      <c r="BY123" s="1"/>
      <c r="BZ123" s="169"/>
      <c r="CA123" s="169"/>
      <c r="CB123" s="169"/>
      <c r="CC123" s="169"/>
      <c r="CD123" s="169"/>
      <c r="CE123" s="169"/>
      <c r="CF123" s="169"/>
      <c r="CG123" s="1"/>
    </row>
    <row r="124" spans="1:85" ht="15.75" customHeight="1">
      <c r="A124" s="1"/>
      <c r="B124" s="1"/>
      <c r="C124" s="1"/>
      <c r="D124" s="1"/>
      <c r="E124" s="1"/>
      <c r="F124" s="1"/>
      <c r="G124" s="1"/>
      <c r="H124" s="1"/>
      <c r="I124" s="1"/>
      <c r="J124" s="1"/>
      <c r="K124" s="1"/>
      <c r="L124" s="168"/>
      <c r="M124" s="168"/>
      <c r="N124" s="168"/>
      <c r="O124" s="168"/>
      <c r="P124" s="168"/>
      <c r="Q124" s="168"/>
      <c r="R124" s="168"/>
      <c r="S124" s="168"/>
      <c r="T124" s="168"/>
      <c r="U124" s="168"/>
      <c r="V124" s="168"/>
      <c r="W124" s="168"/>
      <c r="X124" s="168"/>
      <c r="Y124" s="168"/>
      <c r="Z124" s="168"/>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68"/>
      <c r="BD124" s="168"/>
      <c r="BE124" s="168"/>
      <c r="BF124" s="168"/>
      <c r="BG124" s="168"/>
      <c r="BH124" s="1"/>
      <c r="BI124" s="1"/>
      <c r="BJ124" s="168"/>
      <c r="BK124" s="168"/>
      <c r="BL124" s="168"/>
      <c r="BM124" s="168"/>
      <c r="BN124" s="168"/>
      <c r="BO124" s="168"/>
      <c r="BP124" s="1"/>
      <c r="BQ124" s="1"/>
      <c r="BR124" s="1"/>
      <c r="BS124" s="1"/>
      <c r="BT124" s="1"/>
      <c r="BU124" s="1"/>
      <c r="BV124" s="1"/>
      <c r="BW124" s="1"/>
      <c r="BX124" s="1"/>
      <c r="BY124" s="1"/>
      <c r="BZ124" s="169"/>
      <c r="CA124" s="169"/>
      <c r="CB124" s="169"/>
      <c r="CC124" s="169"/>
      <c r="CD124" s="169"/>
      <c r="CE124" s="169"/>
      <c r="CF124" s="169"/>
      <c r="CG124" s="1"/>
    </row>
    <row r="125" spans="1:85" ht="15.75" customHeight="1">
      <c r="A125" s="1"/>
      <c r="B125" s="1"/>
      <c r="C125" s="1"/>
      <c r="D125" s="1"/>
      <c r="E125" s="1"/>
      <c r="F125" s="1"/>
      <c r="G125" s="1"/>
      <c r="H125" s="1"/>
      <c r="I125" s="1"/>
      <c r="J125" s="1"/>
      <c r="K125" s="1"/>
      <c r="L125" s="168"/>
      <c r="M125" s="168"/>
      <c r="N125" s="168"/>
      <c r="O125" s="168"/>
      <c r="P125" s="168"/>
      <c r="Q125" s="168"/>
      <c r="R125" s="168"/>
      <c r="S125" s="168"/>
      <c r="T125" s="168"/>
      <c r="U125" s="168"/>
      <c r="V125" s="168"/>
      <c r="W125" s="168"/>
      <c r="X125" s="168"/>
      <c r="Y125" s="168"/>
      <c r="Z125" s="168"/>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68"/>
      <c r="BD125" s="168"/>
      <c r="BE125" s="168"/>
      <c r="BF125" s="168"/>
      <c r="BG125" s="168"/>
      <c r="BH125" s="1"/>
      <c r="BI125" s="1"/>
      <c r="BJ125" s="168"/>
      <c r="BK125" s="168"/>
      <c r="BL125" s="168"/>
      <c r="BM125" s="168"/>
      <c r="BN125" s="168"/>
      <c r="BO125" s="168"/>
      <c r="BP125" s="1"/>
      <c r="BQ125" s="1"/>
      <c r="BR125" s="1"/>
      <c r="BS125" s="1"/>
      <c r="BT125" s="1"/>
      <c r="BU125" s="1"/>
      <c r="BV125" s="1"/>
      <c r="BW125" s="1"/>
      <c r="BX125" s="1"/>
      <c r="BY125" s="1"/>
      <c r="BZ125" s="169"/>
      <c r="CA125" s="169"/>
      <c r="CB125" s="169"/>
      <c r="CC125" s="169"/>
      <c r="CD125" s="169"/>
      <c r="CE125" s="169"/>
      <c r="CF125" s="169"/>
      <c r="CG125" s="1"/>
    </row>
    <row r="126" spans="1:85" ht="15.75" customHeight="1">
      <c r="A126" s="1"/>
      <c r="B126" s="1"/>
      <c r="C126" s="1"/>
      <c r="D126" s="1"/>
      <c r="E126" s="1"/>
      <c r="F126" s="1"/>
      <c r="G126" s="1"/>
      <c r="H126" s="1"/>
      <c r="I126" s="1"/>
      <c r="J126" s="1"/>
      <c r="K126" s="1"/>
      <c r="L126" s="168"/>
      <c r="M126" s="168"/>
      <c r="N126" s="168"/>
      <c r="O126" s="168"/>
      <c r="P126" s="168"/>
      <c r="Q126" s="168"/>
      <c r="R126" s="168"/>
      <c r="S126" s="168"/>
      <c r="T126" s="168"/>
      <c r="U126" s="168"/>
      <c r="V126" s="168"/>
      <c r="W126" s="168"/>
      <c r="X126" s="168"/>
      <c r="Y126" s="168"/>
      <c r="Z126" s="168"/>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68"/>
      <c r="BD126" s="168"/>
      <c r="BE126" s="168"/>
      <c r="BF126" s="168"/>
      <c r="BG126" s="168"/>
      <c r="BH126" s="1"/>
      <c r="BI126" s="1"/>
      <c r="BJ126" s="168"/>
      <c r="BK126" s="168"/>
      <c r="BL126" s="168"/>
      <c r="BM126" s="168"/>
      <c r="BN126" s="168"/>
      <c r="BO126" s="168"/>
      <c r="BP126" s="1"/>
      <c r="BQ126" s="1"/>
      <c r="BR126" s="1"/>
      <c r="BS126" s="1"/>
      <c r="BT126" s="1"/>
      <c r="BU126" s="1"/>
      <c r="BV126" s="1"/>
      <c r="BW126" s="1"/>
      <c r="BX126" s="1"/>
      <c r="BY126" s="1"/>
      <c r="BZ126" s="169"/>
      <c r="CA126" s="169"/>
      <c r="CB126" s="169"/>
      <c r="CC126" s="169"/>
      <c r="CD126" s="169"/>
      <c r="CE126" s="169"/>
      <c r="CF126" s="169"/>
      <c r="CG126" s="1"/>
    </row>
    <row r="127" spans="1:85" ht="15.75" customHeight="1">
      <c r="A127" s="1"/>
      <c r="B127" s="1"/>
      <c r="C127" s="1"/>
      <c r="D127" s="1"/>
      <c r="E127" s="1"/>
      <c r="F127" s="1"/>
      <c r="G127" s="1"/>
      <c r="H127" s="1"/>
      <c r="I127" s="1"/>
      <c r="J127" s="1"/>
      <c r="K127" s="1"/>
      <c r="L127" s="168"/>
      <c r="M127" s="168"/>
      <c r="N127" s="168"/>
      <c r="O127" s="168"/>
      <c r="P127" s="168"/>
      <c r="Q127" s="168"/>
      <c r="R127" s="168"/>
      <c r="S127" s="168"/>
      <c r="T127" s="168"/>
      <c r="U127" s="168"/>
      <c r="V127" s="168"/>
      <c r="W127" s="168"/>
      <c r="X127" s="168"/>
      <c r="Y127" s="168"/>
      <c r="Z127" s="168"/>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68"/>
      <c r="BD127" s="168"/>
      <c r="BE127" s="168"/>
      <c r="BF127" s="168"/>
      <c r="BG127" s="168"/>
      <c r="BH127" s="1"/>
      <c r="BI127" s="1"/>
      <c r="BJ127" s="168"/>
      <c r="BK127" s="168"/>
      <c r="BL127" s="168"/>
      <c r="BM127" s="168"/>
      <c r="BN127" s="168"/>
      <c r="BO127" s="168"/>
      <c r="BP127" s="1"/>
      <c r="BQ127" s="1"/>
      <c r="BR127" s="1"/>
      <c r="BS127" s="1"/>
      <c r="BT127" s="1"/>
      <c r="BU127" s="1"/>
      <c r="BV127" s="1"/>
      <c r="BW127" s="1"/>
      <c r="BX127" s="1"/>
      <c r="BY127" s="1"/>
      <c r="BZ127" s="169"/>
      <c r="CA127" s="169"/>
      <c r="CB127" s="169"/>
      <c r="CC127" s="169"/>
      <c r="CD127" s="169"/>
      <c r="CE127" s="169"/>
      <c r="CF127" s="169"/>
      <c r="CG127" s="1"/>
    </row>
    <row r="128" spans="1:85" ht="15.75" customHeight="1">
      <c r="A128" s="1"/>
      <c r="B128" s="1"/>
      <c r="C128" s="1"/>
      <c r="D128" s="1"/>
      <c r="E128" s="1"/>
      <c r="F128" s="1"/>
      <c r="G128" s="1"/>
      <c r="H128" s="1"/>
      <c r="I128" s="1"/>
      <c r="J128" s="1"/>
      <c r="K128" s="1"/>
      <c r="L128" s="168"/>
      <c r="M128" s="168"/>
      <c r="N128" s="168"/>
      <c r="O128" s="168"/>
      <c r="P128" s="168"/>
      <c r="Q128" s="168"/>
      <c r="R128" s="168"/>
      <c r="S128" s="168"/>
      <c r="T128" s="168"/>
      <c r="U128" s="168"/>
      <c r="V128" s="168"/>
      <c r="W128" s="168"/>
      <c r="X128" s="168"/>
      <c r="Y128" s="168"/>
      <c r="Z128" s="168"/>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68"/>
      <c r="BD128" s="168"/>
      <c r="BE128" s="168"/>
      <c r="BF128" s="168"/>
      <c r="BG128" s="168"/>
      <c r="BH128" s="1"/>
      <c r="BI128" s="1"/>
      <c r="BJ128" s="168"/>
      <c r="BK128" s="168"/>
      <c r="BL128" s="168"/>
      <c r="BM128" s="168"/>
      <c r="BN128" s="168"/>
      <c r="BO128" s="168"/>
      <c r="BP128" s="1"/>
      <c r="BQ128" s="1"/>
      <c r="BR128" s="1"/>
      <c r="BS128" s="1"/>
      <c r="BT128" s="1"/>
      <c r="BU128" s="1"/>
      <c r="BV128" s="1"/>
      <c r="BW128" s="1"/>
      <c r="BX128" s="1"/>
      <c r="BY128" s="1"/>
      <c r="BZ128" s="169"/>
      <c r="CA128" s="169"/>
      <c r="CB128" s="169"/>
      <c r="CC128" s="169"/>
      <c r="CD128" s="169"/>
      <c r="CE128" s="169"/>
      <c r="CF128" s="169"/>
      <c r="CG128" s="1"/>
    </row>
    <row r="129" spans="1:85" ht="15.75" customHeight="1">
      <c r="A129" s="1"/>
      <c r="B129" s="1"/>
      <c r="C129" s="1"/>
      <c r="D129" s="1"/>
      <c r="E129" s="1"/>
      <c r="F129" s="1"/>
      <c r="G129" s="1"/>
      <c r="H129" s="1"/>
      <c r="I129" s="1"/>
      <c r="J129" s="1"/>
      <c r="K129" s="1"/>
      <c r="L129" s="168"/>
      <c r="M129" s="168"/>
      <c r="N129" s="168"/>
      <c r="O129" s="168"/>
      <c r="P129" s="168"/>
      <c r="Q129" s="168"/>
      <c r="R129" s="168"/>
      <c r="S129" s="168"/>
      <c r="T129" s="168"/>
      <c r="U129" s="168"/>
      <c r="V129" s="168"/>
      <c r="W129" s="168"/>
      <c r="X129" s="168"/>
      <c r="Y129" s="168"/>
      <c r="Z129" s="168"/>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68"/>
      <c r="BD129" s="168"/>
      <c r="BE129" s="168"/>
      <c r="BF129" s="168"/>
      <c r="BG129" s="168"/>
      <c r="BH129" s="1"/>
      <c r="BI129" s="1"/>
      <c r="BJ129" s="168"/>
      <c r="BK129" s="168"/>
      <c r="BL129" s="168"/>
      <c r="BM129" s="168"/>
      <c r="BN129" s="168"/>
      <c r="BO129" s="168"/>
      <c r="BP129" s="1"/>
      <c r="BQ129" s="1"/>
      <c r="BR129" s="1"/>
      <c r="BS129" s="1"/>
      <c r="BT129" s="1"/>
      <c r="BU129" s="1"/>
      <c r="BV129" s="1"/>
      <c r="BW129" s="1"/>
      <c r="BX129" s="1"/>
      <c r="BY129" s="1"/>
      <c r="BZ129" s="169"/>
      <c r="CA129" s="169"/>
      <c r="CB129" s="169"/>
      <c r="CC129" s="169"/>
      <c r="CD129" s="169"/>
      <c r="CE129" s="169"/>
      <c r="CF129" s="169"/>
      <c r="CG129" s="1"/>
    </row>
    <row r="130" spans="1:85" ht="15.75" customHeight="1">
      <c r="A130" s="1"/>
      <c r="B130" s="1"/>
      <c r="C130" s="1"/>
      <c r="D130" s="1"/>
      <c r="E130" s="1"/>
      <c r="F130" s="1"/>
      <c r="G130" s="1"/>
      <c r="H130" s="1"/>
      <c r="I130" s="1"/>
      <c r="J130" s="1"/>
      <c r="K130" s="1"/>
      <c r="L130" s="168"/>
      <c r="M130" s="168"/>
      <c r="N130" s="168"/>
      <c r="O130" s="168"/>
      <c r="P130" s="168"/>
      <c r="Q130" s="168"/>
      <c r="R130" s="168"/>
      <c r="S130" s="168"/>
      <c r="T130" s="168"/>
      <c r="U130" s="168"/>
      <c r="V130" s="168"/>
      <c r="W130" s="168"/>
      <c r="X130" s="168"/>
      <c r="Y130" s="168"/>
      <c r="Z130" s="168"/>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68"/>
      <c r="BD130" s="168"/>
      <c r="BE130" s="168"/>
      <c r="BF130" s="168"/>
      <c r="BG130" s="168"/>
      <c r="BH130" s="1"/>
      <c r="BI130" s="1"/>
      <c r="BJ130" s="168"/>
      <c r="BK130" s="168"/>
      <c r="BL130" s="168"/>
      <c r="BM130" s="168"/>
      <c r="BN130" s="168"/>
      <c r="BO130" s="168"/>
      <c r="BP130" s="1"/>
      <c r="BQ130" s="1"/>
      <c r="BR130" s="1"/>
      <c r="BS130" s="1"/>
      <c r="BT130" s="1"/>
      <c r="BU130" s="1"/>
      <c r="BV130" s="1"/>
      <c r="BW130" s="1"/>
      <c r="BX130" s="1"/>
      <c r="BY130" s="1"/>
      <c r="BZ130" s="169"/>
      <c r="CA130" s="169"/>
      <c r="CB130" s="169"/>
      <c r="CC130" s="169"/>
      <c r="CD130" s="169"/>
      <c r="CE130" s="169"/>
      <c r="CF130" s="169"/>
      <c r="CG130" s="1"/>
    </row>
    <row r="131" spans="1:85" ht="15.75" customHeight="1">
      <c r="A131" s="1"/>
      <c r="B131" s="1"/>
      <c r="C131" s="1"/>
      <c r="D131" s="1"/>
      <c r="E131" s="1"/>
      <c r="F131" s="1"/>
      <c r="G131" s="1"/>
      <c r="H131" s="1"/>
      <c r="I131" s="1"/>
      <c r="J131" s="1"/>
      <c r="K131" s="1"/>
      <c r="L131" s="168"/>
      <c r="M131" s="168"/>
      <c r="N131" s="168"/>
      <c r="O131" s="168"/>
      <c r="P131" s="168"/>
      <c r="Q131" s="168"/>
      <c r="R131" s="168"/>
      <c r="S131" s="168"/>
      <c r="T131" s="168"/>
      <c r="U131" s="168"/>
      <c r="V131" s="168"/>
      <c r="W131" s="168"/>
      <c r="X131" s="168"/>
      <c r="Y131" s="168"/>
      <c r="Z131" s="168"/>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68"/>
      <c r="BD131" s="168"/>
      <c r="BE131" s="168"/>
      <c r="BF131" s="168"/>
      <c r="BG131" s="168"/>
      <c r="BH131" s="1"/>
      <c r="BI131" s="1"/>
      <c r="BJ131" s="168"/>
      <c r="BK131" s="168"/>
      <c r="BL131" s="168"/>
      <c r="BM131" s="168"/>
      <c r="BN131" s="168"/>
      <c r="BO131" s="168"/>
      <c r="BP131" s="1"/>
      <c r="BQ131" s="1"/>
      <c r="BR131" s="1"/>
      <c r="BS131" s="1"/>
      <c r="BT131" s="1"/>
      <c r="BU131" s="1"/>
      <c r="BV131" s="1"/>
      <c r="BW131" s="1"/>
      <c r="BX131" s="1"/>
      <c r="BY131" s="1"/>
      <c r="BZ131" s="169"/>
      <c r="CA131" s="169"/>
      <c r="CB131" s="169"/>
      <c r="CC131" s="169"/>
      <c r="CD131" s="169"/>
      <c r="CE131" s="169"/>
      <c r="CF131" s="169"/>
      <c r="CG131" s="1"/>
    </row>
    <row r="132" spans="1:85" ht="15.75" customHeight="1">
      <c r="A132" s="1"/>
      <c r="B132" s="1"/>
      <c r="C132" s="1"/>
      <c r="D132" s="1"/>
      <c r="E132" s="1"/>
      <c r="F132" s="1"/>
      <c r="G132" s="1"/>
      <c r="H132" s="1"/>
      <c r="I132" s="1"/>
      <c r="J132" s="1"/>
      <c r="K132" s="1"/>
      <c r="L132" s="168"/>
      <c r="M132" s="168"/>
      <c r="N132" s="168"/>
      <c r="O132" s="168"/>
      <c r="P132" s="168"/>
      <c r="Q132" s="168"/>
      <c r="R132" s="168"/>
      <c r="S132" s="168"/>
      <c r="T132" s="168"/>
      <c r="U132" s="168"/>
      <c r="V132" s="168"/>
      <c r="W132" s="168"/>
      <c r="X132" s="168"/>
      <c r="Y132" s="168"/>
      <c r="Z132" s="168"/>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68"/>
      <c r="BD132" s="168"/>
      <c r="BE132" s="168"/>
      <c r="BF132" s="168"/>
      <c r="BG132" s="168"/>
      <c r="BH132" s="1"/>
      <c r="BI132" s="1"/>
      <c r="BJ132" s="168"/>
      <c r="BK132" s="168"/>
      <c r="BL132" s="168"/>
      <c r="BM132" s="168"/>
      <c r="BN132" s="168"/>
      <c r="BO132" s="168"/>
      <c r="BP132" s="1"/>
      <c r="BQ132" s="1"/>
      <c r="BR132" s="1"/>
      <c r="BS132" s="1"/>
      <c r="BT132" s="1"/>
      <c r="BU132" s="1"/>
      <c r="BV132" s="1"/>
      <c r="BW132" s="1"/>
      <c r="BX132" s="1"/>
      <c r="BY132" s="1"/>
      <c r="BZ132" s="169"/>
      <c r="CA132" s="169"/>
      <c r="CB132" s="169"/>
      <c r="CC132" s="169"/>
      <c r="CD132" s="169"/>
      <c r="CE132" s="169"/>
      <c r="CF132" s="169"/>
      <c r="CG132" s="1"/>
    </row>
    <row r="133" spans="1:85" ht="15.75" customHeight="1">
      <c r="A133" s="1"/>
      <c r="B133" s="1"/>
      <c r="C133" s="1"/>
      <c r="D133" s="1"/>
      <c r="E133" s="1"/>
      <c r="F133" s="1"/>
      <c r="G133" s="1"/>
      <c r="H133" s="1"/>
      <c r="I133" s="1"/>
      <c r="J133" s="1"/>
      <c r="K133" s="1"/>
      <c r="L133" s="168"/>
      <c r="M133" s="168"/>
      <c r="N133" s="168"/>
      <c r="O133" s="168"/>
      <c r="P133" s="168"/>
      <c r="Q133" s="168"/>
      <c r="R133" s="168"/>
      <c r="S133" s="168"/>
      <c r="T133" s="168"/>
      <c r="U133" s="168"/>
      <c r="V133" s="168"/>
      <c r="W133" s="168"/>
      <c r="X133" s="168"/>
      <c r="Y133" s="168"/>
      <c r="Z133" s="168"/>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68"/>
      <c r="BD133" s="168"/>
      <c r="BE133" s="168"/>
      <c r="BF133" s="168"/>
      <c r="BG133" s="168"/>
      <c r="BH133" s="1"/>
      <c r="BI133" s="1"/>
      <c r="BJ133" s="168"/>
      <c r="BK133" s="168"/>
      <c r="BL133" s="168"/>
      <c r="BM133" s="168"/>
      <c r="BN133" s="168"/>
      <c r="BO133" s="168"/>
      <c r="BP133" s="1"/>
      <c r="BQ133" s="1"/>
      <c r="BR133" s="1"/>
      <c r="BS133" s="1"/>
      <c r="BT133" s="1"/>
      <c r="BU133" s="1"/>
      <c r="BV133" s="1"/>
      <c r="BW133" s="1"/>
      <c r="BX133" s="1"/>
      <c r="BY133" s="1"/>
      <c r="BZ133" s="169"/>
      <c r="CA133" s="169"/>
      <c r="CB133" s="169"/>
      <c r="CC133" s="169"/>
      <c r="CD133" s="169"/>
      <c r="CE133" s="169"/>
      <c r="CF133" s="169"/>
      <c r="CG133" s="1"/>
    </row>
    <row r="134" spans="1:85" ht="15.75" customHeight="1">
      <c r="A134" s="1"/>
      <c r="B134" s="1"/>
      <c r="C134" s="1"/>
      <c r="D134" s="1"/>
      <c r="E134" s="1"/>
      <c r="F134" s="1"/>
      <c r="G134" s="1"/>
      <c r="H134" s="1"/>
      <c r="I134" s="1"/>
      <c r="J134" s="1"/>
      <c r="K134" s="1"/>
      <c r="L134" s="168"/>
      <c r="M134" s="168"/>
      <c r="N134" s="168"/>
      <c r="O134" s="168"/>
      <c r="P134" s="168"/>
      <c r="Q134" s="168"/>
      <c r="R134" s="168"/>
      <c r="S134" s="168"/>
      <c r="T134" s="168"/>
      <c r="U134" s="168"/>
      <c r="V134" s="168"/>
      <c r="W134" s="168"/>
      <c r="X134" s="168"/>
      <c r="Y134" s="168"/>
      <c r="Z134" s="168"/>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68"/>
      <c r="BD134" s="168"/>
      <c r="BE134" s="168"/>
      <c r="BF134" s="168"/>
      <c r="BG134" s="168"/>
      <c r="BH134" s="1"/>
      <c r="BI134" s="1"/>
      <c r="BJ134" s="168"/>
      <c r="BK134" s="168"/>
      <c r="BL134" s="168"/>
      <c r="BM134" s="168"/>
      <c r="BN134" s="168"/>
      <c r="BO134" s="168"/>
      <c r="BP134" s="1"/>
      <c r="BQ134" s="1"/>
      <c r="BR134" s="1"/>
      <c r="BS134" s="1"/>
      <c r="BT134" s="1"/>
      <c r="BU134" s="1"/>
      <c r="BV134" s="1"/>
      <c r="BW134" s="1"/>
      <c r="BX134" s="1"/>
      <c r="BY134" s="1"/>
      <c r="BZ134" s="169"/>
      <c r="CA134" s="169"/>
      <c r="CB134" s="169"/>
      <c r="CC134" s="169"/>
      <c r="CD134" s="169"/>
      <c r="CE134" s="169"/>
      <c r="CF134" s="169"/>
      <c r="CG134" s="1"/>
    </row>
    <row r="135" spans="1:85" ht="15.75" customHeight="1">
      <c r="A135" s="1"/>
      <c r="B135" s="1"/>
      <c r="C135" s="1"/>
      <c r="D135" s="1"/>
      <c r="E135" s="1"/>
      <c r="F135" s="1"/>
      <c r="G135" s="1"/>
      <c r="H135" s="1"/>
      <c r="I135" s="1"/>
      <c r="J135" s="1"/>
      <c r="K135" s="1"/>
      <c r="L135" s="168"/>
      <c r="M135" s="168"/>
      <c r="N135" s="168"/>
      <c r="O135" s="168"/>
      <c r="P135" s="168"/>
      <c r="Q135" s="168"/>
      <c r="R135" s="168"/>
      <c r="S135" s="168"/>
      <c r="T135" s="168"/>
      <c r="U135" s="168"/>
      <c r="V135" s="168"/>
      <c r="W135" s="168"/>
      <c r="X135" s="168"/>
      <c r="Y135" s="168"/>
      <c r="Z135" s="168"/>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68"/>
      <c r="BD135" s="168"/>
      <c r="BE135" s="168"/>
      <c r="BF135" s="168"/>
      <c r="BG135" s="168"/>
      <c r="BH135" s="1"/>
      <c r="BI135" s="1"/>
      <c r="BJ135" s="168"/>
      <c r="BK135" s="168"/>
      <c r="BL135" s="168"/>
      <c r="BM135" s="168"/>
      <c r="BN135" s="168"/>
      <c r="BO135" s="168"/>
      <c r="BP135" s="1"/>
      <c r="BQ135" s="1"/>
      <c r="BR135" s="1"/>
      <c r="BS135" s="1"/>
      <c r="BT135" s="1"/>
      <c r="BU135" s="1"/>
      <c r="BV135" s="1"/>
      <c r="BW135" s="1"/>
      <c r="BX135" s="1"/>
      <c r="BY135" s="1"/>
      <c r="BZ135" s="169"/>
      <c r="CA135" s="169"/>
      <c r="CB135" s="169"/>
      <c r="CC135" s="169"/>
      <c r="CD135" s="169"/>
      <c r="CE135" s="169"/>
      <c r="CF135" s="169"/>
      <c r="CG135" s="1"/>
    </row>
    <row r="136" spans="1:85" ht="15.75" customHeight="1">
      <c r="A136" s="1"/>
      <c r="B136" s="1"/>
      <c r="C136" s="1"/>
      <c r="D136" s="1"/>
      <c r="E136" s="1"/>
      <c r="F136" s="1"/>
      <c r="G136" s="1"/>
      <c r="H136" s="1"/>
      <c r="I136" s="1"/>
      <c r="J136" s="1"/>
      <c r="K136" s="1"/>
      <c r="L136" s="168"/>
      <c r="M136" s="168"/>
      <c r="N136" s="168"/>
      <c r="O136" s="168"/>
      <c r="P136" s="168"/>
      <c r="Q136" s="168"/>
      <c r="R136" s="168"/>
      <c r="S136" s="168"/>
      <c r="T136" s="168"/>
      <c r="U136" s="168"/>
      <c r="V136" s="168"/>
      <c r="W136" s="168"/>
      <c r="X136" s="168"/>
      <c r="Y136" s="168"/>
      <c r="Z136" s="168"/>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68"/>
      <c r="BD136" s="168"/>
      <c r="BE136" s="168"/>
      <c r="BF136" s="168"/>
      <c r="BG136" s="168"/>
      <c r="BH136" s="1"/>
      <c r="BI136" s="1"/>
      <c r="BJ136" s="168"/>
      <c r="BK136" s="168"/>
      <c r="BL136" s="168"/>
      <c r="BM136" s="168"/>
      <c r="BN136" s="168"/>
      <c r="BO136" s="168"/>
      <c r="BP136" s="1"/>
      <c r="BQ136" s="1"/>
      <c r="BR136" s="1"/>
      <c r="BS136" s="1"/>
      <c r="BT136" s="1"/>
      <c r="BU136" s="1"/>
      <c r="BV136" s="1"/>
      <c r="BW136" s="1"/>
      <c r="BX136" s="1"/>
      <c r="BY136" s="1"/>
      <c r="BZ136" s="169"/>
      <c r="CA136" s="169"/>
      <c r="CB136" s="169"/>
      <c r="CC136" s="169"/>
      <c r="CD136" s="169"/>
      <c r="CE136" s="169"/>
      <c r="CF136" s="169"/>
      <c r="CG136" s="1"/>
    </row>
    <row r="137" spans="1:85" ht="15.75" customHeight="1">
      <c r="A137" s="1"/>
      <c r="B137" s="1"/>
      <c r="C137" s="1"/>
      <c r="D137" s="1"/>
      <c r="E137" s="1"/>
      <c r="F137" s="1"/>
      <c r="G137" s="1"/>
      <c r="H137" s="1"/>
      <c r="I137" s="1"/>
      <c r="J137" s="1"/>
      <c r="K137" s="1"/>
      <c r="L137" s="168"/>
      <c r="M137" s="168"/>
      <c r="N137" s="168"/>
      <c r="O137" s="168"/>
      <c r="P137" s="168"/>
      <c r="Q137" s="168"/>
      <c r="R137" s="168"/>
      <c r="S137" s="168"/>
      <c r="T137" s="168"/>
      <c r="U137" s="168"/>
      <c r="V137" s="168"/>
      <c r="W137" s="168"/>
      <c r="X137" s="168"/>
      <c r="Y137" s="168"/>
      <c r="Z137" s="168"/>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68"/>
      <c r="BD137" s="168"/>
      <c r="BE137" s="168"/>
      <c r="BF137" s="168"/>
      <c r="BG137" s="168"/>
      <c r="BH137" s="1"/>
      <c r="BI137" s="1"/>
      <c r="BJ137" s="168"/>
      <c r="BK137" s="168"/>
      <c r="BL137" s="168"/>
      <c r="BM137" s="168"/>
      <c r="BN137" s="168"/>
      <c r="BO137" s="168"/>
      <c r="BP137" s="1"/>
      <c r="BQ137" s="1"/>
      <c r="BR137" s="1"/>
      <c r="BS137" s="1"/>
      <c r="BT137" s="1"/>
      <c r="BU137" s="1"/>
      <c r="BV137" s="1"/>
      <c r="BW137" s="1"/>
      <c r="BX137" s="1"/>
      <c r="BY137" s="1"/>
      <c r="BZ137" s="169"/>
      <c r="CA137" s="169"/>
      <c r="CB137" s="169"/>
      <c r="CC137" s="169"/>
      <c r="CD137" s="169"/>
      <c r="CE137" s="169"/>
      <c r="CF137" s="169"/>
      <c r="CG137" s="1"/>
    </row>
    <row r="138" spans="1:85" ht="15.75" customHeight="1">
      <c r="A138" s="1"/>
      <c r="B138" s="1"/>
      <c r="C138" s="1"/>
      <c r="D138" s="1"/>
      <c r="E138" s="1"/>
      <c r="F138" s="1"/>
      <c r="G138" s="1"/>
      <c r="H138" s="1"/>
      <c r="I138" s="1"/>
      <c r="J138" s="1"/>
      <c r="K138" s="1"/>
      <c r="L138" s="168"/>
      <c r="M138" s="168"/>
      <c r="N138" s="168"/>
      <c r="O138" s="168"/>
      <c r="P138" s="168"/>
      <c r="Q138" s="168"/>
      <c r="R138" s="168"/>
      <c r="S138" s="168"/>
      <c r="T138" s="168"/>
      <c r="U138" s="168"/>
      <c r="V138" s="168"/>
      <c r="W138" s="168"/>
      <c r="X138" s="168"/>
      <c r="Y138" s="168"/>
      <c r="Z138" s="168"/>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68"/>
      <c r="BD138" s="168"/>
      <c r="BE138" s="168"/>
      <c r="BF138" s="168"/>
      <c r="BG138" s="168"/>
      <c r="BH138" s="1"/>
      <c r="BI138" s="1"/>
      <c r="BJ138" s="168"/>
      <c r="BK138" s="168"/>
      <c r="BL138" s="168"/>
      <c r="BM138" s="168"/>
      <c r="BN138" s="168"/>
      <c r="BO138" s="168"/>
      <c r="BP138" s="1"/>
      <c r="BQ138" s="1"/>
      <c r="BR138" s="1"/>
      <c r="BS138" s="1"/>
      <c r="BT138" s="1"/>
      <c r="BU138" s="1"/>
      <c r="BV138" s="1"/>
      <c r="BW138" s="1"/>
      <c r="BX138" s="1"/>
      <c r="BY138" s="1"/>
      <c r="BZ138" s="169"/>
      <c r="CA138" s="169"/>
      <c r="CB138" s="169"/>
      <c r="CC138" s="169"/>
      <c r="CD138" s="169"/>
      <c r="CE138" s="169"/>
      <c r="CF138" s="169"/>
      <c r="CG138" s="1"/>
    </row>
    <row r="139" spans="1:85" ht="15.75" customHeight="1">
      <c r="A139" s="1"/>
      <c r="B139" s="1"/>
      <c r="C139" s="1"/>
      <c r="D139" s="1"/>
      <c r="E139" s="1"/>
      <c r="F139" s="1"/>
      <c r="G139" s="1"/>
      <c r="H139" s="1"/>
      <c r="I139" s="1"/>
      <c r="J139" s="1"/>
      <c r="K139" s="1"/>
      <c r="L139" s="168"/>
      <c r="M139" s="168"/>
      <c r="N139" s="168"/>
      <c r="O139" s="168"/>
      <c r="P139" s="168"/>
      <c r="Q139" s="168"/>
      <c r="R139" s="168"/>
      <c r="S139" s="168"/>
      <c r="T139" s="168"/>
      <c r="U139" s="168"/>
      <c r="V139" s="168"/>
      <c r="W139" s="168"/>
      <c r="X139" s="168"/>
      <c r="Y139" s="168"/>
      <c r="Z139" s="168"/>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68"/>
      <c r="BD139" s="168"/>
      <c r="BE139" s="168"/>
      <c r="BF139" s="168"/>
      <c r="BG139" s="168"/>
      <c r="BH139" s="1"/>
      <c r="BI139" s="1"/>
      <c r="BJ139" s="168"/>
      <c r="BK139" s="168"/>
      <c r="BL139" s="168"/>
      <c r="BM139" s="168"/>
      <c r="BN139" s="168"/>
      <c r="BO139" s="168"/>
      <c r="BP139" s="1"/>
      <c r="BQ139" s="1"/>
      <c r="BR139" s="1"/>
      <c r="BS139" s="1"/>
      <c r="BT139" s="1"/>
      <c r="BU139" s="1"/>
      <c r="BV139" s="1"/>
      <c r="BW139" s="1"/>
      <c r="BX139" s="1"/>
      <c r="BY139" s="1"/>
      <c r="BZ139" s="169"/>
      <c r="CA139" s="169"/>
      <c r="CB139" s="169"/>
      <c r="CC139" s="169"/>
      <c r="CD139" s="169"/>
      <c r="CE139" s="169"/>
      <c r="CF139" s="169"/>
      <c r="CG139" s="1"/>
    </row>
    <row r="140" spans="1:85" ht="15.75" customHeight="1">
      <c r="A140" s="1"/>
      <c r="B140" s="1"/>
      <c r="C140" s="1"/>
      <c r="D140" s="1"/>
      <c r="E140" s="1"/>
      <c r="F140" s="1"/>
      <c r="G140" s="1"/>
      <c r="H140" s="1"/>
      <c r="I140" s="1"/>
      <c r="J140" s="1"/>
      <c r="K140" s="1"/>
      <c r="L140" s="168"/>
      <c r="M140" s="168"/>
      <c r="N140" s="168"/>
      <c r="O140" s="168"/>
      <c r="P140" s="168"/>
      <c r="Q140" s="168"/>
      <c r="R140" s="168"/>
      <c r="S140" s="168"/>
      <c r="T140" s="168"/>
      <c r="U140" s="168"/>
      <c r="V140" s="168"/>
      <c r="W140" s="168"/>
      <c r="X140" s="168"/>
      <c r="Y140" s="168"/>
      <c r="Z140" s="168"/>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68"/>
      <c r="BD140" s="168"/>
      <c r="BE140" s="168"/>
      <c r="BF140" s="168"/>
      <c r="BG140" s="168"/>
      <c r="BH140" s="1"/>
      <c r="BI140" s="1"/>
      <c r="BJ140" s="168"/>
      <c r="BK140" s="168"/>
      <c r="BL140" s="168"/>
      <c r="BM140" s="168"/>
      <c r="BN140" s="168"/>
      <c r="BO140" s="168"/>
      <c r="BP140" s="1"/>
      <c r="BQ140" s="1"/>
      <c r="BR140" s="1"/>
      <c r="BS140" s="1"/>
      <c r="BT140" s="1"/>
      <c r="BU140" s="1"/>
      <c r="BV140" s="1"/>
      <c r="BW140" s="1"/>
      <c r="BX140" s="1"/>
      <c r="BY140" s="1"/>
      <c r="BZ140" s="169"/>
      <c r="CA140" s="169"/>
      <c r="CB140" s="169"/>
      <c r="CC140" s="169"/>
      <c r="CD140" s="169"/>
      <c r="CE140" s="169"/>
      <c r="CF140" s="169"/>
      <c r="CG140" s="1"/>
    </row>
    <row r="141" spans="1:85" ht="15.75" customHeight="1">
      <c r="A141" s="1"/>
      <c r="B141" s="1"/>
      <c r="C141" s="1"/>
      <c r="D141" s="1"/>
      <c r="E141" s="1"/>
      <c r="F141" s="1"/>
      <c r="G141" s="1"/>
      <c r="H141" s="1"/>
      <c r="I141" s="1"/>
      <c r="J141" s="1"/>
      <c r="K141" s="1"/>
      <c r="L141" s="168"/>
      <c r="M141" s="168"/>
      <c r="N141" s="168"/>
      <c r="O141" s="168"/>
      <c r="P141" s="168"/>
      <c r="Q141" s="168"/>
      <c r="R141" s="168"/>
      <c r="S141" s="168"/>
      <c r="T141" s="168"/>
      <c r="U141" s="168"/>
      <c r="V141" s="168"/>
      <c r="W141" s="168"/>
      <c r="X141" s="168"/>
      <c r="Y141" s="168"/>
      <c r="Z141" s="168"/>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68"/>
      <c r="BD141" s="168"/>
      <c r="BE141" s="168"/>
      <c r="BF141" s="168"/>
      <c r="BG141" s="168"/>
      <c r="BH141" s="1"/>
      <c r="BI141" s="1"/>
      <c r="BJ141" s="168"/>
      <c r="BK141" s="168"/>
      <c r="BL141" s="168"/>
      <c r="BM141" s="168"/>
      <c r="BN141" s="168"/>
      <c r="BO141" s="168"/>
      <c r="BP141" s="1"/>
      <c r="BQ141" s="1"/>
      <c r="BR141" s="1"/>
      <c r="BS141" s="1"/>
      <c r="BT141" s="1"/>
      <c r="BU141" s="1"/>
      <c r="BV141" s="1"/>
      <c r="BW141" s="1"/>
      <c r="BX141" s="1"/>
      <c r="BY141" s="1"/>
      <c r="BZ141" s="169"/>
      <c r="CA141" s="169"/>
      <c r="CB141" s="169"/>
      <c r="CC141" s="169"/>
      <c r="CD141" s="169"/>
      <c r="CE141" s="169"/>
      <c r="CF141" s="169"/>
      <c r="CG141" s="1"/>
    </row>
    <row r="142" spans="1:85" ht="15.75" customHeight="1">
      <c r="A142" s="1"/>
      <c r="B142" s="1"/>
      <c r="C142" s="1"/>
      <c r="D142" s="1"/>
      <c r="E142" s="1"/>
      <c r="F142" s="1"/>
      <c r="G142" s="1"/>
      <c r="H142" s="1"/>
      <c r="I142" s="1"/>
      <c r="J142" s="1"/>
      <c r="K142" s="1"/>
      <c r="L142" s="168"/>
      <c r="M142" s="168"/>
      <c r="N142" s="168"/>
      <c r="O142" s="168"/>
      <c r="P142" s="168"/>
      <c r="Q142" s="168"/>
      <c r="R142" s="168"/>
      <c r="S142" s="168"/>
      <c r="T142" s="168"/>
      <c r="U142" s="168"/>
      <c r="V142" s="168"/>
      <c r="W142" s="168"/>
      <c r="X142" s="168"/>
      <c r="Y142" s="168"/>
      <c r="Z142" s="168"/>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68"/>
      <c r="BD142" s="168"/>
      <c r="BE142" s="168"/>
      <c r="BF142" s="168"/>
      <c r="BG142" s="168"/>
      <c r="BH142" s="1"/>
      <c r="BI142" s="1"/>
      <c r="BJ142" s="168"/>
      <c r="BK142" s="168"/>
      <c r="BL142" s="168"/>
      <c r="BM142" s="168"/>
      <c r="BN142" s="168"/>
      <c r="BO142" s="168"/>
      <c r="BP142" s="1"/>
      <c r="BQ142" s="1"/>
      <c r="BR142" s="1"/>
      <c r="BS142" s="1"/>
      <c r="BT142" s="1"/>
      <c r="BU142" s="1"/>
      <c r="BV142" s="1"/>
      <c r="BW142" s="1"/>
      <c r="BX142" s="1"/>
      <c r="BY142" s="1"/>
      <c r="BZ142" s="169"/>
      <c r="CA142" s="169"/>
      <c r="CB142" s="169"/>
      <c r="CC142" s="169"/>
      <c r="CD142" s="169"/>
      <c r="CE142" s="169"/>
      <c r="CF142" s="169"/>
      <c r="CG142" s="1"/>
    </row>
    <row r="143" spans="1:85" ht="15.75" customHeight="1">
      <c r="A143" s="1"/>
      <c r="B143" s="1"/>
      <c r="C143" s="1"/>
      <c r="D143" s="1"/>
      <c r="E143" s="1"/>
      <c r="F143" s="1"/>
      <c r="G143" s="1"/>
      <c r="H143" s="1"/>
      <c r="I143" s="1"/>
      <c r="J143" s="1"/>
      <c r="K143" s="1"/>
      <c r="L143" s="168"/>
      <c r="M143" s="168"/>
      <c r="N143" s="168"/>
      <c r="O143" s="168"/>
      <c r="P143" s="168"/>
      <c r="Q143" s="168"/>
      <c r="R143" s="168"/>
      <c r="S143" s="168"/>
      <c r="T143" s="168"/>
      <c r="U143" s="168"/>
      <c r="V143" s="168"/>
      <c r="W143" s="168"/>
      <c r="X143" s="168"/>
      <c r="Y143" s="168"/>
      <c r="Z143" s="168"/>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68"/>
      <c r="BD143" s="168"/>
      <c r="BE143" s="168"/>
      <c r="BF143" s="168"/>
      <c r="BG143" s="168"/>
      <c r="BH143" s="1"/>
      <c r="BI143" s="1"/>
      <c r="BJ143" s="168"/>
      <c r="BK143" s="168"/>
      <c r="BL143" s="168"/>
      <c r="BM143" s="168"/>
      <c r="BN143" s="168"/>
      <c r="BO143" s="168"/>
      <c r="BP143" s="1"/>
      <c r="BQ143" s="1"/>
      <c r="BR143" s="1"/>
      <c r="BS143" s="1"/>
      <c r="BT143" s="1"/>
      <c r="BU143" s="1"/>
      <c r="BV143" s="1"/>
      <c r="BW143" s="1"/>
      <c r="BX143" s="1"/>
      <c r="BY143" s="1"/>
      <c r="BZ143" s="169"/>
      <c r="CA143" s="169"/>
      <c r="CB143" s="169"/>
      <c r="CC143" s="169"/>
      <c r="CD143" s="169"/>
      <c r="CE143" s="169"/>
      <c r="CF143" s="169"/>
      <c r="CG143" s="1"/>
    </row>
    <row r="144" spans="1:85" ht="15.75" customHeight="1">
      <c r="A144" s="1"/>
      <c r="B144" s="1"/>
      <c r="C144" s="1"/>
      <c r="D144" s="1"/>
      <c r="E144" s="1"/>
      <c r="F144" s="1"/>
      <c r="G144" s="1"/>
      <c r="H144" s="1"/>
      <c r="I144" s="1"/>
      <c r="J144" s="1"/>
      <c r="K144" s="1"/>
      <c r="L144" s="168"/>
      <c r="M144" s="168"/>
      <c r="N144" s="168"/>
      <c r="O144" s="168"/>
      <c r="P144" s="168"/>
      <c r="Q144" s="168"/>
      <c r="R144" s="168"/>
      <c r="S144" s="168"/>
      <c r="T144" s="168"/>
      <c r="U144" s="168"/>
      <c r="V144" s="168"/>
      <c r="W144" s="168"/>
      <c r="X144" s="168"/>
      <c r="Y144" s="168"/>
      <c r="Z144" s="168"/>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68"/>
      <c r="BD144" s="168"/>
      <c r="BE144" s="168"/>
      <c r="BF144" s="168"/>
      <c r="BG144" s="168"/>
      <c r="BH144" s="1"/>
      <c r="BI144" s="1"/>
      <c r="BJ144" s="168"/>
      <c r="BK144" s="168"/>
      <c r="BL144" s="168"/>
      <c r="BM144" s="168"/>
      <c r="BN144" s="168"/>
      <c r="BO144" s="168"/>
      <c r="BP144" s="1"/>
      <c r="BQ144" s="1"/>
      <c r="BR144" s="1"/>
      <c r="BS144" s="1"/>
      <c r="BT144" s="1"/>
      <c r="BU144" s="1"/>
      <c r="BV144" s="1"/>
      <c r="BW144" s="1"/>
      <c r="BX144" s="1"/>
      <c r="BY144" s="1"/>
      <c r="BZ144" s="169"/>
      <c r="CA144" s="169"/>
      <c r="CB144" s="169"/>
      <c r="CC144" s="169"/>
      <c r="CD144" s="169"/>
      <c r="CE144" s="169"/>
      <c r="CF144" s="169"/>
      <c r="CG144" s="1"/>
    </row>
    <row r="145" spans="1:85" ht="15.75" customHeight="1">
      <c r="A145" s="1"/>
      <c r="B145" s="1"/>
      <c r="C145" s="1"/>
      <c r="D145" s="1"/>
      <c r="E145" s="1"/>
      <c r="F145" s="1"/>
      <c r="G145" s="1"/>
      <c r="H145" s="1"/>
      <c r="I145" s="1"/>
      <c r="J145" s="1"/>
      <c r="K145" s="1"/>
      <c r="L145" s="168"/>
      <c r="M145" s="168"/>
      <c r="N145" s="168"/>
      <c r="O145" s="168"/>
      <c r="P145" s="168"/>
      <c r="Q145" s="168"/>
      <c r="R145" s="168"/>
      <c r="S145" s="168"/>
      <c r="T145" s="168"/>
      <c r="U145" s="168"/>
      <c r="V145" s="168"/>
      <c r="W145" s="168"/>
      <c r="X145" s="168"/>
      <c r="Y145" s="168"/>
      <c r="Z145" s="168"/>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68"/>
      <c r="BD145" s="168"/>
      <c r="BE145" s="168"/>
      <c r="BF145" s="168"/>
      <c r="BG145" s="168"/>
      <c r="BH145" s="1"/>
      <c r="BI145" s="1"/>
      <c r="BJ145" s="168"/>
      <c r="BK145" s="168"/>
      <c r="BL145" s="168"/>
      <c r="BM145" s="168"/>
      <c r="BN145" s="168"/>
      <c r="BO145" s="168"/>
      <c r="BP145" s="1"/>
      <c r="BQ145" s="1"/>
      <c r="BR145" s="1"/>
      <c r="BS145" s="1"/>
      <c r="BT145" s="1"/>
      <c r="BU145" s="1"/>
      <c r="BV145" s="1"/>
      <c r="BW145" s="1"/>
      <c r="BX145" s="1"/>
      <c r="BY145" s="1"/>
      <c r="BZ145" s="169"/>
      <c r="CA145" s="169"/>
      <c r="CB145" s="169"/>
      <c r="CC145" s="169"/>
      <c r="CD145" s="169"/>
      <c r="CE145" s="169"/>
      <c r="CF145" s="169"/>
      <c r="CG145" s="1"/>
    </row>
    <row r="146" spans="1:85" ht="15.75" customHeight="1">
      <c r="A146" s="1"/>
      <c r="B146" s="1"/>
      <c r="C146" s="1"/>
      <c r="D146" s="1"/>
      <c r="E146" s="1"/>
      <c r="F146" s="1"/>
      <c r="G146" s="1"/>
      <c r="H146" s="1"/>
      <c r="I146" s="1"/>
      <c r="J146" s="1"/>
      <c r="K146" s="1"/>
      <c r="L146" s="168"/>
      <c r="M146" s="168"/>
      <c r="N146" s="168"/>
      <c r="O146" s="168"/>
      <c r="P146" s="168"/>
      <c r="Q146" s="168"/>
      <c r="R146" s="168"/>
      <c r="S146" s="168"/>
      <c r="T146" s="168"/>
      <c r="U146" s="168"/>
      <c r="V146" s="168"/>
      <c r="W146" s="168"/>
      <c r="X146" s="168"/>
      <c r="Y146" s="168"/>
      <c r="Z146" s="168"/>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68"/>
      <c r="BD146" s="168"/>
      <c r="BE146" s="168"/>
      <c r="BF146" s="168"/>
      <c r="BG146" s="168"/>
      <c r="BH146" s="1"/>
      <c r="BI146" s="1"/>
      <c r="BJ146" s="168"/>
      <c r="BK146" s="168"/>
      <c r="BL146" s="168"/>
      <c r="BM146" s="168"/>
      <c r="BN146" s="168"/>
      <c r="BO146" s="168"/>
      <c r="BP146" s="1"/>
      <c r="BQ146" s="1"/>
      <c r="BR146" s="1"/>
      <c r="BS146" s="1"/>
      <c r="BT146" s="1"/>
      <c r="BU146" s="1"/>
      <c r="BV146" s="1"/>
      <c r="BW146" s="1"/>
      <c r="BX146" s="1"/>
      <c r="BY146" s="1"/>
      <c r="BZ146" s="169"/>
      <c r="CA146" s="169"/>
      <c r="CB146" s="169"/>
      <c r="CC146" s="169"/>
      <c r="CD146" s="169"/>
      <c r="CE146" s="169"/>
      <c r="CF146" s="169"/>
      <c r="CG146" s="1"/>
    </row>
    <row r="147" spans="1:85" ht="15.75" customHeight="1">
      <c r="A147" s="1"/>
      <c r="B147" s="1"/>
      <c r="C147" s="1"/>
      <c r="D147" s="1"/>
      <c r="E147" s="1"/>
      <c r="F147" s="1"/>
      <c r="G147" s="1"/>
      <c r="H147" s="1"/>
      <c r="I147" s="1"/>
      <c r="J147" s="1"/>
      <c r="K147" s="1"/>
      <c r="L147" s="168"/>
      <c r="M147" s="168"/>
      <c r="N147" s="168"/>
      <c r="O147" s="168"/>
      <c r="P147" s="168"/>
      <c r="Q147" s="168"/>
      <c r="R147" s="168"/>
      <c r="S147" s="168"/>
      <c r="T147" s="168"/>
      <c r="U147" s="168"/>
      <c r="V147" s="168"/>
      <c r="W147" s="168"/>
      <c r="X147" s="168"/>
      <c r="Y147" s="168"/>
      <c r="Z147" s="168"/>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68"/>
      <c r="BD147" s="168"/>
      <c r="BE147" s="168"/>
      <c r="BF147" s="168"/>
      <c r="BG147" s="168"/>
      <c r="BH147" s="1"/>
      <c r="BI147" s="1"/>
      <c r="BJ147" s="168"/>
      <c r="BK147" s="168"/>
      <c r="BL147" s="168"/>
      <c r="BM147" s="168"/>
      <c r="BN147" s="168"/>
      <c r="BO147" s="168"/>
      <c r="BP147" s="1"/>
      <c r="BQ147" s="1"/>
      <c r="BR147" s="1"/>
      <c r="BS147" s="1"/>
      <c r="BT147" s="1"/>
      <c r="BU147" s="1"/>
      <c r="BV147" s="1"/>
      <c r="BW147" s="1"/>
      <c r="BX147" s="1"/>
      <c r="BY147" s="1"/>
      <c r="BZ147" s="169"/>
      <c r="CA147" s="169"/>
      <c r="CB147" s="169"/>
      <c r="CC147" s="169"/>
      <c r="CD147" s="169"/>
      <c r="CE147" s="169"/>
      <c r="CF147" s="169"/>
      <c r="CG147" s="1"/>
    </row>
    <row r="148" spans="1:85" ht="15.75" customHeight="1">
      <c r="A148" s="1"/>
      <c r="B148" s="1"/>
      <c r="C148" s="1"/>
      <c r="D148" s="1"/>
      <c r="E148" s="1"/>
      <c r="F148" s="1"/>
      <c r="G148" s="1"/>
      <c r="H148" s="1"/>
      <c r="I148" s="1"/>
      <c r="J148" s="1"/>
      <c r="K148" s="1"/>
      <c r="L148" s="168"/>
      <c r="M148" s="168"/>
      <c r="N148" s="168"/>
      <c r="O148" s="168"/>
      <c r="P148" s="168"/>
      <c r="Q148" s="168"/>
      <c r="R148" s="168"/>
      <c r="S148" s="168"/>
      <c r="T148" s="168"/>
      <c r="U148" s="168"/>
      <c r="V148" s="168"/>
      <c r="W148" s="168"/>
      <c r="X148" s="168"/>
      <c r="Y148" s="168"/>
      <c r="Z148" s="168"/>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68"/>
      <c r="BD148" s="168"/>
      <c r="BE148" s="168"/>
      <c r="BF148" s="168"/>
      <c r="BG148" s="168"/>
      <c r="BH148" s="1"/>
      <c r="BI148" s="1"/>
      <c r="BJ148" s="168"/>
      <c r="BK148" s="168"/>
      <c r="BL148" s="168"/>
      <c r="BM148" s="168"/>
      <c r="BN148" s="168"/>
      <c r="BO148" s="168"/>
      <c r="BP148" s="1"/>
      <c r="BQ148" s="1"/>
      <c r="BR148" s="1"/>
      <c r="BS148" s="1"/>
      <c r="BT148" s="1"/>
      <c r="BU148" s="1"/>
      <c r="BV148" s="1"/>
      <c r="BW148" s="1"/>
      <c r="BX148" s="1"/>
      <c r="BY148" s="1"/>
      <c r="BZ148" s="169"/>
      <c r="CA148" s="169"/>
      <c r="CB148" s="169"/>
      <c r="CC148" s="169"/>
      <c r="CD148" s="169"/>
      <c r="CE148" s="169"/>
      <c r="CF148" s="169"/>
      <c r="CG148" s="1"/>
    </row>
    <row r="149" spans="1:85" ht="15.75" customHeight="1">
      <c r="A149" s="1"/>
      <c r="B149" s="1"/>
      <c r="C149" s="1"/>
      <c r="D149" s="1"/>
      <c r="E149" s="1"/>
      <c r="F149" s="1"/>
      <c r="G149" s="1"/>
      <c r="H149" s="1"/>
      <c r="I149" s="1"/>
      <c r="J149" s="1"/>
      <c r="K149" s="1"/>
      <c r="L149" s="168"/>
      <c r="M149" s="168"/>
      <c r="N149" s="168"/>
      <c r="O149" s="168"/>
      <c r="P149" s="168"/>
      <c r="Q149" s="168"/>
      <c r="R149" s="168"/>
      <c r="S149" s="168"/>
      <c r="T149" s="168"/>
      <c r="U149" s="168"/>
      <c r="V149" s="168"/>
      <c r="W149" s="168"/>
      <c r="X149" s="168"/>
      <c r="Y149" s="168"/>
      <c r="Z149" s="168"/>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68"/>
      <c r="BD149" s="168"/>
      <c r="BE149" s="168"/>
      <c r="BF149" s="168"/>
      <c r="BG149" s="168"/>
      <c r="BH149" s="1"/>
      <c r="BI149" s="1"/>
      <c r="BJ149" s="168"/>
      <c r="BK149" s="168"/>
      <c r="BL149" s="168"/>
      <c r="BM149" s="168"/>
      <c r="BN149" s="168"/>
      <c r="BO149" s="168"/>
      <c r="BP149" s="1"/>
      <c r="BQ149" s="1"/>
      <c r="BR149" s="1"/>
      <c r="BS149" s="1"/>
      <c r="BT149" s="1"/>
      <c r="BU149" s="1"/>
      <c r="BV149" s="1"/>
      <c r="BW149" s="1"/>
      <c r="BX149" s="1"/>
      <c r="BY149" s="1"/>
      <c r="BZ149" s="169"/>
      <c r="CA149" s="169"/>
      <c r="CB149" s="169"/>
      <c r="CC149" s="169"/>
      <c r="CD149" s="169"/>
      <c r="CE149" s="169"/>
      <c r="CF149" s="169"/>
      <c r="CG149" s="1"/>
    </row>
    <row r="150" spans="1:85" ht="15.75" customHeight="1">
      <c r="A150" s="1"/>
      <c r="B150" s="1"/>
      <c r="C150" s="1"/>
      <c r="D150" s="1"/>
      <c r="E150" s="1"/>
      <c r="F150" s="1"/>
      <c r="G150" s="1"/>
      <c r="H150" s="1"/>
      <c r="I150" s="1"/>
      <c r="J150" s="1"/>
      <c r="K150" s="1"/>
      <c r="L150" s="168"/>
      <c r="M150" s="168"/>
      <c r="N150" s="168"/>
      <c r="O150" s="168"/>
      <c r="P150" s="168"/>
      <c r="Q150" s="168"/>
      <c r="R150" s="168"/>
      <c r="S150" s="168"/>
      <c r="T150" s="168"/>
      <c r="U150" s="168"/>
      <c r="V150" s="168"/>
      <c r="W150" s="168"/>
      <c r="X150" s="168"/>
      <c r="Y150" s="168"/>
      <c r="Z150" s="168"/>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68"/>
      <c r="BD150" s="168"/>
      <c r="BE150" s="168"/>
      <c r="BF150" s="168"/>
      <c r="BG150" s="168"/>
      <c r="BH150" s="1"/>
      <c r="BI150" s="1"/>
      <c r="BJ150" s="168"/>
      <c r="BK150" s="168"/>
      <c r="BL150" s="168"/>
      <c r="BM150" s="168"/>
      <c r="BN150" s="168"/>
      <c r="BO150" s="168"/>
      <c r="BP150" s="1"/>
      <c r="BQ150" s="1"/>
      <c r="BR150" s="1"/>
      <c r="BS150" s="1"/>
      <c r="BT150" s="1"/>
      <c r="BU150" s="1"/>
      <c r="BV150" s="1"/>
      <c r="BW150" s="1"/>
      <c r="BX150" s="1"/>
      <c r="BY150" s="1"/>
      <c r="BZ150" s="169"/>
      <c r="CA150" s="169"/>
      <c r="CB150" s="169"/>
      <c r="CC150" s="169"/>
      <c r="CD150" s="169"/>
      <c r="CE150" s="169"/>
      <c r="CF150" s="169"/>
      <c r="CG150" s="1"/>
    </row>
    <row r="151" spans="1:85" ht="15.75" customHeight="1">
      <c r="A151" s="1"/>
      <c r="B151" s="1"/>
      <c r="C151" s="1"/>
      <c r="D151" s="1"/>
      <c r="E151" s="1"/>
      <c r="F151" s="1"/>
      <c r="G151" s="1"/>
      <c r="H151" s="1"/>
      <c r="I151" s="1"/>
      <c r="J151" s="1"/>
      <c r="K151" s="1"/>
      <c r="L151" s="168"/>
      <c r="M151" s="168"/>
      <c r="N151" s="168"/>
      <c r="O151" s="168"/>
      <c r="P151" s="168"/>
      <c r="Q151" s="168"/>
      <c r="R151" s="168"/>
      <c r="S151" s="168"/>
      <c r="T151" s="168"/>
      <c r="U151" s="168"/>
      <c r="V151" s="168"/>
      <c r="W151" s="168"/>
      <c r="X151" s="168"/>
      <c r="Y151" s="168"/>
      <c r="Z151" s="168"/>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68"/>
      <c r="BD151" s="168"/>
      <c r="BE151" s="168"/>
      <c r="BF151" s="168"/>
      <c r="BG151" s="168"/>
      <c r="BH151" s="1"/>
      <c r="BI151" s="1"/>
      <c r="BJ151" s="168"/>
      <c r="BK151" s="168"/>
      <c r="BL151" s="168"/>
      <c r="BM151" s="168"/>
      <c r="BN151" s="168"/>
      <c r="BO151" s="168"/>
      <c r="BP151" s="1"/>
      <c r="BQ151" s="1"/>
      <c r="BR151" s="1"/>
      <c r="BS151" s="1"/>
      <c r="BT151" s="1"/>
      <c r="BU151" s="1"/>
      <c r="BV151" s="1"/>
      <c r="BW151" s="1"/>
      <c r="BX151" s="1"/>
      <c r="BY151" s="1"/>
      <c r="BZ151" s="169"/>
      <c r="CA151" s="169"/>
      <c r="CB151" s="169"/>
      <c r="CC151" s="169"/>
      <c r="CD151" s="169"/>
      <c r="CE151" s="169"/>
      <c r="CF151" s="169"/>
      <c r="CG151" s="1"/>
    </row>
    <row r="152" spans="1:85" ht="15.75" customHeight="1">
      <c r="A152" s="1"/>
      <c r="B152" s="1"/>
      <c r="C152" s="1"/>
      <c r="D152" s="1"/>
      <c r="E152" s="1"/>
      <c r="F152" s="1"/>
      <c r="G152" s="1"/>
      <c r="H152" s="1"/>
      <c r="I152" s="1"/>
      <c r="J152" s="1"/>
      <c r="K152" s="1"/>
      <c r="L152" s="168"/>
      <c r="M152" s="168"/>
      <c r="N152" s="168"/>
      <c r="O152" s="168"/>
      <c r="P152" s="168"/>
      <c r="Q152" s="168"/>
      <c r="R152" s="168"/>
      <c r="S152" s="168"/>
      <c r="T152" s="168"/>
      <c r="U152" s="168"/>
      <c r="V152" s="168"/>
      <c r="W152" s="168"/>
      <c r="X152" s="168"/>
      <c r="Y152" s="168"/>
      <c r="Z152" s="168"/>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68"/>
      <c r="BD152" s="168"/>
      <c r="BE152" s="168"/>
      <c r="BF152" s="168"/>
      <c r="BG152" s="168"/>
      <c r="BH152" s="1"/>
      <c r="BI152" s="1"/>
      <c r="BJ152" s="168"/>
      <c r="BK152" s="168"/>
      <c r="BL152" s="168"/>
      <c r="BM152" s="168"/>
      <c r="BN152" s="168"/>
      <c r="BO152" s="168"/>
      <c r="BP152" s="1"/>
      <c r="BQ152" s="1"/>
      <c r="BR152" s="1"/>
      <c r="BS152" s="1"/>
      <c r="BT152" s="1"/>
      <c r="BU152" s="1"/>
      <c r="BV152" s="1"/>
      <c r="BW152" s="1"/>
      <c r="BX152" s="1"/>
      <c r="BY152" s="1"/>
      <c r="BZ152" s="169"/>
      <c r="CA152" s="169"/>
      <c r="CB152" s="169"/>
      <c r="CC152" s="169"/>
      <c r="CD152" s="169"/>
      <c r="CE152" s="169"/>
      <c r="CF152" s="169"/>
      <c r="CG152" s="1"/>
    </row>
    <row r="153" spans="1:85" ht="15.75" customHeight="1">
      <c r="A153" s="1"/>
      <c r="B153" s="1"/>
      <c r="C153" s="1"/>
      <c r="D153" s="1"/>
      <c r="E153" s="1"/>
      <c r="F153" s="1"/>
      <c r="G153" s="1"/>
      <c r="H153" s="1"/>
      <c r="I153" s="1"/>
      <c r="J153" s="1"/>
      <c r="K153" s="1"/>
      <c r="L153" s="168"/>
      <c r="M153" s="168"/>
      <c r="N153" s="168"/>
      <c r="O153" s="168"/>
      <c r="P153" s="168"/>
      <c r="Q153" s="168"/>
      <c r="R153" s="168"/>
      <c r="S153" s="168"/>
      <c r="T153" s="168"/>
      <c r="U153" s="168"/>
      <c r="V153" s="168"/>
      <c r="W153" s="168"/>
      <c r="X153" s="168"/>
      <c r="Y153" s="168"/>
      <c r="Z153" s="168"/>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68"/>
      <c r="BD153" s="168"/>
      <c r="BE153" s="168"/>
      <c r="BF153" s="168"/>
      <c r="BG153" s="168"/>
      <c r="BH153" s="1"/>
      <c r="BI153" s="1"/>
      <c r="BJ153" s="168"/>
      <c r="BK153" s="168"/>
      <c r="BL153" s="168"/>
      <c r="BM153" s="168"/>
      <c r="BN153" s="168"/>
      <c r="BO153" s="168"/>
      <c r="BP153" s="1"/>
      <c r="BQ153" s="1"/>
      <c r="BR153" s="1"/>
      <c r="BS153" s="1"/>
      <c r="BT153" s="1"/>
      <c r="BU153" s="1"/>
      <c r="BV153" s="1"/>
      <c r="BW153" s="1"/>
      <c r="BX153" s="1"/>
      <c r="BY153" s="1"/>
      <c r="BZ153" s="169"/>
      <c r="CA153" s="169"/>
      <c r="CB153" s="169"/>
      <c r="CC153" s="169"/>
      <c r="CD153" s="169"/>
      <c r="CE153" s="169"/>
      <c r="CF153" s="169"/>
      <c r="CG153" s="1"/>
    </row>
    <row r="154" spans="1:85" ht="15.75" customHeight="1">
      <c r="A154" s="1"/>
      <c r="B154" s="1"/>
      <c r="C154" s="1"/>
      <c r="D154" s="1"/>
      <c r="E154" s="1"/>
      <c r="F154" s="1"/>
      <c r="G154" s="1"/>
      <c r="H154" s="1"/>
      <c r="I154" s="1"/>
      <c r="J154" s="1"/>
      <c r="K154" s="1"/>
      <c r="L154" s="168"/>
      <c r="M154" s="168"/>
      <c r="N154" s="168"/>
      <c r="O154" s="168"/>
      <c r="P154" s="168"/>
      <c r="Q154" s="168"/>
      <c r="R154" s="168"/>
      <c r="S154" s="168"/>
      <c r="T154" s="168"/>
      <c r="U154" s="168"/>
      <c r="V154" s="168"/>
      <c r="W154" s="168"/>
      <c r="X154" s="168"/>
      <c r="Y154" s="168"/>
      <c r="Z154" s="168"/>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68"/>
      <c r="BD154" s="168"/>
      <c r="BE154" s="168"/>
      <c r="BF154" s="168"/>
      <c r="BG154" s="168"/>
      <c r="BH154" s="1"/>
      <c r="BI154" s="1"/>
      <c r="BJ154" s="168"/>
      <c r="BK154" s="168"/>
      <c r="BL154" s="168"/>
      <c r="BM154" s="168"/>
      <c r="BN154" s="168"/>
      <c r="BO154" s="168"/>
      <c r="BP154" s="1"/>
      <c r="BQ154" s="1"/>
      <c r="BR154" s="1"/>
      <c r="BS154" s="1"/>
      <c r="BT154" s="1"/>
      <c r="BU154" s="1"/>
      <c r="BV154" s="1"/>
      <c r="BW154" s="1"/>
      <c r="BX154" s="1"/>
      <c r="BY154" s="1"/>
      <c r="BZ154" s="169"/>
      <c r="CA154" s="169"/>
      <c r="CB154" s="169"/>
      <c r="CC154" s="169"/>
      <c r="CD154" s="169"/>
      <c r="CE154" s="169"/>
      <c r="CF154" s="169"/>
      <c r="CG154" s="1"/>
    </row>
    <row r="155" spans="1:85" ht="15.75" customHeight="1">
      <c r="A155" s="1"/>
      <c r="B155" s="1"/>
      <c r="C155" s="1"/>
      <c r="D155" s="1"/>
      <c r="E155" s="1"/>
      <c r="F155" s="1"/>
      <c r="G155" s="1"/>
      <c r="H155" s="1"/>
      <c r="I155" s="1"/>
      <c r="J155" s="1"/>
      <c r="K155" s="1"/>
      <c r="L155" s="168"/>
      <c r="M155" s="168"/>
      <c r="N155" s="168"/>
      <c r="O155" s="168"/>
      <c r="P155" s="168"/>
      <c r="Q155" s="168"/>
      <c r="R155" s="168"/>
      <c r="S155" s="168"/>
      <c r="T155" s="168"/>
      <c r="U155" s="168"/>
      <c r="V155" s="168"/>
      <c r="W155" s="168"/>
      <c r="X155" s="168"/>
      <c r="Y155" s="168"/>
      <c r="Z155" s="168"/>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68"/>
      <c r="BD155" s="168"/>
      <c r="BE155" s="168"/>
      <c r="BF155" s="168"/>
      <c r="BG155" s="168"/>
      <c r="BH155" s="1"/>
      <c r="BI155" s="1"/>
      <c r="BJ155" s="168"/>
      <c r="BK155" s="168"/>
      <c r="BL155" s="168"/>
      <c r="BM155" s="168"/>
      <c r="BN155" s="168"/>
      <c r="BO155" s="168"/>
      <c r="BP155" s="1"/>
      <c r="BQ155" s="1"/>
      <c r="BR155" s="1"/>
      <c r="BS155" s="1"/>
      <c r="BT155" s="1"/>
      <c r="BU155" s="1"/>
      <c r="BV155" s="1"/>
      <c r="BW155" s="1"/>
      <c r="BX155" s="1"/>
      <c r="BY155" s="1"/>
      <c r="BZ155" s="169"/>
      <c r="CA155" s="169"/>
      <c r="CB155" s="169"/>
      <c r="CC155" s="169"/>
      <c r="CD155" s="169"/>
      <c r="CE155" s="169"/>
      <c r="CF155" s="169"/>
      <c r="CG155" s="1"/>
    </row>
    <row r="156" spans="1:85" ht="15.75" customHeight="1">
      <c r="A156" s="1"/>
      <c r="B156" s="1"/>
      <c r="C156" s="1"/>
      <c r="D156" s="1"/>
      <c r="E156" s="1"/>
      <c r="F156" s="1"/>
      <c r="G156" s="1"/>
      <c r="H156" s="1"/>
      <c r="I156" s="1"/>
      <c r="J156" s="1"/>
      <c r="K156" s="1"/>
      <c r="L156" s="168"/>
      <c r="M156" s="168"/>
      <c r="N156" s="168"/>
      <c r="O156" s="168"/>
      <c r="P156" s="168"/>
      <c r="Q156" s="168"/>
      <c r="R156" s="168"/>
      <c r="S156" s="168"/>
      <c r="T156" s="168"/>
      <c r="U156" s="168"/>
      <c r="V156" s="168"/>
      <c r="W156" s="168"/>
      <c r="X156" s="168"/>
      <c r="Y156" s="168"/>
      <c r="Z156" s="168"/>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68"/>
      <c r="BD156" s="168"/>
      <c r="BE156" s="168"/>
      <c r="BF156" s="168"/>
      <c r="BG156" s="168"/>
      <c r="BH156" s="1"/>
      <c r="BI156" s="1"/>
      <c r="BJ156" s="168"/>
      <c r="BK156" s="168"/>
      <c r="BL156" s="168"/>
      <c r="BM156" s="168"/>
      <c r="BN156" s="168"/>
      <c r="BO156" s="168"/>
      <c r="BP156" s="1"/>
      <c r="BQ156" s="1"/>
      <c r="BR156" s="1"/>
      <c r="BS156" s="1"/>
      <c r="BT156" s="1"/>
      <c r="BU156" s="1"/>
      <c r="BV156" s="1"/>
      <c r="BW156" s="1"/>
      <c r="BX156" s="1"/>
      <c r="BY156" s="1"/>
      <c r="BZ156" s="169"/>
      <c r="CA156" s="169"/>
      <c r="CB156" s="169"/>
      <c r="CC156" s="169"/>
      <c r="CD156" s="169"/>
      <c r="CE156" s="169"/>
      <c r="CF156" s="169"/>
      <c r="CG156" s="1"/>
    </row>
    <row r="157" spans="1:85" ht="15.75" customHeight="1">
      <c r="A157" s="1"/>
      <c r="B157" s="1"/>
      <c r="C157" s="1"/>
      <c r="D157" s="1"/>
      <c r="E157" s="1"/>
      <c r="F157" s="1"/>
      <c r="G157" s="1"/>
      <c r="H157" s="1"/>
      <c r="I157" s="1"/>
      <c r="J157" s="1"/>
      <c r="K157" s="1"/>
      <c r="L157" s="168"/>
      <c r="M157" s="168"/>
      <c r="N157" s="168"/>
      <c r="O157" s="168"/>
      <c r="P157" s="168"/>
      <c r="Q157" s="168"/>
      <c r="R157" s="168"/>
      <c r="S157" s="168"/>
      <c r="T157" s="168"/>
      <c r="U157" s="168"/>
      <c r="V157" s="168"/>
      <c r="W157" s="168"/>
      <c r="X157" s="168"/>
      <c r="Y157" s="168"/>
      <c r="Z157" s="168"/>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68"/>
      <c r="BD157" s="168"/>
      <c r="BE157" s="168"/>
      <c r="BF157" s="168"/>
      <c r="BG157" s="168"/>
      <c r="BH157" s="1"/>
      <c r="BI157" s="1"/>
      <c r="BJ157" s="168"/>
      <c r="BK157" s="168"/>
      <c r="BL157" s="168"/>
      <c r="BM157" s="168"/>
      <c r="BN157" s="168"/>
      <c r="BO157" s="168"/>
      <c r="BP157" s="1"/>
      <c r="BQ157" s="1"/>
      <c r="BR157" s="1"/>
      <c r="BS157" s="1"/>
      <c r="BT157" s="1"/>
      <c r="BU157" s="1"/>
      <c r="BV157" s="1"/>
      <c r="BW157" s="1"/>
      <c r="BX157" s="1"/>
      <c r="BY157" s="1"/>
      <c r="BZ157" s="169"/>
      <c r="CA157" s="169"/>
      <c r="CB157" s="169"/>
      <c r="CC157" s="169"/>
      <c r="CD157" s="169"/>
      <c r="CE157" s="169"/>
      <c r="CF157" s="169"/>
      <c r="CG157" s="1"/>
    </row>
    <row r="158" spans="1:85" ht="15.75" customHeight="1">
      <c r="A158" s="1"/>
      <c r="B158" s="1"/>
      <c r="C158" s="1"/>
      <c r="D158" s="1"/>
      <c r="E158" s="1"/>
      <c r="F158" s="1"/>
      <c r="G158" s="1"/>
      <c r="H158" s="1"/>
      <c r="I158" s="1"/>
      <c r="J158" s="1"/>
      <c r="K158" s="1"/>
      <c r="L158" s="168"/>
      <c r="M158" s="168"/>
      <c r="N158" s="168"/>
      <c r="O158" s="168"/>
      <c r="P158" s="168"/>
      <c r="Q158" s="168"/>
      <c r="R158" s="168"/>
      <c r="S158" s="168"/>
      <c r="T158" s="168"/>
      <c r="U158" s="168"/>
      <c r="V158" s="168"/>
      <c r="W158" s="168"/>
      <c r="X158" s="168"/>
      <c r="Y158" s="168"/>
      <c r="Z158" s="168"/>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68"/>
      <c r="BD158" s="168"/>
      <c r="BE158" s="168"/>
      <c r="BF158" s="168"/>
      <c r="BG158" s="168"/>
      <c r="BH158" s="1"/>
      <c r="BI158" s="1"/>
      <c r="BJ158" s="168"/>
      <c r="BK158" s="168"/>
      <c r="BL158" s="168"/>
      <c r="BM158" s="168"/>
      <c r="BN158" s="168"/>
      <c r="BO158" s="168"/>
      <c r="BP158" s="1"/>
      <c r="BQ158" s="1"/>
      <c r="BR158" s="1"/>
      <c r="BS158" s="1"/>
      <c r="BT158" s="1"/>
      <c r="BU158" s="1"/>
      <c r="BV158" s="1"/>
      <c r="BW158" s="1"/>
      <c r="BX158" s="1"/>
      <c r="BY158" s="1"/>
      <c r="BZ158" s="169"/>
      <c r="CA158" s="169"/>
      <c r="CB158" s="169"/>
      <c r="CC158" s="169"/>
      <c r="CD158" s="169"/>
      <c r="CE158" s="169"/>
      <c r="CF158" s="169"/>
      <c r="CG158" s="1"/>
    </row>
    <row r="159" spans="1:85" ht="15.75" customHeight="1">
      <c r="A159" s="1"/>
      <c r="B159" s="1"/>
      <c r="C159" s="1"/>
      <c r="D159" s="1"/>
      <c r="E159" s="1"/>
      <c r="F159" s="1"/>
      <c r="G159" s="1"/>
      <c r="H159" s="1"/>
      <c r="I159" s="1"/>
      <c r="J159" s="1"/>
      <c r="K159" s="1"/>
      <c r="L159" s="168"/>
      <c r="M159" s="168"/>
      <c r="N159" s="168"/>
      <c r="O159" s="168"/>
      <c r="P159" s="168"/>
      <c r="Q159" s="168"/>
      <c r="R159" s="168"/>
      <c r="S159" s="168"/>
      <c r="T159" s="168"/>
      <c r="U159" s="168"/>
      <c r="V159" s="168"/>
      <c r="W159" s="168"/>
      <c r="X159" s="168"/>
      <c r="Y159" s="168"/>
      <c r="Z159" s="168"/>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68"/>
      <c r="BD159" s="168"/>
      <c r="BE159" s="168"/>
      <c r="BF159" s="168"/>
      <c r="BG159" s="168"/>
      <c r="BH159" s="1"/>
      <c r="BI159" s="1"/>
      <c r="BJ159" s="168"/>
      <c r="BK159" s="168"/>
      <c r="BL159" s="168"/>
      <c r="BM159" s="168"/>
      <c r="BN159" s="168"/>
      <c r="BO159" s="168"/>
      <c r="BP159" s="1"/>
      <c r="BQ159" s="1"/>
      <c r="BR159" s="1"/>
      <c r="BS159" s="1"/>
      <c r="BT159" s="1"/>
      <c r="BU159" s="1"/>
      <c r="BV159" s="1"/>
      <c r="BW159" s="1"/>
      <c r="BX159" s="1"/>
      <c r="BY159" s="1"/>
      <c r="BZ159" s="169"/>
      <c r="CA159" s="169"/>
      <c r="CB159" s="169"/>
      <c r="CC159" s="169"/>
      <c r="CD159" s="169"/>
      <c r="CE159" s="169"/>
      <c r="CF159" s="169"/>
      <c r="CG159" s="1"/>
    </row>
    <row r="160" spans="1:85" ht="15.75" customHeight="1">
      <c r="A160" s="1"/>
      <c r="B160" s="1"/>
      <c r="C160" s="1"/>
      <c r="D160" s="1"/>
      <c r="E160" s="1"/>
      <c r="F160" s="1"/>
      <c r="G160" s="1"/>
      <c r="H160" s="1"/>
      <c r="I160" s="1"/>
      <c r="J160" s="1"/>
      <c r="K160" s="1"/>
      <c r="L160" s="168"/>
      <c r="M160" s="168"/>
      <c r="N160" s="168"/>
      <c r="O160" s="168"/>
      <c r="P160" s="168"/>
      <c r="Q160" s="168"/>
      <c r="R160" s="168"/>
      <c r="S160" s="168"/>
      <c r="T160" s="168"/>
      <c r="U160" s="168"/>
      <c r="V160" s="168"/>
      <c r="W160" s="168"/>
      <c r="X160" s="168"/>
      <c r="Y160" s="168"/>
      <c r="Z160" s="168"/>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68"/>
      <c r="BD160" s="168"/>
      <c r="BE160" s="168"/>
      <c r="BF160" s="168"/>
      <c r="BG160" s="168"/>
      <c r="BH160" s="1"/>
      <c r="BI160" s="1"/>
      <c r="BJ160" s="168"/>
      <c r="BK160" s="168"/>
      <c r="BL160" s="168"/>
      <c r="BM160" s="168"/>
      <c r="BN160" s="168"/>
      <c r="BO160" s="168"/>
      <c r="BP160" s="1"/>
      <c r="BQ160" s="1"/>
      <c r="BR160" s="1"/>
      <c r="BS160" s="1"/>
      <c r="BT160" s="1"/>
      <c r="BU160" s="1"/>
      <c r="BV160" s="1"/>
      <c r="BW160" s="1"/>
      <c r="BX160" s="1"/>
      <c r="BY160" s="1"/>
      <c r="BZ160" s="169"/>
      <c r="CA160" s="169"/>
      <c r="CB160" s="169"/>
      <c r="CC160" s="169"/>
      <c r="CD160" s="169"/>
      <c r="CE160" s="169"/>
      <c r="CF160" s="169"/>
      <c r="CG160" s="1"/>
    </row>
    <row r="161" spans="1:85" ht="15.75" customHeight="1">
      <c r="A161" s="1"/>
      <c r="B161" s="1"/>
      <c r="C161" s="1"/>
      <c r="D161" s="1"/>
      <c r="E161" s="1"/>
      <c r="F161" s="1"/>
      <c r="G161" s="1"/>
      <c r="H161" s="1"/>
      <c r="I161" s="1"/>
      <c r="J161" s="1"/>
      <c r="K161" s="1"/>
      <c r="L161" s="168"/>
      <c r="M161" s="168"/>
      <c r="N161" s="168"/>
      <c r="O161" s="168"/>
      <c r="P161" s="168"/>
      <c r="Q161" s="168"/>
      <c r="R161" s="168"/>
      <c r="S161" s="168"/>
      <c r="T161" s="168"/>
      <c r="U161" s="168"/>
      <c r="V161" s="168"/>
      <c r="W161" s="168"/>
      <c r="X161" s="168"/>
      <c r="Y161" s="168"/>
      <c r="Z161" s="168"/>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68"/>
      <c r="BD161" s="168"/>
      <c r="BE161" s="168"/>
      <c r="BF161" s="168"/>
      <c r="BG161" s="168"/>
      <c r="BH161" s="1"/>
      <c r="BI161" s="1"/>
      <c r="BJ161" s="168"/>
      <c r="BK161" s="168"/>
      <c r="BL161" s="168"/>
      <c r="BM161" s="168"/>
      <c r="BN161" s="168"/>
      <c r="BO161" s="168"/>
      <c r="BP161" s="1"/>
      <c r="BQ161" s="1"/>
      <c r="BR161" s="1"/>
      <c r="BS161" s="1"/>
      <c r="BT161" s="1"/>
      <c r="BU161" s="1"/>
      <c r="BV161" s="1"/>
      <c r="BW161" s="1"/>
      <c r="BX161" s="1"/>
      <c r="BY161" s="1"/>
      <c r="BZ161" s="169"/>
      <c r="CA161" s="169"/>
      <c r="CB161" s="169"/>
      <c r="CC161" s="169"/>
      <c r="CD161" s="169"/>
      <c r="CE161" s="169"/>
      <c r="CF161" s="169"/>
      <c r="CG161" s="1"/>
    </row>
    <row r="162" spans="1:85" ht="15.75" customHeight="1">
      <c r="A162" s="1"/>
      <c r="B162" s="1"/>
      <c r="C162" s="1"/>
      <c r="D162" s="1"/>
      <c r="E162" s="1"/>
      <c r="F162" s="1"/>
      <c r="G162" s="1"/>
      <c r="H162" s="1"/>
      <c r="I162" s="1"/>
      <c r="J162" s="1"/>
      <c r="K162" s="1"/>
      <c r="L162" s="168"/>
      <c r="M162" s="168"/>
      <c r="N162" s="168"/>
      <c r="O162" s="168"/>
      <c r="P162" s="168"/>
      <c r="Q162" s="168"/>
      <c r="R162" s="168"/>
      <c r="S162" s="168"/>
      <c r="T162" s="168"/>
      <c r="U162" s="168"/>
      <c r="V162" s="168"/>
      <c r="W162" s="168"/>
      <c r="X162" s="168"/>
      <c r="Y162" s="168"/>
      <c r="Z162" s="168"/>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68"/>
      <c r="BD162" s="168"/>
      <c r="BE162" s="168"/>
      <c r="BF162" s="168"/>
      <c r="BG162" s="168"/>
      <c r="BH162" s="1"/>
      <c r="BI162" s="1"/>
      <c r="BJ162" s="168"/>
      <c r="BK162" s="168"/>
      <c r="BL162" s="168"/>
      <c r="BM162" s="168"/>
      <c r="BN162" s="168"/>
      <c r="BO162" s="168"/>
      <c r="BP162" s="1"/>
      <c r="BQ162" s="1"/>
      <c r="BR162" s="1"/>
      <c r="BS162" s="1"/>
      <c r="BT162" s="1"/>
      <c r="BU162" s="1"/>
      <c r="BV162" s="1"/>
      <c r="BW162" s="1"/>
      <c r="BX162" s="1"/>
      <c r="BY162" s="1"/>
      <c r="BZ162" s="169"/>
      <c r="CA162" s="169"/>
      <c r="CB162" s="169"/>
      <c r="CC162" s="169"/>
      <c r="CD162" s="169"/>
      <c r="CE162" s="169"/>
      <c r="CF162" s="169"/>
      <c r="CG162" s="1"/>
    </row>
    <row r="163" spans="1:85" ht="15.75" customHeight="1">
      <c r="A163" s="1"/>
      <c r="B163" s="1"/>
      <c r="C163" s="1"/>
      <c r="D163" s="1"/>
      <c r="E163" s="1"/>
      <c r="F163" s="1"/>
      <c r="G163" s="1"/>
      <c r="H163" s="1"/>
      <c r="I163" s="1"/>
      <c r="J163" s="1"/>
      <c r="K163" s="1"/>
      <c r="L163" s="168"/>
      <c r="M163" s="168"/>
      <c r="N163" s="168"/>
      <c r="O163" s="168"/>
      <c r="P163" s="168"/>
      <c r="Q163" s="168"/>
      <c r="R163" s="168"/>
      <c r="S163" s="168"/>
      <c r="T163" s="168"/>
      <c r="U163" s="168"/>
      <c r="V163" s="168"/>
      <c r="W163" s="168"/>
      <c r="X163" s="168"/>
      <c r="Y163" s="168"/>
      <c r="Z163" s="168"/>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68"/>
      <c r="BD163" s="168"/>
      <c r="BE163" s="168"/>
      <c r="BF163" s="168"/>
      <c r="BG163" s="168"/>
      <c r="BH163" s="1"/>
      <c r="BI163" s="1"/>
      <c r="BJ163" s="168"/>
      <c r="BK163" s="168"/>
      <c r="BL163" s="168"/>
      <c r="BM163" s="168"/>
      <c r="BN163" s="168"/>
      <c r="BO163" s="168"/>
      <c r="BP163" s="1"/>
      <c r="BQ163" s="1"/>
      <c r="BR163" s="1"/>
      <c r="BS163" s="1"/>
      <c r="BT163" s="1"/>
      <c r="BU163" s="1"/>
      <c r="BV163" s="1"/>
      <c r="BW163" s="1"/>
      <c r="BX163" s="1"/>
      <c r="BY163" s="1"/>
      <c r="BZ163" s="169"/>
      <c r="CA163" s="169"/>
      <c r="CB163" s="169"/>
      <c r="CC163" s="169"/>
      <c r="CD163" s="169"/>
      <c r="CE163" s="169"/>
      <c r="CF163" s="169"/>
      <c r="CG163" s="1"/>
    </row>
    <row r="164" spans="1:85" ht="15.75" customHeight="1">
      <c r="A164" s="1"/>
      <c r="B164" s="1"/>
      <c r="C164" s="1"/>
      <c r="D164" s="1"/>
      <c r="E164" s="1"/>
      <c r="F164" s="1"/>
      <c r="G164" s="1"/>
      <c r="H164" s="1"/>
      <c r="I164" s="1"/>
      <c r="J164" s="1"/>
      <c r="K164" s="1"/>
      <c r="L164" s="168"/>
      <c r="M164" s="168"/>
      <c r="N164" s="168"/>
      <c r="O164" s="168"/>
      <c r="P164" s="168"/>
      <c r="Q164" s="168"/>
      <c r="R164" s="168"/>
      <c r="S164" s="168"/>
      <c r="T164" s="168"/>
      <c r="U164" s="168"/>
      <c r="V164" s="168"/>
      <c r="W164" s="168"/>
      <c r="X164" s="168"/>
      <c r="Y164" s="168"/>
      <c r="Z164" s="168"/>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68"/>
      <c r="BD164" s="168"/>
      <c r="BE164" s="168"/>
      <c r="BF164" s="168"/>
      <c r="BG164" s="168"/>
      <c r="BH164" s="1"/>
      <c r="BI164" s="1"/>
      <c r="BJ164" s="168"/>
      <c r="BK164" s="168"/>
      <c r="BL164" s="168"/>
      <c r="BM164" s="168"/>
      <c r="BN164" s="168"/>
      <c r="BO164" s="168"/>
      <c r="BP164" s="1"/>
      <c r="BQ164" s="1"/>
      <c r="BR164" s="1"/>
      <c r="BS164" s="1"/>
      <c r="BT164" s="1"/>
      <c r="BU164" s="1"/>
      <c r="BV164" s="1"/>
      <c r="BW164" s="1"/>
      <c r="BX164" s="1"/>
      <c r="BY164" s="1"/>
      <c r="BZ164" s="169"/>
      <c r="CA164" s="169"/>
      <c r="CB164" s="169"/>
      <c r="CC164" s="169"/>
      <c r="CD164" s="169"/>
      <c r="CE164" s="169"/>
      <c r="CF164" s="169"/>
      <c r="CG164" s="1"/>
    </row>
    <row r="165" spans="1:85" ht="15.75" customHeight="1">
      <c r="A165" s="1"/>
      <c r="B165" s="1"/>
      <c r="C165" s="1"/>
      <c r="D165" s="1"/>
      <c r="E165" s="1"/>
      <c r="F165" s="1"/>
      <c r="G165" s="1"/>
      <c r="H165" s="1"/>
      <c r="I165" s="1"/>
      <c r="J165" s="1"/>
      <c r="K165" s="1"/>
      <c r="L165" s="168"/>
      <c r="M165" s="168"/>
      <c r="N165" s="168"/>
      <c r="O165" s="168"/>
      <c r="P165" s="168"/>
      <c r="Q165" s="168"/>
      <c r="R165" s="168"/>
      <c r="S165" s="168"/>
      <c r="T165" s="168"/>
      <c r="U165" s="168"/>
      <c r="V165" s="168"/>
      <c r="W165" s="168"/>
      <c r="X165" s="168"/>
      <c r="Y165" s="168"/>
      <c r="Z165" s="168"/>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68"/>
      <c r="BD165" s="168"/>
      <c r="BE165" s="168"/>
      <c r="BF165" s="168"/>
      <c r="BG165" s="168"/>
      <c r="BH165" s="1"/>
      <c r="BI165" s="1"/>
      <c r="BJ165" s="168"/>
      <c r="BK165" s="168"/>
      <c r="BL165" s="168"/>
      <c r="BM165" s="168"/>
      <c r="BN165" s="168"/>
      <c r="BO165" s="168"/>
      <c r="BP165" s="1"/>
      <c r="BQ165" s="1"/>
      <c r="BR165" s="1"/>
      <c r="BS165" s="1"/>
      <c r="BT165" s="1"/>
      <c r="BU165" s="1"/>
      <c r="BV165" s="1"/>
      <c r="BW165" s="1"/>
      <c r="BX165" s="1"/>
      <c r="BY165" s="1"/>
      <c r="BZ165" s="169"/>
      <c r="CA165" s="169"/>
      <c r="CB165" s="169"/>
      <c r="CC165" s="169"/>
      <c r="CD165" s="169"/>
      <c r="CE165" s="169"/>
      <c r="CF165" s="169"/>
      <c r="CG165" s="1"/>
    </row>
    <row r="166" spans="1:85" ht="15.75" customHeight="1">
      <c r="A166" s="1"/>
      <c r="B166" s="1"/>
      <c r="C166" s="1"/>
      <c r="D166" s="1"/>
      <c r="E166" s="1"/>
      <c r="F166" s="1"/>
      <c r="G166" s="1"/>
      <c r="H166" s="1"/>
      <c r="I166" s="1"/>
      <c r="J166" s="1"/>
      <c r="K166" s="1"/>
      <c r="L166" s="168"/>
      <c r="M166" s="168"/>
      <c r="N166" s="168"/>
      <c r="O166" s="168"/>
      <c r="P166" s="168"/>
      <c r="Q166" s="168"/>
      <c r="R166" s="168"/>
      <c r="S166" s="168"/>
      <c r="T166" s="168"/>
      <c r="U166" s="168"/>
      <c r="V166" s="168"/>
      <c r="W166" s="168"/>
      <c r="X166" s="168"/>
      <c r="Y166" s="168"/>
      <c r="Z166" s="168"/>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68"/>
      <c r="BD166" s="168"/>
      <c r="BE166" s="168"/>
      <c r="BF166" s="168"/>
      <c r="BG166" s="168"/>
      <c r="BH166" s="1"/>
      <c r="BI166" s="1"/>
      <c r="BJ166" s="168"/>
      <c r="BK166" s="168"/>
      <c r="BL166" s="168"/>
      <c r="BM166" s="168"/>
      <c r="BN166" s="168"/>
      <c r="BO166" s="168"/>
      <c r="BP166" s="1"/>
      <c r="BQ166" s="1"/>
      <c r="BR166" s="1"/>
      <c r="BS166" s="1"/>
      <c r="BT166" s="1"/>
      <c r="BU166" s="1"/>
      <c r="BV166" s="1"/>
      <c r="BW166" s="1"/>
      <c r="BX166" s="1"/>
      <c r="BY166" s="1"/>
      <c r="BZ166" s="169"/>
      <c r="CA166" s="169"/>
      <c r="CB166" s="169"/>
      <c r="CC166" s="169"/>
      <c r="CD166" s="169"/>
      <c r="CE166" s="169"/>
      <c r="CF166" s="169"/>
      <c r="CG166" s="1"/>
    </row>
    <row r="167" spans="1:85" ht="15.75" customHeight="1">
      <c r="A167" s="1"/>
      <c r="B167" s="1"/>
      <c r="C167" s="1"/>
      <c r="D167" s="1"/>
      <c r="E167" s="1"/>
      <c r="F167" s="1"/>
      <c r="G167" s="1"/>
      <c r="H167" s="1"/>
      <c r="I167" s="1"/>
      <c r="J167" s="1"/>
      <c r="K167" s="1"/>
      <c r="L167" s="168"/>
      <c r="M167" s="168"/>
      <c r="N167" s="168"/>
      <c r="O167" s="168"/>
      <c r="P167" s="168"/>
      <c r="Q167" s="168"/>
      <c r="R167" s="168"/>
      <c r="S167" s="168"/>
      <c r="T167" s="168"/>
      <c r="U167" s="168"/>
      <c r="V167" s="168"/>
      <c r="W167" s="168"/>
      <c r="X167" s="168"/>
      <c r="Y167" s="168"/>
      <c r="Z167" s="168"/>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68"/>
      <c r="BD167" s="168"/>
      <c r="BE167" s="168"/>
      <c r="BF167" s="168"/>
      <c r="BG167" s="168"/>
      <c r="BH167" s="1"/>
      <c r="BI167" s="1"/>
      <c r="BJ167" s="168"/>
      <c r="BK167" s="168"/>
      <c r="BL167" s="168"/>
      <c r="BM167" s="168"/>
      <c r="BN167" s="168"/>
      <c r="BO167" s="168"/>
      <c r="BP167" s="1"/>
      <c r="BQ167" s="1"/>
      <c r="BR167" s="1"/>
      <c r="BS167" s="1"/>
      <c r="BT167" s="1"/>
      <c r="BU167" s="1"/>
      <c r="BV167" s="1"/>
      <c r="BW167" s="1"/>
      <c r="BX167" s="1"/>
      <c r="BY167" s="1"/>
      <c r="BZ167" s="169"/>
      <c r="CA167" s="169"/>
      <c r="CB167" s="169"/>
      <c r="CC167" s="169"/>
      <c r="CD167" s="169"/>
      <c r="CE167" s="169"/>
      <c r="CF167" s="169"/>
      <c r="CG167" s="1"/>
    </row>
    <row r="168" spans="1:85" ht="15.75" customHeight="1">
      <c r="A168" s="1"/>
      <c r="B168" s="1"/>
      <c r="C168" s="1"/>
      <c r="D168" s="1"/>
      <c r="E168" s="1"/>
      <c r="F168" s="1"/>
      <c r="G168" s="1"/>
      <c r="H168" s="1"/>
      <c r="I168" s="1"/>
      <c r="J168" s="1"/>
      <c r="K168" s="1"/>
      <c r="L168" s="168"/>
      <c r="M168" s="168"/>
      <c r="N168" s="168"/>
      <c r="O168" s="168"/>
      <c r="P168" s="168"/>
      <c r="Q168" s="168"/>
      <c r="R168" s="168"/>
      <c r="S168" s="168"/>
      <c r="T168" s="168"/>
      <c r="U168" s="168"/>
      <c r="V168" s="168"/>
      <c r="W168" s="168"/>
      <c r="X168" s="168"/>
      <c r="Y168" s="168"/>
      <c r="Z168" s="168"/>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68"/>
      <c r="BD168" s="168"/>
      <c r="BE168" s="168"/>
      <c r="BF168" s="168"/>
      <c r="BG168" s="168"/>
      <c r="BH168" s="1"/>
      <c r="BI168" s="1"/>
      <c r="BJ168" s="168"/>
      <c r="BK168" s="168"/>
      <c r="BL168" s="168"/>
      <c r="BM168" s="168"/>
      <c r="BN168" s="168"/>
      <c r="BO168" s="168"/>
      <c r="BP168" s="1"/>
      <c r="BQ168" s="1"/>
      <c r="BR168" s="1"/>
      <c r="BS168" s="1"/>
      <c r="BT168" s="1"/>
      <c r="BU168" s="1"/>
      <c r="BV168" s="1"/>
      <c r="BW168" s="1"/>
      <c r="BX168" s="1"/>
      <c r="BY168" s="1"/>
      <c r="BZ168" s="169"/>
      <c r="CA168" s="169"/>
      <c r="CB168" s="169"/>
      <c r="CC168" s="169"/>
      <c r="CD168" s="169"/>
      <c r="CE168" s="169"/>
      <c r="CF168" s="169"/>
      <c r="CG168" s="1"/>
    </row>
    <row r="169" spans="1:85" ht="15.75" customHeight="1">
      <c r="A169" s="1"/>
      <c r="B169" s="1"/>
      <c r="C169" s="1"/>
      <c r="D169" s="1"/>
      <c r="E169" s="1"/>
      <c r="F169" s="1"/>
      <c r="G169" s="1"/>
      <c r="H169" s="1"/>
      <c r="I169" s="1"/>
      <c r="J169" s="1"/>
      <c r="K169" s="1"/>
      <c r="L169" s="168"/>
      <c r="M169" s="168"/>
      <c r="N169" s="168"/>
      <c r="O169" s="168"/>
      <c r="P169" s="168"/>
      <c r="Q169" s="168"/>
      <c r="R169" s="168"/>
      <c r="S169" s="168"/>
      <c r="T169" s="168"/>
      <c r="U169" s="168"/>
      <c r="V169" s="168"/>
      <c r="W169" s="168"/>
      <c r="X169" s="168"/>
      <c r="Y169" s="168"/>
      <c r="Z169" s="168"/>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68"/>
      <c r="BD169" s="168"/>
      <c r="BE169" s="168"/>
      <c r="BF169" s="168"/>
      <c r="BG169" s="168"/>
      <c r="BH169" s="1"/>
      <c r="BI169" s="1"/>
      <c r="BJ169" s="168"/>
      <c r="BK169" s="168"/>
      <c r="BL169" s="168"/>
      <c r="BM169" s="168"/>
      <c r="BN169" s="168"/>
      <c r="BO169" s="168"/>
      <c r="BP169" s="1"/>
      <c r="BQ169" s="1"/>
      <c r="BR169" s="1"/>
      <c r="BS169" s="1"/>
      <c r="BT169" s="1"/>
      <c r="BU169" s="1"/>
      <c r="BV169" s="1"/>
      <c r="BW169" s="1"/>
      <c r="BX169" s="1"/>
      <c r="BY169" s="1"/>
      <c r="BZ169" s="169"/>
      <c r="CA169" s="169"/>
      <c r="CB169" s="169"/>
      <c r="CC169" s="169"/>
      <c r="CD169" s="169"/>
      <c r="CE169" s="169"/>
      <c r="CF169" s="169"/>
      <c r="CG169" s="1"/>
    </row>
    <row r="170" spans="1:85" ht="15.75" customHeight="1">
      <c r="A170" s="1"/>
      <c r="B170" s="1"/>
      <c r="C170" s="1"/>
      <c r="D170" s="1"/>
      <c r="E170" s="1"/>
      <c r="F170" s="1"/>
      <c r="G170" s="1"/>
      <c r="H170" s="1"/>
      <c r="I170" s="1"/>
      <c r="J170" s="1"/>
      <c r="K170" s="1"/>
      <c r="L170" s="168"/>
      <c r="M170" s="168"/>
      <c r="N170" s="168"/>
      <c r="O170" s="168"/>
      <c r="P170" s="168"/>
      <c r="Q170" s="168"/>
      <c r="R170" s="168"/>
      <c r="S170" s="168"/>
      <c r="T170" s="168"/>
      <c r="U170" s="168"/>
      <c r="V170" s="168"/>
      <c r="W170" s="168"/>
      <c r="X170" s="168"/>
      <c r="Y170" s="168"/>
      <c r="Z170" s="168"/>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68"/>
      <c r="BD170" s="168"/>
      <c r="BE170" s="168"/>
      <c r="BF170" s="168"/>
      <c r="BG170" s="168"/>
      <c r="BH170" s="1"/>
      <c r="BI170" s="1"/>
      <c r="BJ170" s="168"/>
      <c r="BK170" s="168"/>
      <c r="BL170" s="168"/>
      <c r="BM170" s="168"/>
      <c r="BN170" s="168"/>
      <c r="BO170" s="168"/>
      <c r="BP170" s="1"/>
      <c r="BQ170" s="1"/>
      <c r="BR170" s="1"/>
      <c r="BS170" s="1"/>
      <c r="BT170" s="1"/>
      <c r="BU170" s="1"/>
      <c r="BV170" s="1"/>
      <c r="BW170" s="1"/>
      <c r="BX170" s="1"/>
      <c r="BY170" s="1"/>
      <c r="BZ170" s="169"/>
      <c r="CA170" s="169"/>
      <c r="CB170" s="169"/>
      <c r="CC170" s="169"/>
      <c r="CD170" s="169"/>
      <c r="CE170" s="169"/>
      <c r="CF170" s="169"/>
      <c r="CG170" s="1"/>
    </row>
    <row r="171" spans="1:85" ht="15.75" customHeight="1">
      <c r="A171" s="1"/>
      <c r="B171" s="1"/>
      <c r="C171" s="1"/>
      <c r="D171" s="1"/>
      <c r="E171" s="1"/>
      <c r="F171" s="1"/>
      <c r="G171" s="1"/>
      <c r="H171" s="1"/>
      <c r="I171" s="1"/>
      <c r="J171" s="1"/>
      <c r="K171" s="1"/>
      <c r="L171" s="168"/>
      <c r="M171" s="168"/>
      <c r="N171" s="168"/>
      <c r="O171" s="168"/>
      <c r="P171" s="168"/>
      <c r="Q171" s="168"/>
      <c r="R171" s="168"/>
      <c r="S171" s="168"/>
      <c r="T171" s="168"/>
      <c r="U171" s="168"/>
      <c r="V171" s="168"/>
      <c r="W171" s="168"/>
      <c r="X171" s="168"/>
      <c r="Y171" s="168"/>
      <c r="Z171" s="168"/>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68"/>
      <c r="BD171" s="168"/>
      <c r="BE171" s="168"/>
      <c r="BF171" s="168"/>
      <c r="BG171" s="168"/>
      <c r="BH171" s="1"/>
      <c r="BI171" s="1"/>
      <c r="BJ171" s="168"/>
      <c r="BK171" s="168"/>
      <c r="BL171" s="168"/>
      <c r="BM171" s="168"/>
      <c r="BN171" s="168"/>
      <c r="BO171" s="168"/>
      <c r="BP171" s="1"/>
      <c r="BQ171" s="1"/>
      <c r="BR171" s="1"/>
      <c r="BS171" s="1"/>
      <c r="BT171" s="1"/>
      <c r="BU171" s="1"/>
      <c r="BV171" s="1"/>
      <c r="BW171" s="1"/>
      <c r="BX171" s="1"/>
      <c r="BY171" s="1"/>
      <c r="BZ171" s="169"/>
      <c r="CA171" s="169"/>
      <c r="CB171" s="169"/>
      <c r="CC171" s="169"/>
      <c r="CD171" s="169"/>
      <c r="CE171" s="169"/>
      <c r="CF171" s="169"/>
      <c r="CG171" s="1"/>
    </row>
    <row r="172" spans="1:85" ht="15.75" customHeight="1">
      <c r="A172" s="1"/>
      <c r="B172" s="1"/>
      <c r="C172" s="1"/>
      <c r="D172" s="1"/>
      <c r="E172" s="1"/>
      <c r="F172" s="1"/>
      <c r="G172" s="1"/>
      <c r="H172" s="1"/>
      <c r="I172" s="1"/>
      <c r="J172" s="1"/>
      <c r="K172" s="1"/>
      <c r="L172" s="168"/>
      <c r="M172" s="168"/>
      <c r="N172" s="168"/>
      <c r="O172" s="168"/>
      <c r="P172" s="168"/>
      <c r="Q172" s="168"/>
      <c r="R172" s="168"/>
      <c r="S172" s="168"/>
      <c r="T172" s="168"/>
      <c r="U172" s="168"/>
      <c r="V172" s="168"/>
      <c r="W172" s="168"/>
      <c r="X172" s="168"/>
      <c r="Y172" s="168"/>
      <c r="Z172" s="168"/>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68"/>
      <c r="BD172" s="168"/>
      <c r="BE172" s="168"/>
      <c r="BF172" s="168"/>
      <c r="BG172" s="168"/>
      <c r="BH172" s="1"/>
      <c r="BI172" s="1"/>
      <c r="BJ172" s="168"/>
      <c r="BK172" s="168"/>
      <c r="BL172" s="168"/>
      <c r="BM172" s="168"/>
      <c r="BN172" s="168"/>
      <c r="BO172" s="168"/>
      <c r="BP172" s="1"/>
      <c r="BQ172" s="1"/>
      <c r="BR172" s="1"/>
      <c r="BS172" s="1"/>
      <c r="BT172" s="1"/>
      <c r="BU172" s="1"/>
      <c r="BV172" s="1"/>
      <c r="BW172" s="1"/>
      <c r="BX172" s="1"/>
      <c r="BY172" s="1"/>
      <c r="BZ172" s="169"/>
      <c r="CA172" s="169"/>
      <c r="CB172" s="169"/>
      <c r="CC172" s="169"/>
      <c r="CD172" s="169"/>
      <c r="CE172" s="169"/>
      <c r="CF172" s="169"/>
      <c r="CG172" s="1"/>
    </row>
    <row r="173" spans="1:85" ht="15.75" customHeight="1">
      <c r="A173" s="1"/>
      <c r="B173" s="1"/>
      <c r="C173" s="1"/>
      <c r="D173" s="1"/>
      <c r="E173" s="1"/>
      <c r="F173" s="1"/>
      <c r="G173" s="1"/>
      <c r="H173" s="1"/>
      <c r="I173" s="1"/>
      <c r="J173" s="1"/>
      <c r="K173" s="1"/>
      <c r="L173" s="168"/>
      <c r="M173" s="168"/>
      <c r="N173" s="168"/>
      <c r="O173" s="168"/>
      <c r="P173" s="168"/>
      <c r="Q173" s="168"/>
      <c r="R173" s="168"/>
      <c r="S173" s="168"/>
      <c r="T173" s="168"/>
      <c r="U173" s="168"/>
      <c r="V173" s="168"/>
      <c r="W173" s="168"/>
      <c r="X173" s="168"/>
      <c r="Y173" s="168"/>
      <c r="Z173" s="168"/>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68"/>
      <c r="BD173" s="168"/>
      <c r="BE173" s="168"/>
      <c r="BF173" s="168"/>
      <c r="BG173" s="168"/>
      <c r="BH173" s="1"/>
      <c r="BI173" s="1"/>
      <c r="BJ173" s="168"/>
      <c r="BK173" s="168"/>
      <c r="BL173" s="168"/>
      <c r="BM173" s="168"/>
      <c r="BN173" s="168"/>
      <c r="BO173" s="168"/>
      <c r="BP173" s="1"/>
      <c r="BQ173" s="1"/>
      <c r="BR173" s="1"/>
      <c r="BS173" s="1"/>
      <c r="BT173" s="1"/>
      <c r="BU173" s="1"/>
      <c r="BV173" s="1"/>
      <c r="BW173" s="1"/>
      <c r="BX173" s="1"/>
      <c r="BY173" s="1"/>
      <c r="BZ173" s="169"/>
      <c r="CA173" s="169"/>
      <c r="CB173" s="169"/>
      <c r="CC173" s="169"/>
      <c r="CD173" s="169"/>
      <c r="CE173" s="169"/>
      <c r="CF173" s="169"/>
      <c r="CG173" s="1"/>
    </row>
    <row r="174" spans="1:85" ht="15.75" customHeight="1">
      <c r="A174" s="1"/>
      <c r="B174" s="1"/>
      <c r="C174" s="1"/>
      <c r="D174" s="1"/>
      <c r="E174" s="1"/>
      <c r="F174" s="1"/>
      <c r="G174" s="1"/>
      <c r="H174" s="1"/>
      <c r="I174" s="1"/>
      <c r="J174" s="1"/>
      <c r="K174" s="1"/>
      <c r="L174" s="168"/>
      <c r="M174" s="168"/>
      <c r="N174" s="168"/>
      <c r="O174" s="168"/>
      <c r="P174" s="168"/>
      <c r="Q174" s="168"/>
      <c r="R174" s="168"/>
      <c r="S174" s="168"/>
      <c r="T174" s="168"/>
      <c r="U174" s="168"/>
      <c r="V174" s="168"/>
      <c r="W174" s="168"/>
      <c r="X174" s="168"/>
      <c r="Y174" s="168"/>
      <c r="Z174" s="168"/>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68"/>
      <c r="BD174" s="168"/>
      <c r="BE174" s="168"/>
      <c r="BF174" s="168"/>
      <c r="BG174" s="168"/>
      <c r="BH174" s="1"/>
      <c r="BI174" s="1"/>
      <c r="BJ174" s="168"/>
      <c r="BK174" s="168"/>
      <c r="BL174" s="168"/>
      <c r="BM174" s="168"/>
      <c r="BN174" s="168"/>
      <c r="BO174" s="168"/>
      <c r="BP174" s="1"/>
      <c r="BQ174" s="1"/>
      <c r="BR174" s="1"/>
      <c r="BS174" s="1"/>
      <c r="BT174" s="1"/>
      <c r="BU174" s="1"/>
      <c r="BV174" s="1"/>
      <c r="BW174" s="1"/>
      <c r="BX174" s="1"/>
      <c r="BY174" s="1"/>
      <c r="BZ174" s="169"/>
      <c r="CA174" s="169"/>
      <c r="CB174" s="169"/>
      <c r="CC174" s="169"/>
      <c r="CD174" s="169"/>
      <c r="CE174" s="169"/>
      <c r="CF174" s="169"/>
      <c r="CG174" s="1"/>
    </row>
    <row r="175" spans="1:85" ht="15.75" customHeight="1">
      <c r="A175" s="1"/>
      <c r="B175" s="1"/>
      <c r="C175" s="1"/>
      <c r="D175" s="1"/>
      <c r="E175" s="1"/>
      <c r="F175" s="1"/>
      <c r="G175" s="1"/>
      <c r="H175" s="1"/>
      <c r="I175" s="1"/>
      <c r="J175" s="1"/>
      <c r="K175" s="1"/>
      <c r="L175" s="168"/>
      <c r="M175" s="168"/>
      <c r="N175" s="168"/>
      <c r="O175" s="168"/>
      <c r="P175" s="168"/>
      <c r="Q175" s="168"/>
      <c r="R175" s="168"/>
      <c r="S175" s="168"/>
      <c r="T175" s="168"/>
      <c r="U175" s="168"/>
      <c r="V175" s="168"/>
      <c r="W175" s="168"/>
      <c r="X175" s="168"/>
      <c r="Y175" s="168"/>
      <c r="Z175" s="168"/>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68"/>
      <c r="BD175" s="168"/>
      <c r="BE175" s="168"/>
      <c r="BF175" s="168"/>
      <c r="BG175" s="168"/>
      <c r="BH175" s="1"/>
      <c r="BI175" s="1"/>
      <c r="BJ175" s="168"/>
      <c r="BK175" s="168"/>
      <c r="BL175" s="168"/>
      <c r="BM175" s="168"/>
      <c r="BN175" s="168"/>
      <c r="BO175" s="168"/>
      <c r="BP175" s="1"/>
      <c r="BQ175" s="1"/>
      <c r="BR175" s="1"/>
      <c r="BS175" s="1"/>
      <c r="BT175" s="1"/>
      <c r="BU175" s="1"/>
      <c r="BV175" s="1"/>
      <c r="BW175" s="1"/>
      <c r="BX175" s="1"/>
      <c r="BY175" s="1"/>
      <c r="BZ175" s="169"/>
      <c r="CA175" s="169"/>
      <c r="CB175" s="169"/>
      <c r="CC175" s="169"/>
      <c r="CD175" s="169"/>
      <c r="CE175" s="169"/>
      <c r="CF175" s="169"/>
      <c r="CG175" s="1"/>
    </row>
    <row r="176" spans="1:85" ht="15.75" customHeight="1">
      <c r="A176" s="1"/>
      <c r="B176" s="1"/>
      <c r="C176" s="1"/>
      <c r="D176" s="1"/>
      <c r="E176" s="1"/>
      <c r="F176" s="1"/>
      <c r="G176" s="1"/>
      <c r="H176" s="1"/>
      <c r="I176" s="1"/>
      <c r="J176" s="1"/>
      <c r="K176" s="1"/>
      <c r="L176" s="168"/>
      <c r="M176" s="168"/>
      <c r="N176" s="168"/>
      <c r="O176" s="168"/>
      <c r="P176" s="168"/>
      <c r="Q176" s="168"/>
      <c r="R176" s="168"/>
      <c r="S176" s="168"/>
      <c r="T176" s="168"/>
      <c r="U176" s="168"/>
      <c r="V176" s="168"/>
      <c r="W176" s="168"/>
      <c r="X176" s="168"/>
      <c r="Y176" s="168"/>
      <c r="Z176" s="168"/>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68"/>
      <c r="BD176" s="168"/>
      <c r="BE176" s="168"/>
      <c r="BF176" s="168"/>
      <c r="BG176" s="168"/>
      <c r="BH176" s="1"/>
      <c r="BI176" s="1"/>
      <c r="BJ176" s="168"/>
      <c r="BK176" s="168"/>
      <c r="BL176" s="168"/>
      <c r="BM176" s="168"/>
      <c r="BN176" s="168"/>
      <c r="BO176" s="168"/>
      <c r="BP176" s="1"/>
      <c r="BQ176" s="1"/>
      <c r="BR176" s="1"/>
      <c r="BS176" s="1"/>
      <c r="BT176" s="1"/>
      <c r="BU176" s="1"/>
      <c r="BV176" s="1"/>
      <c r="BW176" s="1"/>
      <c r="BX176" s="1"/>
      <c r="BY176" s="1"/>
      <c r="BZ176" s="169"/>
      <c r="CA176" s="169"/>
      <c r="CB176" s="169"/>
      <c r="CC176" s="169"/>
      <c r="CD176" s="169"/>
      <c r="CE176" s="169"/>
      <c r="CF176" s="169"/>
      <c r="CG176" s="1"/>
    </row>
    <row r="177" spans="1:85" ht="15.75" customHeight="1">
      <c r="A177" s="1"/>
      <c r="B177" s="1"/>
      <c r="C177" s="1"/>
      <c r="D177" s="1"/>
      <c r="E177" s="1"/>
      <c r="F177" s="1"/>
      <c r="G177" s="1"/>
      <c r="H177" s="1"/>
      <c r="I177" s="1"/>
      <c r="J177" s="1"/>
      <c r="K177" s="1"/>
      <c r="L177" s="168"/>
      <c r="M177" s="168"/>
      <c r="N177" s="168"/>
      <c r="O177" s="168"/>
      <c r="P177" s="168"/>
      <c r="Q177" s="168"/>
      <c r="R177" s="168"/>
      <c r="S177" s="168"/>
      <c r="T177" s="168"/>
      <c r="U177" s="168"/>
      <c r="V177" s="168"/>
      <c r="W177" s="168"/>
      <c r="X177" s="168"/>
      <c r="Y177" s="168"/>
      <c r="Z177" s="168"/>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68"/>
      <c r="BD177" s="168"/>
      <c r="BE177" s="168"/>
      <c r="BF177" s="168"/>
      <c r="BG177" s="168"/>
      <c r="BH177" s="1"/>
      <c r="BI177" s="1"/>
      <c r="BJ177" s="168"/>
      <c r="BK177" s="168"/>
      <c r="BL177" s="168"/>
      <c r="BM177" s="168"/>
      <c r="BN177" s="168"/>
      <c r="BO177" s="168"/>
      <c r="BP177" s="1"/>
      <c r="BQ177" s="1"/>
      <c r="BR177" s="1"/>
      <c r="BS177" s="1"/>
      <c r="BT177" s="1"/>
      <c r="BU177" s="1"/>
      <c r="BV177" s="1"/>
      <c r="BW177" s="1"/>
      <c r="BX177" s="1"/>
      <c r="BY177" s="1"/>
      <c r="BZ177" s="169"/>
      <c r="CA177" s="169"/>
      <c r="CB177" s="169"/>
      <c r="CC177" s="169"/>
      <c r="CD177" s="169"/>
      <c r="CE177" s="169"/>
      <c r="CF177" s="169"/>
      <c r="CG177" s="1"/>
    </row>
    <row r="178" spans="1:85" ht="15.75" customHeight="1">
      <c r="A178" s="1"/>
      <c r="B178" s="1"/>
      <c r="C178" s="1"/>
      <c r="D178" s="1"/>
      <c r="E178" s="1"/>
      <c r="F178" s="1"/>
      <c r="G178" s="1"/>
      <c r="H178" s="1"/>
      <c r="I178" s="1"/>
      <c r="J178" s="1"/>
      <c r="K178" s="1"/>
      <c r="L178" s="168"/>
      <c r="M178" s="168"/>
      <c r="N178" s="168"/>
      <c r="O178" s="168"/>
      <c r="P178" s="168"/>
      <c r="Q178" s="168"/>
      <c r="R178" s="168"/>
      <c r="S178" s="168"/>
      <c r="T178" s="168"/>
      <c r="U178" s="168"/>
      <c r="V178" s="168"/>
      <c r="W178" s="168"/>
      <c r="X178" s="168"/>
      <c r="Y178" s="168"/>
      <c r="Z178" s="168"/>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68"/>
      <c r="BD178" s="168"/>
      <c r="BE178" s="168"/>
      <c r="BF178" s="168"/>
      <c r="BG178" s="168"/>
      <c r="BH178" s="1"/>
      <c r="BI178" s="1"/>
      <c r="BJ178" s="168"/>
      <c r="BK178" s="168"/>
      <c r="BL178" s="168"/>
      <c r="BM178" s="168"/>
      <c r="BN178" s="168"/>
      <c r="BO178" s="168"/>
      <c r="BP178" s="1"/>
      <c r="BQ178" s="1"/>
      <c r="BR178" s="1"/>
      <c r="BS178" s="1"/>
      <c r="BT178" s="1"/>
      <c r="BU178" s="1"/>
      <c r="BV178" s="1"/>
      <c r="BW178" s="1"/>
      <c r="BX178" s="1"/>
      <c r="BY178" s="1"/>
      <c r="BZ178" s="169"/>
      <c r="CA178" s="169"/>
      <c r="CB178" s="169"/>
      <c r="CC178" s="169"/>
      <c r="CD178" s="169"/>
      <c r="CE178" s="169"/>
      <c r="CF178" s="169"/>
      <c r="CG178" s="1"/>
    </row>
    <row r="179" spans="1:85" ht="15.75" customHeight="1">
      <c r="A179" s="1"/>
      <c r="B179" s="1"/>
      <c r="C179" s="1"/>
      <c r="D179" s="1"/>
      <c r="E179" s="1"/>
      <c r="F179" s="1"/>
      <c r="G179" s="1"/>
      <c r="H179" s="1"/>
      <c r="I179" s="1"/>
      <c r="J179" s="1"/>
      <c r="K179" s="1"/>
      <c r="L179" s="168"/>
      <c r="M179" s="168"/>
      <c r="N179" s="168"/>
      <c r="O179" s="168"/>
      <c r="P179" s="168"/>
      <c r="Q179" s="168"/>
      <c r="R179" s="168"/>
      <c r="S179" s="168"/>
      <c r="T179" s="168"/>
      <c r="U179" s="168"/>
      <c r="V179" s="168"/>
      <c r="W179" s="168"/>
      <c r="X179" s="168"/>
      <c r="Y179" s="168"/>
      <c r="Z179" s="168"/>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68"/>
      <c r="BD179" s="168"/>
      <c r="BE179" s="168"/>
      <c r="BF179" s="168"/>
      <c r="BG179" s="168"/>
      <c r="BH179" s="1"/>
      <c r="BI179" s="1"/>
      <c r="BJ179" s="168"/>
      <c r="BK179" s="168"/>
      <c r="BL179" s="168"/>
      <c r="BM179" s="168"/>
      <c r="BN179" s="168"/>
      <c r="BO179" s="168"/>
      <c r="BP179" s="1"/>
      <c r="BQ179" s="1"/>
      <c r="BR179" s="1"/>
      <c r="BS179" s="1"/>
      <c r="BT179" s="1"/>
      <c r="BU179" s="1"/>
      <c r="BV179" s="1"/>
      <c r="BW179" s="1"/>
      <c r="BX179" s="1"/>
      <c r="BY179" s="1"/>
      <c r="BZ179" s="169"/>
      <c r="CA179" s="169"/>
      <c r="CB179" s="169"/>
      <c r="CC179" s="169"/>
      <c r="CD179" s="169"/>
      <c r="CE179" s="169"/>
      <c r="CF179" s="169"/>
      <c r="CG179" s="1"/>
    </row>
    <row r="180" spans="1:85" ht="15.75" customHeight="1">
      <c r="A180" s="1"/>
      <c r="B180" s="1"/>
      <c r="C180" s="1"/>
      <c r="D180" s="1"/>
      <c r="E180" s="1"/>
      <c r="F180" s="1"/>
      <c r="G180" s="1"/>
      <c r="H180" s="1"/>
      <c r="I180" s="1"/>
      <c r="J180" s="1"/>
      <c r="K180" s="1"/>
      <c r="L180" s="168"/>
      <c r="M180" s="168"/>
      <c r="N180" s="168"/>
      <c r="O180" s="168"/>
      <c r="P180" s="168"/>
      <c r="Q180" s="168"/>
      <c r="R180" s="168"/>
      <c r="S180" s="168"/>
      <c r="T180" s="168"/>
      <c r="U180" s="168"/>
      <c r="V180" s="168"/>
      <c r="W180" s="168"/>
      <c r="X180" s="168"/>
      <c r="Y180" s="168"/>
      <c r="Z180" s="168"/>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68"/>
      <c r="BD180" s="168"/>
      <c r="BE180" s="168"/>
      <c r="BF180" s="168"/>
      <c r="BG180" s="168"/>
      <c r="BH180" s="1"/>
      <c r="BI180" s="1"/>
      <c r="BJ180" s="168"/>
      <c r="BK180" s="168"/>
      <c r="BL180" s="168"/>
      <c r="BM180" s="168"/>
      <c r="BN180" s="168"/>
      <c r="BO180" s="168"/>
      <c r="BP180" s="1"/>
      <c r="BQ180" s="1"/>
      <c r="BR180" s="1"/>
      <c r="BS180" s="1"/>
      <c r="BT180" s="1"/>
      <c r="BU180" s="1"/>
      <c r="BV180" s="1"/>
      <c r="BW180" s="1"/>
      <c r="BX180" s="1"/>
      <c r="BY180" s="1"/>
      <c r="BZ180" s="169"/>
      <c r="CA180" s="169"/>
      <c r="CB180" s="169"/>
      <c r="CC180" s="169"/>
      <c r="CD180" s="169"/>
      <c r="CE180" s="169"/>
      <c r="CF180" s="169"/>
      <c r="CG180" s="1"/>
    </row>
    <row r="181" spans="1:85" ht="15.75" customHeight="1">
      <c r="A181" s="1"/>
      <c r="B181" s="1"/>
      <c r="C181" s="1"/>
      <c r="D181" s="1"/>
      <c r="E181" s="1"/>
      <c r="F181" s="1"/>
      <c r="G181" s="1"/>
      <c r="H181" s="1"/>
      <c r="I181" s="1"/>
      <c r="J181" s="1"/>
      <c r="K181" s="1"/>
      <c r="L181" s="168"/>
      <c r="M181" s="168"/>
      <c r="N181" s="168"/>
      <c r="O181" s="168"/>
      <c r="P181" s="168"/>
      <c r="Q181" s="168"/>
      <c r="R181" s="168"/>
      <c r="S181" s="168"/>
      <c r="T181" s="168"/>
      <c r="U181" s="168"/>
      <c r="V181" s="168"/>
      <c r="W181" s="168"/>
      <c r="X181" s="168"/>
      <c r="Y181" s="168"/>
      <c r="Z181" s="168"/>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68"/>
      <c r="BD181" s="168"/>
      <c r="BE181" s="168"/>
      <c r="BF181" s="168"/>
      <c r="BG181" s="168"/>
      <c r="BH181" s="1"/>
      <c r="BI181" s="1"/>
      <c r="BJ181" s="168"/>
      <c r="BK181" s="168"/>
      <c r="BL181" s="168"/>
      <c r="BM181" s="168"/>
      <c r="BN181" s="168"/>
      <c r="BO181" s="168"/>
      <c r="BP181" s="1"/>
      <c r="BQ181" s="1"/>
      <c r="BR181" s="1"/>
      <c r="BS181" s="1"/>
      <c r="BT181" s="1"/>
      <c r="BU181" s="1"/>
      <c r="BV181" s="1"/>
      <c r="BW181" s="1"/>
      <c r="BX181" s="1"/>
      <c r="BY181" s="1"/>
      <c r="BZ181" s="169"/>
      <c r="CA181" s="169"/>
      <c r="CB181" s="169"/>
      <c r="CC181" s="169"/>
      <c r="CD181" s="169"/>
      <c r="CE181" s="169"/>
      <c r="CF181" s="169"/>
      <c r="CG181" s="1"/>
    </row>
    <row r="182" spans="1:85" ht="15.75" customHeight="1">
      <c r="A182" s="1"/>
      <c r="B182" s="1"/>
      <c r="C182" s="1"/>
      <c r="D182" s="1"/>
      <c r="E182" s="1"/>
      <c r="F182" s="1"/>
      <c r="G182" s="1"/>
      <c r="H182" s="1"/>
      <c r="I182" s="1"/>
      <c r="J182" s="1"/>
      <c r="K182" s="1"/>
      <c r="L182" s="168"/>
      <c r="M182" s="168"/>
      <c r="N182" s="168"/>
      <c r="O182" s="168"/>
      <c r="P182" s="168"/>
      <c r="Q182" s="168"/>
      <c r="R182" s="168"/>
      <c r="S182" s="168"/>
      <c r="T182" s="168"/>
      <c r="U182" s="168"/>
      <c r="V182" s="168"/>
      <c r="W182" s="168"/>
      <c r="X182" s="168"/>
      <c r="Y182" s="168"/>
      <c r="Z182" s="168"/>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68"/>
      <c r="BD182" s="168"/>
      <c r="BE182" s="168"/>
      <c r="BF182" s="168"/>
      <c r="BG182" s="168"/>
      <c r="BH182" s="1"/>
      <c r="BI182" s="1"/>
      <c r="BJ182" s="168"/>
      <c r="BK182" s="168"/>
      <c r="BL182" s="168"/>
      <c r="BM182" s="168"/>
      <c r="BN182" s="168"/>
      <c r="BO182" s="168"/>
      <c r="BP182" s="1"/>
      <c r="BQ182" s="1"/>
      <c r="BR182" s="1"/>
      <c r="BS182" s="1"/>
      <c r="BT182" s="1"/>
      <c r="BU182" s="1"/>
      <c r="BV182" s="1"/>
      <c r="BW182" s="1"/>
      <c r="BX182" s="1"/>
      <c r="BY182" s="1"/>
      <c r="BZ182" s="169"/>
      <c r="CA182" s="169"/>
      <c r="CB182" s="169"/>
      <c r="CC182" s="169"/>
      <c r="CD182" s="169"/>
      <c r="CE182" s="169"/>
      <c r="CF182" s="169"/>
      <c r="CG182" s="1"/>
    </row>
    <row r="183" spans="1:85" ht="15.75" customHeight="1">
      <c r="A183" s="1"/>
      <c r="B183" s="1"/>
      <c r="C183" s="1"/>
      <c r="D183" s="1"/>
      <c r="E183" s="1"/>
      <c r="F183" s="1"/>
      <c r="G183" s="1"/>
      <c r="H183" s="1"/>
      <c r="I183" s="1"/>
      <c r="J183" s="1"/>
      <c r="K183" s="1"/>
      <c r="L183" s="168"/>
      <c r="M183" s="168"/>
      <c r="N183" s="168"/>
      <c r="O183" s="168"/>
      <c r="P183" s="168"/>
      <c r="Q183" s="168"/>
      <c r="R183" s="168"/>
      <c r="S183" s="168"/>
      <c r="T183" s="168"/>
      <c r="U183" s="168"/>
      <c r="V183" s="168"/>
      <c r="W183" s="168"/>
      <c r="X183" s="168"/>
      <c r="Y183" s="168"/>
      <c r="Z183" s="168"/>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68"/>
      <c r="BD183" s="168"/>
      <c r="BE183" s="168"/>
      <c r="BF183" s="168"/>
      <c r="BG183" s="168"/>
      <c r="BH183" s="1"/>
      <c r="BI183" s="1"/>
      <c r="BJ183" s="168"/>
      <c r="BK183" s="168"/>
      <c r="BL183" s="168"/>
      <c r="BM183" s="168"/>
      <c r="BN183" s="168"/>
      <c r="BO183" s="168"/>
      <c r="BP183" s="1"/>
      <c r="BQ183" s="1"/>
      <c r="BR183" s="1"/>
      <c r="BS183" s="1"/>
      <c r="BT183" s="1"/>
      <c r="BU183" s="1"/>
      <c r="BV183" s="1"/>
      <c r="BW183" s="1"/>
      <c r="BX183" s="1"/>
      <c r="BY183" s="1"/>
      <c r="BZ183" s="169"/>
      <c r="CA183" s="169"/>
      <c r="CB183" s="169"/>
      <c r="CC183" s="169"/>
      <c r="CD183" s="169"/>
      <c r="CE183" s="169"/>
      <c r="CF183" s="169"/>
      <c r="CG183" s="1"/>
    </row>
    <row r="184" spans="1:85" ht="15.75" customHeight="1">
      <c r="A184" s="1"/>
      <c r="B184" s="1"/>
      <c r="C184" s="1"/>
      <c r="D184" s="1"/>
      <c r="E184" s="1"/>
      <c r="F184" s="1"/>
      <c r="G184" s="1"/>
      <c r="H184" s="1"/>
      <c r="I184" s="1"/>
      <c r="J184" s="1"/>
      <c r="K184" s="1"/>
      <c r="L184" s="168"/>
      <c r="M184" s="168"/>
      <c r="N184" s="168"/>
      <c r="O184" s="168"/>
      <c r="P184" s="168"/>
      <c r="Q184" s="168"/>
      <c r="R184" s="168"/>
      <c r="S184" s="168"/>
      <c r="T184" s="168"/>
      <c r="U184" s="168"/>
      <c r="V184" s="168"/>
      <c r="W184" s="168"/>
      <c r="X184" s="168"/>
      <c r="Y184" s="168"/>
      <c r="Z184" s="168"/>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68"/>
      <c r="BD184" s="168"/>
      <c r="BE184" s="168"/>
      <c r="BF184" s="168"/>
      <c r="BG184" s="168"/>
      <c r="BH184" s="1"/>
      <c r="BI184" s="1"/>
      <c r="BJ184" s="168"/>
      <c r="BK184" s="168"/>
      <c r="BL184" s="168"/>
      <c r="BM184" s="168"/>
      <c r="BN184" s="168"/>
      <c r="BO184" s="168"/>
      <c r="BP184" s="1"/>
      <c r="BQ184" s="1"/>
      <c r="BR184" s="1"/>
      <c r="BS184" s="1"/>
      <c r="BT184" s="1"/>
      <c r="BU184" s="1"/>
      <c r="BV184" s="1"/>
      <c r="BW184" s="1"/>
      <c r="BX184" s="1"/>
      <c r="BY184" s="1"/>
      <c r="BZ184" s="169"/>
      <c r="CA184" s="169"/>
      <c r="CB184" s="169"/>
      <c r="CC184" s="169"/>
      <c r="CD184" s="169"/>
      <c r="CE184" s="169"/>
      <c r="CF184" s="169"/>
      <c r="CG184" s="1"/>
    </row>
    <row r="185" spans="1:85" ht="15.75" customHeight="1">
      <c r="A185" s="1"/>
      <c r="B185" s="1"/>
      <c r="C185" s="1"/>
      <c r="D185" s="1"/>
      <c r="E185" s="1"/>
      <c r="F185" s="1"/>
      <c r="G185" s="1"/>
      <c r="H185" s="1"/>
      <c r="I185" s="1"/>
      <c r="J185" s="1"/>
      <c r="K185" s="1"/>
      <c r="L185" s="168"/>
      <c r="M185" s="168"/>
      <c r="N185" s="168"/>
      <c r="O185" s="168"/>
      <c r="P185" s="168"/>
      <c r="Q185" s="168"/>
      <c r="R185" s="168"/>
      <c r="S185" s="168"/>
      <c r="T185" s="168"/>
      <c r="U185" s="168"/>
      <c r="V185" s="168"/>
      <c r="W185" s="168"/>
      <c r="X185" s="168"/>
      <c r="Y185" s="168"/>
      <c r="Z185" s="168"/>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68"/>
      <c r="BD185" s="168"/>
      <c r="BE185" s="168"/>
      <c r="BF185" s="168"/>
      <c r="BG185" s="168"/>
      <c r="BH185" s="1"/>
      <c r="BI185" s="1"/>
      <c r="BJ185" s="168"/>
      <c r="BK185" s="168"/>
      <c r="BL185" s="168"/>
      <c r="BM185" s="168"/>
      <c r="BN185" s="168"/>
      <c r="BO185" s="168"/>
      <c r="BP185" s="1"/>
      <c r="BQ185" s="1"/>
      <c r="BR185" s="1"/>
      <c r="BS185" s="1"/>
      <c r="BT185" s="1"/>
      <c r="BU185" s="1"/>
      <c r="BV185" s="1"/>
      <c r="BW185" s="1"/>
      <c r="BX185" s="1"/>
      <c r="BY185" s="1"/>
      <c r="BZ185" s="169"/>
      <c r="CA185" s="169"/>
      <c r="CB185" s="169"/>
      <c r="CC185" s="169"/>
      <c r="CD185" s="169"/>
      <c r="CE185" s="169"/>
      <c r="CF185" s="169"/>
      <c r="CG185" s="1"/>
    </row>
    <row r="186" spans="1:85" ht="15.75" customHeight="1">
      <c r="A186" s="1"/>
      <c r="B186" s="1"/>
      <c r="C186" s="1"/>
      <c r="D186" s="1"/>
      <c r="E186" s="1"/>
      <c r="F186" s="1"/>
      <c r="G186" s="1"/>
      <c r="H186" s="1"/>
      <c r="I186" s="1"/>
      <c r="J186" s="1"/>
      <c r="K186" s="1"/>
      <c r="L186" s="168"/>
      <c r="M186" s="168"/>
      <c r="N186" s="168"/>
      <c r="O186" s="168"/>
      <c r="P186" s="168"/>
      <c r="Q186" s="168"/>
      <c r="R186" s="168"/>
      <c r="S186" s="168"/>
      <c r="T186" s="168"/>
      <c r="U186" s="168"/>
      <c r="V186" s="168"/>
      <c r="W186" s="168"/>
      <c r="X186" s="168"/>
      <c r="Y186" s="168"/>
      <c r="Z186" s="168"/>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68"/>
      <c r="BD186" s="168"/>
      <c r="BE186" s="168"/>
      <c r="BF186" s="168"/>
      <c r="BG186" s="168"/>
      <c r="BH186" s="1"/>
      <c r="BI186" s="1"/>
      <c r="BJ186" s="168"/>
      <c r="BK186" s="168"/>
      <c r="BL186" s="168"/>
      <c r="BM186" s="168"/>
      <c r="BN186" s="168"/>
      <c r="BO186" s="168"/>
      <c r="BP186" s="1"/>
      <c r="BQ186" s="1"/>
      <c r="BR186" s="1"/>
      <c r="BS186" s="1"/>
      <c r="BT186" s="1"/>
      <c r="BU186" s="1"/>
      <c r="BV186" s="1"/>
      <c r="BW186" s="1"/>
      <c r="BX186" s="1"/>
      <c r="BY186" s="1"/>
      <c r="BZ186" s="169"/>
      <c r="CA186" s="169"/>
      <c r="CB186" s="169"/>
      <c r="CC186" s="169"/>
      <c r="CD186" s="169"/>
      <c r="CE186" s="169"/>
      <c r="CF186" s="169"/>
      <c r="CG186" s="1"/>
    </row>
    <row r="187" spans="1:85" ht="15.75" customHeight="1">
      <c r="A187" s="1"/>
      <c r="B187" s="1"/>
      <c r="C187" s="1"/>
      <c r="D187" s="1"/>
      <c r="E187" s="1"/>
      <c r="F187" s="1"/>
      <c r="G187" s="1"/>
      <c r="H187" s="1"/>
      <c r="I187" s="1"/>
      <c r="J187" s="1"/>
      <c r="K187" s="1"/>
      <c r="L187" s="168"/>
      <c r="M187" s="168"/>
      <c r="N187" s="168"/>
      <c r="O187" s="168"/>
      <c r="P187" s="168"/>
      <c r="Q187" s="168"/>
      <c r="R187" s="168"/>
      <c r="S187" s="168"/>
      <c r="T187" s="168"/>
      <c r="U187" s="168"/>
      <c r="V187" s="168"/>
      <c r="W187" s="168"/>
      <c r="X187" s="168"/>
      <c r="Y187" s="168"/>
      <c r="Z187" s="168"/>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68"/>
      <c r="BD187" s="168"/>
      <c r="BE187" s="168"/>
      <c r="BF187" s="168"/>
      <c r="BG187" s="168"/>
      <c r="BH187" s="1"/>
      <c r="BI187" s="1"/>
      <c r="BJ187" s="168"/>
      <c r="BK187" s="168"/>
      <c r="BL187" s="168"/>
      <c r="BM187" s="168"/>
      <c r="BN187" s="168"/>
      <c r="BO187" s="168"/>
      <c r="BP187" s="1"/>
      <c r="BQ187" s="1"/>
      <c r="BR187" s="1"/>
      <c r="BS187" s="1"/>
      <c r="BT187" s="1"/>
      <c r="BU187" s="1"/>
      <c r="BV187" s="1"/>
      <c r="BW187" s="1"/>
      <c r="BX187" s="1"/>
      <c r="BY187" s="1"/>
      <c r="BZ187" s="169"/>
      <c r="CA187" s="169"/>
      <c r="CB187" s="169"/>
      <c r="CC187" s="169"/>
      <c r="CD187" s="169"/>
      <c r="CE187" s="169"/>
      <c r="CF187" s="169"/>
      <c r="CG187" s="1"/>
    </row>
    <row r="188" spans="1:85" ht="15.75" customHeight="1">
      <c r="A188" s="1"/>
      <c r="B188" s="1"/>
      <c r="C188" s="1"/>
      <c r="D188" s="1"/>
      <c r="E188" s="1"/>
      <c r="F188" s="1"/>
      <c r="G188" s="1"/>
      <c r="H188" s="1"/>
      <c r="I188" s="1"/>
      <c r="J188" s="1"/>
      <c r="K188" s="1"/>
      <c r="L188" s="168"/>
      <c r="M188" s="168"/>
      <c r="N188" s="168"/>
      <c r="O188" s="168"/>
      <c r="P188" s="168"/>
      <c r="Q188" s="168"/>
      <c r="R188" s="168"/>
      <c r="S188" s="168"/>
      <c r="T188" s="168"/>
      <c r="U188" s="168"/>
      <c r="V188" s="168"/>
      <c r="W188" s="168"/>
      <c r="X188" s="168"/>
      <c r="Y188" s="168"/>
      <c r="Z188" s="168"/>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68"/>
      <c r="BD188" s="168"/>
      <c r="BE188" s="168"/>
      <c r="BF188" s="168"/>
      <c r="BG188" s="168"/>
      <c r="BH188" s="1"/>
      <c r="BI188" s="1"/>
      <c r="BJ188" s="168"/>
      <c r="BK188" s="168"/>
      <c r="BL188" s="168"/>
      <c r="BM188" s="168"/>
      <c r="BN188" s="168"/>
      <c r="BO188" s="168"/>
      <c r="BP188" s="1"/>
      <c r="BQ188" s="1"/>
      <c r="BR188" s="1"/>
      <c r="BS188" s="1"/>
      <c r="BT188" s="1"/>
      <c r="BU188" s="1"/>
      <c r="BV188" s="1"/>
      <c r="BW188" s="1"/>
      <c r="BX188" s="1"/>
      <c r="BY188" s="1"/>
      <c r="BZ188" s="169"/>
      <c r="CA188" s="169"/>
      <c r="CB188" s="169"/>
      <c r="CC188" s="169"/>
      <c r="CD188" s="169"/>
      <c r="CE188" s="169"/>
      <c r="CF188" s="169"/>
      <c r="CG188" s="1"/>
    </row>
    <row r="189" spans="1:85" ht="15.75" customHeight="1">
      <c r="A189" s="1"/>
      <c r="B189" s="1"/>
      <c r="C189" s="1"/>
      <c r="D189" s="1"/>
      <c r="E189" s="1"/>
      <c r="F189" s="1"/>
      <c r="G189" s="1"/>
      <c r="H189" s="1"/>
      <c r="I189" s="1"/>
      <c r="J189" s="1"/>
      <c r="K189" s="1"/>
      <c r="L189" s="168"/>
      <c r="M189" s="168"/>
      <c r="N189" s="168"/>
      <c r="O189" s="168"/>
      <c r="P189" s="168"/>
      <c r="Q189" s="168"/>
      <c r="R189" s="168"/>
      <c r="S189" s="168"/>
      <c r="T189" s="168"/>
      <c r="U189" s="168"/>
      <c r="V189" s="168"/>
      <c r="W189" s="168"/>
      <c r="X189" s="168"/>
      <c r="Y189" s="168"/>
      <c r="Z189" s="168"/>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68"/>
      <c r="BD189" s="168"/>
      <c r="BE189" s="168"/>
      <c r="BF189" s="168"/>
      <c r="BG189" s="168"/>
      <c r="BH189" s="1"/>
      <c r="BI189" s="1"/>
      <c r="BJ189" s="168"/>
      <c r="BK189" s="168"/>
      <c r="BL189" s="168"/>
      <c r="BM189" s="168"/>
      <c r="BN189" s="168"/>
      <c r="BO189" s="168"/>
      <c r="BP189" s="1"/>
      <c r="BQ189" s="1"/>
      <c r="BR189" s="1"/>
      <c r="BS189" s="1"/>
      <c r="BT189" s="1"/>
      <c r="BU189" s="1"/>
      <c r="BV189" s="1"/>
      <c r="BW189" s="1"/>
      <c r="BX189" s="1"/>
      <c r="BY189" s="1"/>
      <c r="BZ189" s="169"/>
      <c r="CA189" s="169"/>
      <c r="CB189" s="169"/>
      <c r="CC189" s="169"/>
      <c r="CD189" s="169"/>
      <c r="CE189" s="169"/>
      <c r="CF189" s="169"/>
      <c r="CG189" s="1"/>
    </row>
    <row r="190" spans="1:85" ht="15.75" customHeight="1">
      <c r="A190" s="1"/>
      <c r="B190" s="1"/>
      <c r="C190" s="1"/>
      <c r="D190" s="1"/>
      <c r="E190" s="1"/>
      <c r="F190" s="1"/>
      <c r="G190" s="1"/>
      <c r="H190" s="1"/>
      <c r="I190" s="1"/>
      <c r="J190" s="1"/>
      <c r="K190" s="1"/>
      <c r="L190" s="168"/>
      <c r="M190" s="168"/>
      <c r="N190" s="168"/>
      <c r="O190" s="168"/>
      <c r="P190" s="168"/>
      <c r="Q190" s="168"/>
      <c r="R190" s="168"/>
      <c r="S190" s="168"/>
      <c r="T190" s="168"/>
      <c r="U190" s="168"/>
      <c r="V190" s="168"/>
      <c r="W190" s="168"/>
      <c r="X190" s="168"/>
      <c r="Y190" s="168"/>
      <c r="Z190" s="168"/>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68"/>
      <c r="BD190" s="168"/>
      <c r="BE190" s="168"/>
      <c r="BF190" s="168"/>
      <c r="BG190" s="168"/>
      <c r="BH190" s="1"/>
      <c r="BI190" s="1"/>
      <c r="BJ190" s="168"/>
      <c r="BK190" s="168"/>
      <c r="BL190" s="168"/>
      <c r="BM190" s="168"/>
      <c r="BN190" s="168"/>
      <c r="BO190" s="168"/>
      <c r="BP190" s="1"/>
      <c r="BQ190" s="1"/>
      <c r="BR190" s="1"/>
      <c r="BS190" s="1"/>
      <c r="BT190" s="1"/>
      <c r="BU190" s="1"/>
      <c r="BV190" s="1"/>
      <c r="BW190" s="1"/>
      <c r="BX190" s="1"/>
      <c r="BY190" s="1"/>
      <c r="BZ190" s="169"/>
      <c r="CA190" s="169"/>
      <c r="CB190" s="169"/>
      <c r="CC190" s="169"/>
      <c r="CD190" s="169"/>
      <c r="CE190" s="169"/>
      <c r="CF190" s="169"/>
      <c r="CG190" s="1"/>
    </row>
    <row r="191" spans="1:85" ht="15.75" customHeight="1">
      <c r="A191" s="1"/>
      <c r="B191" s="1"/>
      <c r="C191" s="1"/>
      <c r="D191" s="1"/>
      <c r="E191" s="1"/>
      <c r="F191" s="1"/>
      <c r="G191" s="1"/>
      <c r="H191" s="1"/>
      <c r="I191" s="1"/>
      <c r="J191" s="1"/>
      <c r="K191" s="1"/>
      <c r="L191" s="168"/>
      <c r="M191" s="168"/>
      <c r="N191" s="168"/>
      <c r="O191" s="168"/>
      <c r="P191" s="168"/>
      <c r="Q191" s="168"/>
      <c r="R191" s="168"/>
      <c r="S191" s="168"/>
      <c r="T191" s="168"/>
      <c r="U191" s="168"/>
      <c r="V191" s="168"/>
      <c r="W191" s="168"/>
      <c r="X191" s="168"/>
      <c r="Y191" s="168"/>
      <c r="Z191" s="168"/>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68"/>
      <c r="BD191" s="168"/>
      <c r="BE191" s="168"/>
      <c r="BF191" s="168"/>
      <c r="BG191" s="168"/>
      <c r="BH191" s="1"/>
      <c r="BI191" s="1"/>
      <c r="BJ191" s="168"/>
      <c r="BK191" s="168"/>
      <c r="BL191" s="168"/>
      <c r="BM191" s="168"/>
      <c r="BN191" s="168"/>
      <c r="BO191" s="168"/>
      <c r="BP191" s="1"/>
      <c r="BQ191" s="1"/>
      <c r="BR191" s="1"/>
      <c r="BS191" s="1"/>
      <c r="BT191" s="1"/>
      <c r="BU191" s="1"/>
      <c r="BV191" s="1"/>
      <c r="BW191" s="1"/>
      <c r="BX191" s="1"/>
      <c r="BY191" s="1"/>
      <c r="BZ191" s="169"/>
      <c r="CA191" s="169"/>
      <c r="CB191" s="169"/>
      <c r="CC191" s="169"/>
      <c r="CD191" s="169"/>
      <c r="CE191" s="169"/>
      <c r="CF191" s="169"/>
      <c r="CG191" s="1"/>
    </row>
    <row r="192" spans="1:85" ht="15.75" customHeight="1">
      <c r="A192" s="1"/>
      <c r="B192" s="1"/>
      <c r="C192" s="1"/>
      <c r="D192" s="1"/>
      <c r="E192" s="1"/>
      <c r="F192" s="1"/>
      <c r="G192" s="1"/>
      <c r="H192" s="1"/>
      <c r="I192" s="1"/>
      <c r="J192" s="1"/>
      <c r="K192" s="1"/>
      <c r="L192" s="168"/>
      <c r="M192" s="168"/>
      <c r="N192" s="168"/>
      <c r="O192" s="168"/>
      <c r="P192" s="168"/>
      <c r="Q192" s="168"/>
      <c r="R192" s="168"/>
      <c r="S192" s="168"/>
      <c r="T192" s="168"/>
      <c r="U192" s="168"/>
      <c r="V192" s="168"/>
      <c r="W192" s="168"/>
      <c r="X192" s="168"/>
      <c r="Y192" s="168"/>
      <c r="Z192" s="168"/>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68"/>
      <c r="BD192" s="168"/>
      <c r="BE192" s="168"/>
      <c r="BF192" s="168"/>
      <c r="BG192" s="168"/>
      <c r="BH192" s="1"/>
      <c r="BI192" s="1"/>
      <c r="BJ192" s="168"/>
      <c r="BK192" s="168"/>
      <c r="BL192" s="168"/>
      <c r="BM192" s="168"/>
      <c r="BN192" s="168"/>
      <c r="BO192" s="168"/>
      <c r="BP192" s="1"/>
      <c r="BQ192" s="1"/>
      <c r="BR192" s="1"/>
      <c r="BS192" s="1"/>
      <c r="BT192" s="1"/>
      <c r="BU192" s="1"/>
      <c r="BV192" s="1"/>
      <c r="BW192" s="1"/>
      <c r="BX192" s="1"/>
      <c r="BY192" s="1"/>
      <c r="BZ192" s="169"/>
      <c r="CA192" s="169"/>
      <c r="CB192" s="169"/>
      <c r="CC192" s="169"/>
      <c r="CD192" s="169"/>
      <c r="CE192" s="169"/>
      <c r="CF192" s="169"/>
      <c r="CG192" s="1"/>
    </row>
    <row r="193" spans="1:85" ht="15.75" customHeight="1">
      <c r="A193" s="1"/>
      <c r="B193" s="1"/>
      <c r="C193" s="1"/>
      <c r="D193" s="1"/>
      <c r="E193" s="1"/>
      <c r="F193" s="1"/>
      <c r="G193" s="1"/>
      <c r="H193" s="1"/>
      <c r="I193" s="1"/>
      <c r="J193" s="1"/>
      <c r="K193" s="1"/>
      <c r="L193" s="168"/>
      <c r="M193" s="168"/>
      <c r="N193" s="168"/>
      <c r="O193" s="168"/>
      <c r="P193" s="168"/>
      <c r="Q193" s="168"/>
      <c r="R193" s="168"/>
      <c r="S193" s="168"/>
      <c r="T193" s="168"/>
      <c r="U193" s="168"/>
      <c r="V193" s="168"/>
      <c r="W193" s="168"/>
      <c r="X193" s="168"/>
      <c r="Y193" s="168"/>
      <c r="Z193" s="168"/>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68"/>
      <c r="BD193" s="168"/>
      <c r="BE193" s="168"/>
      <c r="BF193" s="168"/>
      <c r="BG193" s="168"/>
      <c r="BH193" s="1"/>
      <c r="BI193" s="1"/>
      <c r="BJ193" s="168"/>
      <c r="BK193" s="168"/>
      <c r="BL193" s="168"/>
      <c r="BM193" s="168"/>
      <c r="BN193" s="168"/>
      <c r="BO193" s="168"/>
      <c r="BP193" s="1"/>
      <c r="BQ193" s="1"/>
      <c r="BR193" s="1"/>
      <c r="BS193" s="1"/>
      <c r="BT193" s="1"/>
      <c r="BU193" s="1"/>
      <c r="BV193" s="1"/>
      <c r="BW193" s="1"/>
      <c r="BX193" s="1"/>
      <c r="BY193" s="1"/>
      <c r="BZ193" s="169"/>
      <c r="CA193" s="169"/>
      <c r="CB193" s="169"/>
      <c r="CC193" s="169"/>
      <c r="CD193" s="169"/>
      <c r="CE193" s="169"/>
      <c r="CF193" s="169"/>
      <c r="CG193" s="1"/>
    </row>
    <row r="194" spans="1:85" ht="15.75" customHeight="1">
      <c r="A194" s="1"/>
      <c r="B194" s="1"/>
      <c r="C194" s="1"/>
      <c r="D194" s="1"/>
      <c r="E194" s="1"/>
      <c r="F194" s="1"/>
      <c r="G194" s="1"/>
      <c r="H194" s="1"/>
      <c r="I194" s="1"/>
      <c r="J194" s="1"/>
      <c r="K194" s="1"/>
      <c r="L194" s="168"/>
      <c r="M194" s="168"/>
      <c r="N194" s="168"/>
      <c r="O194" s="168"/>
      <c r="P194" s="168"/>
      <c r="Q194" s="168"/>
      <c r="R194" s="168"/>
      <c r="S194" s="168"/>
      <c r="T194" s="168"/>
      <c r="U194" s="168"/>
      <c r="V194" s="168"/>
      <c r="W194" s="168"/>
      <c r="X194" s="168"/>
      <c r="Y194" s="168"/>
      <c r="Z194" s="168"/>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68"/>
      <c r="BD194" s="168"/>
      <c r="BE194" s="168"/>
      <c r="BF194" s="168"/>
      <c r="BG194" s="168"/>
      <c r="BH194" s="1"/>
      <c r="BI194" s="1"/>
      <c r="BJ194" s="168"/>
      <c r="BK194" s="168"/>
      <c r="BL194" s="168"/>
      <c r="BM194" s="168"/>
      <c r="BN194" s="168"/>
      <c r="BO194" s="168"/>
      <c r="BP194" s="1"/>
      <c r="BQ194" s="1"/>
      <c r="BR194" s="1"/>
      <c r="BS194" s="1"/>
      <c r="BT194" s="1"/>
      <c r="BU194" s="1"/>
      <c r="BV194" s="1"/>
      <c r="BW194" s="1"/>
      <c r="BX194" s="1"/>
      <c r="BY194" s="1"/>
      <c r="BZ194" s="169"/>
      <c r="CA194" s="169"/>
      <c r="CB194" s="169"/>
      <c r="CC194" s="169"/>
      <c r="CD194" s="169"/>
      <c r="CE194" s="169"/>
      <c r="CF194" s="169"/>
      <c r="CG194" s="1"/>
    </row>
    <row r="195" spans="1:85" ht="15.75" customHeight="1">
      <c r="A195" s="1"/>
      <c r="B195" s="1"/>
      <c r="C195" s="1"/>
      <c r="D195" s="1"/>
      <c r="E195" s="1"/>
      <c r="F195" s="1"/>
      <c r="G195" s="1"/>
      <c r="H195" s="1"/>
      <c r="I195" s="1"/>
      <c r="J195" s="1"/>
      <c r="K195" s="1"/>
      <c r="L195" s="168"/>
      <c r="M195" s="168"/>
      <c r="N195" s="168"/>
      <c r="O195" s="168"/>
      <c r="P195" s="168"/>
      <c r="Q195" s="168"/>
      <c r="R195" s="168"/>
      <c r="S195" s="168"/>
      <c r="T195" s="168"/>
      <c r="U195" s="168"/>
      <c r="V195" s="168"/>
      <c r="W195" s="168"/>
      <c r="X195" s="168"/>
      <c r="Y195" s="168"/>
      <c r="Z195" s="168"/>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68"/>
      <c r="BD195" s="168"/>
      <c r="BE195" s="168"/>
      <c r="BF195" s="168"/>
      <c r="BG195" s="168"/>
      <c r="BH195" s="1"/>
      <c r="BI195" s="1"/>
      <c r="BJ195" s="168"/>
      <c r="BK195" s="168"/>
      <c r="BL195" s="168"/>
      <c r="BM195" s="168"/>
      <c r="BN195" s="168"/>
      <c r="BO195" s="168"/>
      <c r="BP195" s="1"/>
      <c r="BQ195" s="1"/>
      <c r="BR195" s="1"/>
      <c r="BS195" s="1"/>
      <c r="BT195" s="1"/>
      <c r="BU195" s="1"/>
      <c r="BV195" s="1"/>
      <c r="BW195" s="1"/>
      <c r="BX195" s="1"/>
      <c r="BY195" s="1"/>
      <c r="BZ195" s="169"/>
      <c r="CA195" s="169"/>
      <c r="CB195" s="169"/>
      <c r="CC195" s="169"/>
      <c r="CD195" s="169"/>
      <c r="CE195" s="169"/>
      <c r="CF195" s="169"/>
      <c r="CG195" s="1"/>
    </row>
    <row r="196" spans="1:85" ht="15.75" customHeight="1">
      <c r="A196" s="1"/>
      <c r="B196" s="1"/>
      <c r="C196" s="1"/>
      <c r="D196" s="1"/>
      <c r="E196" s="1"/>
      <c r="F196" s="1"/>
      <c r="G196" s="1"/>
      <c r="H196" s="1"/>
      <c r="I196" s="1"/>
      <c r="J196" s="1"/>
      <c r="K196" s="1"/>
      <c r="L196" s="168"/>
      <c r="M196" s="168"/>
      <c r="N196" s="168"/>
      <c r="O196" s="168"/>
      <c r="P196" s="168"/>
      <c r="Q196" s="168"/>
      <c r="R196" s="168"/>
      <c r="S196" s="168"/>
      <c r="T196" s="168"/>
      <c r="U196" s="168"/>
      <c r="V196" s="168"/>
      <c r="W196" s="168"/>
      <c r="X196" s="168"/>
      <c r="Y196" s="168"/>
      <c r="Z196" s="168"/>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68"/>
      <c r="BD196" s="168"/>
      <c r="BE196" s="168"/>
      <c r="BF196" s="168"/>
      <c r="BG196" s="168"/>
      <c r="BH196" s="1"/>
      <c r="BI196" s="1"/>
      <c r="BJ196" s="168"/>
      <c r="BK196" s="168"/>
      <c r="BL196" s="168"/>
      <c r="BM196" s="168"/>
      <c r="BN196" s="168"/>
      <c r="BO196" s="168"/>
      <c r="BP196" s="1"/>
      <c r="BQ196" s="1"/>
      <c r="BR196" s="1"/>
      <c r="BS196" s="1"/>
      <c r="BT196" s="1"/>
      <c r="BU196" s="1"/>
      <c r="BV196" s="1"/>
      <c r="BW196" s="1"/>
      <c r="BX196" s="1"/>
      <c r="BY196" s="1"/>
      <c r="BZ196" s="169"/>
      <c r="CA196" s="169"/>
      <c r="CB196" s="169"/>
      <c r="CC196" s="169"/>
      <c r="CD196" s="169"/>
      <c r="CE196" s="169"/>
      <c r="CF196" s="169"/>
      <c r="CG196" s="1"/>
    </row>
    <row r="197" spans="1:85" ht="15.75" customHeight="1">
      <c r="A197" s="1"/>
      <c r="B197" s="1"/>
      <c r="C197" s="1"/>
      <c r="D197" s="1"/>
      <c r="E197" s="1"/>
      <c r="F197" s="1"/>
      <c r="G197" s="1"/>
      <c r="H197" s="1"/>
      <c r="I197" s="1"/>
      <c r="J197" s="1"/>
      <c r="K197" s="1"/>
      <c r="L197" s="168"/>
      <c r="M197" s="168"/>
      <c r="N197" s="168"/>
      <c r="O197" s="168"/>
      <c r="P197" s="168"/>
      <c r="Q197" s="168"/>
      <c r="R197" s="168"/>
      <c r="S197" s="168"/>
      <c r="T197" s="168"/>
      <c r="U197" s="168"/>
      <c r="V197" s="168"/>
      <c r="W197" s="168"/>
      <c r="X197" s="168"/>
      <c r="Y197" s="168"/>
      <c r="Z197" s="168"/>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68"/>
      <c r="BD197" s="168"/>
      <c r="BE197" s="168"/>
      <c r="BF197" s="168"/>
      <c r="BG197" s="168"/>
      <c r="BH197" s="1"/>
      <c r="BI197" s="1"/>
      <c r="BJ197" s="168"/>
      <c r="BK197" s="168"/>
      <c r="BL197" s="168"/>
      <c r="BM197" s="168"/>
      <c r="BN197" s="168"/>
      <c r="BO197" s="168"/>
      <c r="BP197" s="1"/>
      <c r="BQ197" s="1"/>
      <c r="BR197" s="1"/>
      <c r="BS197" s="1"/>
      <c r="BT197" s="1"/>
      <c r="BU197" s="1"/>
      <c r="BV197" s="1"/>
      <c r="BW197" s="1"/>
      <c r="BX197" s="1"/>
      <c r="BY197" s="1"/>
      <c r="BZ197" s="169"/>
      <c r="CA197" s="169"/>
      <c r="CB197" s="169"/>
      <c r="CC197" s="169"/>
      <c r="CD197" s="169"/>
      <c r="CE197" s="169"/>
      <c r="CF197" s="169"/>
      <c r="CG197" s="1"/>
    </row>
    <row r="198" spans="1:85" ht="15.75" customHeight="1">
      <c r="A198" s="1"/>
      <c r="B198" s="1"/>
      <c r="C198" s="1"/>
      <c r="D198" s="1"/>
      <c r="E198" s="1"/>
      <c r="F198" s="1"/>
      <c r="G198" s="1"/>
      <c r="H198" s="1"/>
      <c r="I198" s="1"/>
      <c r="J198" s="1"/>
      <c r="K198" s="1"/>
      <c r="L198" s="168"/>
      <c r="M198" s="168"/>
      <c r="N198" s="168"/>
      <c r="O198" s="168"/>
      <c r="P198" s="168"/>
      <c r="Q198" s="168"/>
      <c r="R198" s="168"/>
      <c r="S198" s="168"/>
      <c r="T198" s="168"/>
      <c r="U198" s="168"/>
      <c r="V198" s="168"/>
      <c r="W198" s="168"/>
      <c r="X198" s="168"/>
      <c r="Y198" s="168"/>
      <c r="Z198" s="168"/>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68"/>
      <c r="BD198" s="168"/>
      <c r="BE198" s="168"/>
      <c r="BF198" s="168"/>
      <c r="BG198" s="168"/>
      <c r="BH198" s="1"/>
      <c r="BI198" s="1"/>
      <c r="BJ198" s="168"/>
      <c r="BK198" s="168"/>
      <c r="BL198" s="168"/>
      <c r="BM198" s="168"/>
      <c r="BN198" s="168"/>
      <c r="BO198" s="168"/>
      <c r="BP198" s="1"/>
      <c r="BQ198" s="1"/>
      <c r="BR198" s="1"/>
      <c r="BS198" s="1"/>
      <c r="BT198" s="1"/>
      <c r="BU198" s="1"/>
      <c r="BV198" s="1"/>
      <c r="BW198" s="1"/>
      <c r="BX198" s="1"/>
      <c r="BY198" s="1"/>
      <c r="BZ198" s="169"/>
      <c r="CA198" s="169"/>
      <c r="CB198" s="169"/>
      <c r="CC198" s="169"/>
      <c r="CD198" s="169"/>
      <c r="CE198" s="169"/>
      <c r="CF198" s="169"/>
      <c r="CG198" s="1"/>
    </row>
    <row r="199" spans="1:85" ht="15.75" customHeight="1">
      <c r="A199" s="1"/>
      <c r="B199" s="1"/>
      <c r="C199" s="1"/>
      <c r="D199" s="1"/>
      <c r="E199" s="1"/>
      <c r="F199" s="1"/>
      <c r="G199" s="1"/>
      <c r="H199" s="1"/>
      <c r="I199" s="1"/>
      <c r="J199" s="1"/>
      <c r="K199" s="1"/>
      <c r="L199" s="168"/>
      <c r="M199" s="168"/>
      <c r="N199" s="168"/>
      <c r="O199" s="168"/>
      <c r="P199" s="168"/>
      <c r="Q199" s="168"/>
      <c r="R199" s="168"/>
      <c r="S199" s="168"/>
      <c r="T199" s="168"/>
      <c r="U199" s="168"/>
      <c r="V199" s="168"/>
      <c r="W199" s="168"/>
      <c r="X199" s="168"/>
      <c r="Y199" s="168"/>
      <c r="Z199" s="168"/>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68"/>
      <c r="BD199" s="168"/>
      <c r="BE199" s="168"/>
      <c r="BF199" s="168"/>
      <c r="BG199" s="168"/>
      <c r="BH199" s="1"/>
      <c r="BI199" s="1"/>
      <c r="BJ199" s="168"/>
      <c r="BK199" s="168"/>
      <c r="BL199" s="168"/>
      <c r="BM199" s="168"/>
      <c r="BN199" s="168"/>
      <c r="BO199" s="168"/>
      <c r="BP199" s="1"/>
      <c r="BQ199" s="1"/>
      <c r="BR199" s="1"/>
      <c r="BS199" s="1"/>
      <c r="BT199" s="1"/>
      <c r="BU199" s="1"/>
      <c r="BV199" s="1"/>
      <c r="BW199" s="1"/>
      <c r="BX199" s="1"/>
      <c r="BY199" s="1"/>
      <c r="BZ199" s="169"/>
      <c r="CA199" s="169"/>
      <c r="CB199" s="169"/>
      <c r="CC199" s="169"/>
      <c r="CD199" s="169"/>
      <c r="CE199" s="169"/>
      <c r="CF199" s="169"/>
      <c r="CG199" s="1"/>
    </row>
    <row r="200" spans="1:85" ht="15.75" customHeight="1">
      <c r="A200" s="1"/>
      <c r="B200" s="1"/>
      <c r="C200" s="1"/>
      <c r="D200" s="1"/>
      <c r="E200" s="1"/>
      <c r="F200" s="1"/>
      <c r="G200" s="1"/>
      <c r="H200" s="1"/>
      <c r="I200" s="1"/>
      <c r="J200" s="1"/>
      <c r="K200" s="1"/>
      <c r="L200" s="168"/>
      <c r="M200" s="168"/>
      <c r="N200" s="168"/>
      <c r="O200" s="168"/>
      <c r="P200" s="168"/>
      <c r="Q200" s="168"/>
      <c r="R200" s="168"/>
      <c r="S200" s="168"/>
      <c r="T200" s="168"/>
      <c r="U200" s="168"/>
      <c r="V200" s="168"/>
      <c r="W200" s="168"/>
      <c r="X200" s="168"/>
      <c r="Y200" s="168"/>
      <c r="Z200" s="168"/>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68"/>
      <c r="BD200" s="168"/>
      <c r="BE200" s="168"/>
      <c r="BF200" s="168"/>
      <c r="BG200" s="168"/>
      <c r="BH200" s="1"/>
      <c r="BI200" s="1"/>
      <c r="BJ200" s="168"/>
      <c r="BK200" s="168"/>
      <c r="BL200" s="168"/>
      <c r="BM200" s="168"/>
      <c r="BN200" s="168"/>
      <c r="BO200" s="168"/>
      <c r="BP200" s="1"/>
      <c r="BQ200" s="1"/>
      <c r="BR200" s="1"/>
      <c r="BS200" s="1"/>
      <c r="BT200" s="1"/>
      <c r="BU200" s="1"/>
      <c r="BV200" s="1"/>
      <c r="BW200" s="1"/>
      <c r="BX200" s="1"/>
      <c r="BY200" s="1"/>
      <c r="BZ200" s="169"/>
      <c r="CA200" s="169"/>
      <c r="CB200" s="169"/>
      <c r="CC200" s="169"/>
      <c r="CD200" s="169"/>
      <c r="CE200" s="169"/>
      <c r="CF200" s="169"/>
      <c r="CG200" s="1"/>
    </row>
    <row r="201" spans="1:85" ht="15.75" customHeight="1">
      <c r="A201" s="1"/>
      <c r="B201" s="1"/>
      <c r="C201" s="1"/>
      <c r="D201" s="1"/>
      <c r="E201" s="1"/>
      <c r="F201" s="1"/>
      <c r="G201" s="1"/>
      <c r="H201" s="1"/>
      <c r="I201" s="1"/>
      <c r="J201" s="1"/>
      <c r="K201" s="1"/>
      <c r="L201" s="168"/>
      <c r="M201" s="168"/>
      <c r="N201" s="168"/>
      <c r="O201" s="168"/>
      <c r="P201" s="168"/>
      <c r="Q201" s="168"/>
      <c r="R201" s="168"/>
      <c r="S201" s="168"/>
      <c r="T201" s="168"/>
      <c r="U201" s="168"/>
      <c r="V201" s="168"/>
      <c r="W201" s="168"/>
      <c r="X201" s="168"/>
      <c r="Y201" s="168"/>
      <c r="Z201" s="168"/>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68"/>
      <c r="BD201" s="168"/>
      <c r="BE201" s="168"/>
      <c r="BF201" s="168"/>
      <c r="BG201" s="168"/>
      <c r="BH201" s="1"/>
      <c r="BI201" s="1"/>
      <c r="BJ201" s="168"/>
      <c r="BK201" s="168"/>
      <c r="BL201" s="168"/>
      <c r="BM201" s="168"/>
      <c r="BN201" s="168"/>
      <c r="BO201" s="168"/>
      <c r="BP201" s="1"/>
      <c r="BQ201" s="1"/>
      <c r="BR201" s="1"/>
      <c r="BS201" s="1"/>
      <c r="BT201" s="1"/>
      <c r="BU201" s="1"/>
      <c r="BV201" s="1"/>
      <c r="BW201" s="1"/>
      <c r="BX201" s="1"/>
      <c r="BY201" s="1"/>
      <c r="BZ201" s="169"/>
      <c r="CA201" s="169"/>
      <c r="CB201" s="169"/>
      <c r="CC201" s="169"/>
      <c r="CD201" s="169"/>
      <c r="CE201" s="169"/>
      <c r="CF201" s="169"/>
      <c r="CG201" s="1"/>
    </row>
    <row r="202" spans="1:85" ht="15.75" customHeight="1">
      <c r="A202" s="1"/>
      <c r="B202" s="1"/>
      <c r="C202" s="1"/>
      <c r="D202" s="1"/>
      <c r="E202" s="1"/>
      <c r="F202" s="1"/>
      <c r="G202" s="1"/>
      <c r="H202" s="1"/>
      <c r="I202" s="1"/>
      <c r="J202" s="1"/>
      <c r="K202" s="1"/>
      <c r="L202" s="168"/>
      <c r="M202" s="168"/>
      <c r="N202" s="168"/>
      <c r="O202" s="168"/>
      <c r="P202" s="168"/>
      <c r="Q202" s="168"/>
      <c r="R202" s="168"/>
      <c r="S202" s="168"/>
      <c r="T202" s="168"/>
      <c r="U202" s="168"/>
      <c r="V202" s="168"/>
      <c r="W202" s="168"/>
      <c r="X202" s="168"/>
      <c r="Y202" s="168"/>
      <c r="Z202" s="168"/>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68"/>
      <c r="BD202" s="168"/>
      <c r="BE202" s="168"/>
      <c r="BF202" s="168"/>
      <c r="BG202" s="168"/>
      <c r="BH202" s="1"/>
      <c r="BI202" s="1"/>
      <c r="BJ202" s="168"/>
      <c r="BK202" s="168"/>
      <c r="BL202" s="168"/>
      <c r="BM202" s="168"/>
      <c r="BN202" s="168"/>
      <c r="BO202" s="168"/>
      <c r="BP202" s="1"/>
      <c r="BQ202" s="1"/>
      <c r="BR202" s="1"/>
      <c r="BS202" s="1"/>
      <c r="BT202" s="1"/>
      <c r="BU202" s="1"/>
      <c r="BV202" s="1"/>
      <c r="BW202" s="1"/>
      <c r="BX202" s="1"/>
      <c r="BY202" s="1"/>
      <c r="BZ202" s="169"/>
      <c r="CA202" s="169"/>
      <c r="CB202" s="169"/>
      <c r="CC202" s="169"/>
      <c r="CD202" s="169"/>
      <c r="CE202" s="169"/>
      <c r="CF202" s="169"/>
      <c r="CG202" s="1"/>
    </row>
    <row r="203" spans="1:85" ht="15.75" customHeight="1">
      <c r="A203" s="1"/>
      <c r="B203" s="1"/>
      <c r="C203" s="1"/>
      <c r="D203" s="1"/>
      <c r="E203" s="1"/>
      <c r="F203" s="1"/>
      <c r="G203" s="1"/>
      <c r="H203" s="1"/>
      <c r="I203" s="1"/>
      <c r="J203" s="1"/>
      <c r="K203" s="1"/>
      <c r="L203" s="168"/>
      <c r="M203" s="168"/>
      <c r="N203" s="168"/>
      <c r="O203" s="168"/>
      <c r="P203" s="168"/>
      <c r="Q203" s="168"/>
      <c r="R203" s="168"/>
      <c r="S203" s="168"/>
      <c r="T203" s="168"/>
      <c r="U203" s="168"/>
      <c r="V203" s="168"/>
      <c r="W203" s="168"/>
      <c r="X203" s="168"/>
      <c r="Y203" s="168"/>
      <c r="Z203" s="168"/>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68"/>
      <c r="BD203" s="168"/>
      <c r="BE203" s="168"/>
      <c r="BF203" s="168"/>
      <c r="BG203" s="168"/>
      <c r="BH203" s="1"/>
      <c r="BI203" s="1"/>
      <c r="BJ203" s="168"/>
      <c r="BK203" s="168"/>
      <c r="BL203" s="168"/>
      <c r="BM203" s="168"/>
      <c r="BN203" s="168"/>
      <c r="BO203" s="168"/>
      <c r="BP203" s="1"/>
      <c r="BQ203" s="1"/>
      <c r="BR203" s="1"/>
      <c r="BS203" s="1"/>
      <c r="BT203" s="1"/>
      <c r="BU203" s="1"/>
      <c r="BV203" s="1"/>
      <c r="BW203" s="1"/>
      <c r="BX203" s="1"/>
      <c r="BY203" s="1"/>
      <c r="BZ203" s="169"/>
      <c r="CA203" s="169"/>
      <c r="CB203" s="169"/>
      <c r="CC203" s="169"/>
      <c r="CD203" s="169"/>
      <c r="CE203" s="169"/>
      <c r="CF203" s="169"/>
      <c r="CG203" s="1"/>
    </row>
    <row r="204" spans="1:85" ht="15.75" customHeight="1">
      <c r="A204" s="1"/>
      <c r="B204" s="1"/>
      <c r="C204" s="1"/>
      <c r="D204" s="1"/>
      <c r="E204" s="1"/>
      <c r="F204" s="1"/>
      <c r="G204" s="1"/>
      <c r="H204" s="1"/>
      <c r="I204" s="1"/>
      <c r="J204" s="1"/>
      <c r="K204" s="1"/>
      <c r="L204" s="168"/>
      <c r="M204" s="168"/>
      <c r="N204" s="168"/>
      <c r="O204" s="168"/>
      <c r="P204" s="168"/>
      <c r="Q204" s="168"/>
      <c r="R204" s="168"/>
      <c r="S204" s="168"/>
      <c r="T204" s="168"/>
      <c r="U204" s="168"/>
      <c r="V204" s="168"/>
      <c r="W204" s="168"/>
      <c r="X204" s="168"/>
      <c r="Y204" s="168"/>
      <c r="Z204" s="168"/>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68"/>
      <c r="BD204" s="168"/>
      <c r="BE204" s="168"/>
      <c r="BF204" s="168"/>
      <c r="BG204" s="168"/>
      <c r="BH204" s="1"/>
      <c r="BI204" s="1"/>
      <c r="BJ204" s="168"/>
      <c r="BK204" s="168"/>
      <c r="BL204" s="168"/>
      <c r="BM204" s="168"/>
      <c r="BN204" s="168"/>
      <c r="BO204" s="168"/>
      <c r="BP204" s="1"/>
      <c r="BQ204" s="1"/>
      <c r="BR204" s="1"/>
      <c r="BS204" s="1"/>
      <c r="BT204" s="1"/>
      <c r="BU204" s="1"/>
      <c r="BV204" s="1"/>
      <c r="BW204" s="1"/>
      <c r="BX204" s="1"/>
      <c r="BY204" s="1"/>
      <c r="BZ204" s="169"/>
      <c r="CA204" s="169"/>
      <c r="CB204" s="169"/>
      <c r="CC204" s="169"/>
      <c r="CD204" s="169"/>
      <c r="CE204" s="169"/>
      <c r="CF204" s="169"/>
      <c r="CG204" s="1"/>
    </row>
    <row r="205" spans="1:85" ht="15.75" customHeight="1">
      <c r="A205" s="1"/>
      <c r="B205" s="1"/>
      <c r="C205" s="1"/>
      <c r="D205" s="1"/>
      <c r="E205" s="1"/>
      <c r="F205" s="1"/>
      <c r="G205" s="1"/>
      <c r="H205" s="1"/>
      <c r="I205" s="1"/>
      <c r="J205" s="1"/>
      <c r="K205" s="1"/>
      <c r="L205" s="168"/>
      <c r="M205" s="168"/>
      <c r="N205" s="168"/>
      <c r="O205" s="168"/>
      <c r="P205" s="168"/>
      <c r="Q205" s="168"/>
      <c r="R205" s="168"/>
      <c r="S205" s="168"/>
      <c r="T205" s="168"/>
      <c r="U205" s="168"/>
      <c r="V205" s="168"/>
      <c r="W205" s="168"/>
      <c r="X205" s="168"/>
      <c r="Y205" s="168"/>
      <c r="Z205" s="168"/>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68"/>
      <c r="BD205" s="168"/>
      <c r="BE205" s="168"/>
      <c r="BF205" s="168"/>
      <c r="BG205" s="168"/>
      <c r="BH205" s="1"/>
      <c r="BI205" s="1"/>
      <c r="BJ205" s="168"/>
      <c r="BK205" s="168"/>
      <c r="BL205" s="168"/>
      <c r="BM205" s="168"/>
      <c r="BN205" s="168"/>
      <c r="BO205" s="168"/>
      <c r="BP205" s="1"/>
      <c r="BQ205" s="1"/>
      <c r="BR205" s="1"/>
      <c r="BS205" s="1"/>
      <c r="BT205" s="1"/>
      <c r="BU205" s="1"/>
      <c r="BV205" s="1"/>
      <c r="BW205" s="1"/>
      <c r="BX205" s="1"/>
      <c r="BY205" s="1"/>
      <c r="BZ205" s="169"/>
      <c r="CA205" s="169"/>
      <c r="CB205" s="169"/>
      <c r="CC205" s="169"/>
      <c r="CD205" s="169"/>
      <c r="CE205" s="169"/>
      <c r="CF205" s="169"/>
      <c r="CG205" s="1"/>
    </row>
    <row r="206" spans="1:85" ht="15.75" customHeight="1">
      <c r="A206" s="1"/>
      <c r="B206" s="1"/>
      <c r="C206" s="1"/>
      <c r="D206" s="1"/>
      <c r="E206" s="1"/>
      <c r="F206" s="1"/>
      <c r="G206" s="1"/>
      <c r="H206" s="1"/>
      <c r="I206" s="1"/>
      <c r="J206" s="1"/>
      <c r="K206" s="1"/>
      <c r="L206" s="168"/>
      <c r="M206" s="168"/>
      <c r="N206" s="168"/>
      <c r="O206" s="168"/>
      <c r="P206" s="168"/>
      <c r="Q206" s="168"/>
      <c r="R206" s="168"/>
      <c r="S206" s="168"/>
      <c r="T206" s="168"/>
      <c r="U206" s="168"/>
      <c r="V206" s="168"/>
      <c r="W206" s="168"/>
      <c r="X206" s="168"/>
      <c r="Y206" s="168"/>
      <c r="Z206" s="168"/>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68"/>
      <c r="BD206" s="168"/>
      <c r="BE206" s="168"/>
      <c r="BF206" s="168"/>
      <c r="BG206" s="168"/>
      <c r="BH206" s="1"/>
      <c r="BI206" s="1"/>
      <c r="BJ206" s="168"/>
      <c r="BK206" s="168"/>
      <c r="BL206" s="168"/>
      <c r="BM206" s="168"/>
      <c r="BN206" s="168"/>
      <c r="BO206" s="168"/>
      <c r="BP206" s="1"/>
      <c r="BQ206" s="1"/>
      <c r="BR206" s="1"/>
      <c r="BS206" s="1"/>
      <c r="BT206" s="1"/>
      <c r="BU206" s="1"/>
      <c r="BV206" s="1"/>
      <c r="BW206" s="1"/>
      <c r="BX206" s="1"/>
      <c r="BY206" s="1"/>
      <c r="BZ206" s="169"/>
      <c r="CA206" s="169"/>
      <c r="CB206" s="169"/>
      <c r="CC206" s="169"/>
      <c r="CD206" s="169"/>
      <c r="CE206" s="169"/>
      <c r="CF206" s="169"/>
      <c r="CG206" s="1"/>
    </row>
    <row r="207" spans="1:85" ht="15.75" customHeight="1">
      <c r="A207" s="1"/>
      <c r="B207" s="1"/>
      <c r="C207" s="1"/>
      <c r="D207" s="1"/>
      <c r="E207" s="1"/>
      <c r="F207" s="1"/>
      <c r="G207" s="1"/>
      <c r="H207" s="1"/>
      <c r="I207" s="1"/>
      <c r="J207" s="1"/>
      <c r="K207" s="1"/>
      <c r="L207" s="168"/>
      <c r="M207" s="168"/>
      <c r="N207" s="168"/>
      <c r="O207" s="168"/>
      <c r="P207" s="168"/>
      <c r="Q207" s="168"/>
      <c r="R207" s="168"/>
      <c r="S207" s="168"/>
      <c r="T207" s="168"/>
      <c r="U207" s="168"/>
      <c r="V207" s="168"/>
      <c r="W207" s="168"/>
      <c r="X207" s="168"/>
      <c r="Y207" s="168"/>
      <c r="Z207" s="168"/>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68"/>
      <c r="BD207" s="168"/>
      <c r="BE207" s="168"/>
      <c r="BF207" s="168"/>
      <c r="BG207" s="168"/>
      <c r="BH207" s="1"/>
      <c r="BI207" s="1"/>
      <c r="BJ207" s="168"/>
      <c r="BK207" s="168"/>
      <c r="BL207" s="168"/>
      <c r="BM207" s="168"/>
      <c r="BN207" s="168"/>
      <c r="BO207" s="168"/>
      <c r="BP207" s="1"/>
      <c r="BQ207" s="1"/>
      <c r="BR207" s="1"/>
      <c r="BS207" s="1"/>
      <c r="BT207" s="1"/>
      <c r="BU207" s="1"/>
      <c r="BV207" s="1"/>
      <c r="BW207" s="1"/>
      <c r="BX207" s="1"/>
      <c r="BY207" s="1"/>
      <c r="BZ207" s="169"/>
      <c r="CA207" s="169"/>
      <c r="CB207" s="169"/>
      <c r="CC207" s="169"/>
      <c r="CD207" s="169"/>
      <c r="CE207" s="169"/>
      <c r="CF207" s="169"/>
      <c r="CG207" s="1"/>
    </row>
    <row r="208" spans="1:85" ht="15.75" customHeight="1">
      <c r="A208" s="1"/>
      <c r="B208" s="1"/>
      <c r="C208" s="1"/>
      <c r="D208" s="1"/>
      <c r="E208" s="1"/>
      <c r="F208" s="1"/>
      <c r="G208" s="1"/>
      <c r="H208" s="1"/>
      <c r="I208" s="1"/>
      <c r="J208" s="1"/>
      <c r="K208" s="1"/>
      <c r="L208" s="168"/>
      <c r="M208" s="168"/>
      <c r="N208" s="168"/>
      <c r="O208" s="168"/>
      <c r="P208" s="168"/>
      <c r="Q208" s="168"/>
      <c r="R208" s="168"/>
      <c r="S208" s="168"/>
      <c r="T208" s="168"/>
      <c r="U208" s="168"/>
      <c r="V208" s="168"/>
      <c r="W208" s="168"/>
      <c r="X208" s="168"/>
      <c r="Y208" s="168"/>
      <c r="Z208" s="168"/>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68"/>
      <c r="BD208" s="168"/>
      <c r="BE208" s="168"/>
      <c r="BF208" s="168"/>
      <c r="BG208" s="168"/>
      <c r="BH208" s="1"/>
      <c r="BI208" s="1"/>
      <c r="BJ208" s="168"/>
      <c r="BK208" s="168"/>
      <c r="BL208" s="168"/>
      <c r="BM208" s="168"/>
      <c r="BN208" s="168"/>
      <c r="BO208" s="168"/>
      <c r="BP208" s="1"/>
      <c r="BQ208" s="1"/>
      <c r="BR208" s="1"/>
      <c r="BS208" s="1"/>
      <c r="BT208" s="1"/>
      <c r="BU208" s="1"/>
      <c r="BV208" s="1"/>
      <c r="BW208" s="1"/>
      <c r="BX208" s="1"/>
      <c r="BY208" s="1"/>
      <c r="BZ208" s="169"/>
      <c r="CA208" s="169"/>
      <c r="CB208" s="169"/>
      <c r="CC208" s="169"/>
      <c r="CD208" s="169"/>
      <c r="CE208" s="169"/>
      <c r="CF208" s="169"/>
      <c r="CG208" s="1"/>
    </row>
    <row r="209" spans="1:85" ht="15.75" customHeight="1">
      <c r="A209" s="1"/>
      <c r="B209" s="1"/>
      <c r="C209" s="1"/>
      <c r="D209" s="1"/>
      <c r="E209" s="1"/>
      <c r="F209" s="1"/>
      <c r="G209" s="1"/>
      <c r="H209" s="1"/>
      <c r="I209" s="1"/>
      <c r="J209" s="1"/>
      <c r="K209" s="1"/>
      <c r="L209" s="168"/>
      <c r="M209" s="168"/>
      <c r="N209" s="168"/>
      <c r="O209" s="168"/>
      <c r="P209" s="168"/>
      <c r="Q209" s="168"/>
      <c r="R209" s="168"/>
      <c r="S209" s="168"/>
      <c r="T209" s="168"/>
      <c r="U209" s="168"/>
      <c r="V209" s="168"/>
      <c r="W209" s="168"/>
      <c r="X209" s="168"/>
      <c r="Y209" s="168"/>
      <c r="Z209" s="168"/>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68"/>
      <c r="BD209" s="168"/>
      <c r="BE209" s="168"/>
      <c r="BF209" s="168"/>
      <c r="BG209" s="168"/>
      <c r="BH209" s="1"/>
      <c r="BI209" s="1"/>
      <c r="BJ209" s="168"/>
      <c r="BK209" s="168"/>
      <c r="BL209" s="168"/>
      <c r="BM209" s="168"/>
      <c r="BN209" s="168"/>
      <c r="BO209" s="168"/>
      <c r="BP209" s="1"/>
      <c r="BQ209" s="1"/>
      <c r="BR209" s="1"/>
      <c r="BS209" s="1"/>
      <c r="BT209" s="1"/>
      <c r="BU209" s="1"/>
      <c r="BV209" s="1"/>
      <c r="BW209" s="1"/>
      <c r="BX209" s="1"/>
      <c r="BY209" s="1"/>
      <c r="BZ209" s="169"/>
      <c r="CA209" s="169"/>
      <c r="CB209" s="169"/>
      <c r="CC209" s="169"/>
      <c r="CD209" s="169"/>
      <c r="CE209" s="169"/>
      <c r="CF209" s="169"/>
      <c r="CG209" s="1"/>
    </row>
    <row r="210" spans="1:85" ht="15.75" customHeight="1">
      <c r="A210" s="1"/>
      <c r="B210" s="1"/>
      <c r="C210" s="1"/>
      <c r="D210" s="1"/>
      <c r="E210" s="1"/>
      <c r="F210" s="1"/>
      <c r="G210" s="1"/>
      <c r="H210" s="1"/>
      <c r="I210" s="1"/>
      <c r="J210" s="1"/>
      <c r="K210" s="1"/>
      <c r="L210" s="168"/>
      <c r="M210" s="168"/>
      <c r="N210" s="168"/>
      <c r="O210" s="168"/>
      <c r="P210" s="168"/>
      <c r="Q210" s="168"/>
      <c r="R210" s="168"/>
      <c r="S210" s="168"/>
      <c r="T210" s="168"/>
      <c r="U210" s="168"/>
      <c r="V210" s="168"/>
      <c r="W210" s="168"/>
      <c r="X210" s="168"/>
      <c r="Y210" s="168"/>
      <c r="Z210" s="168"/>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68"/>
      <c r="BD210" s="168"/>
      <c r="BE210" s="168"/>
      <c r="BF210" s="168"/>
      <c r="BG210" s="168"/>
      <c r="BH210" s="1"/>
      <c r="BI210" s="1"/>
      <c r="BJ210" s="168"/>
      <c r="BK210" s="168"/>
      <c r="BL210" s="168"/>
      <c r="BM210" s="168"/>
      <c r="BN210" s="168"/>
      <c r="BO210" s="168"/>
      <c r="BP210" s="1"/>
      <c r="BQ210" s="1"/>
      <c r="BR210" s="1"/>
      <c r="BS210" s="1"/>
      <c r="BT210" s="1"/>
      <c r="BU210" s="1"/>
      <c r="BV210" s="1"/>
      <c r="BW210" s="1"/>
      <c r="BX210" s="1"/>
      <c r="BY210" s="1"/>
      <c r="BZ210" s="169"/>
      <c r="CA210" s="169"/>
      <c r="CB210" s="169"/>
      <c r="CC210" s="169"/>
      <c r="CD210" s="169"/>
      <c r="CE210" s="169"/>
      <c r="CF210" s="169"/>
      <c r="CG210" s="1"/>
    </row>
    <row r="211" spans="1:85" ht="15.75" customHeight="1">
      <c r="A211" s="1"/>
      <c r="B211" s="1"/>
      <c r="C211" s="1"/>
      <c r="D211" s="1"/>
      <c r="E211" s="1"/>
      <c r="F211" s="1"/>
      <c r="G211" s="1"/>
      <c r="H211" s="1"/>
      <c r="I211" s="1"/>
      <c r="J211" s="1"/>
      <c r="K211" s="1"/>
      <c r="L211" s="168"/>
      <c r="M211" s="168"/>
      <c r="N211" s="168"/>
      <c r="O211" s="168"/>
      <c r="P211" s="168"/>
      <c r="Q211" s="168"/>
      <c r="R211" s="168"/>
      <c r="S211" s="168"/>
      <c r="T211" s="168"/>
      <c r="U211" s="168"/>
      <c r="V211" s="168"/>
      <c r="W211" s="168"/>
      <c r="X211" s="168"/>
      <c r="Y211" s="168"/>
      <c r="Z211" s="168"/>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68"/>
      <c r="BD211" s="168"/>
      <c r="BE211" s="168"/>
      <c r="BF211" s="168"/>
      <c r="BG211" s="168"/>
      <c r="BH211" s="1"/>
      <c r="BI211" s="1"/>
      <c r="BJ211" s="168"/>
      <c r="BK211" s="168"/>
      <c r="BL211" s="168"/>
      <c r="BM211" s="168"/>
      <c r="BN211" s="168"/>
      <c r="BO211" s="168"/>
      <c r="BP211" s="1"/>
      <c r="BQ211" s="1"/>
      <c r="BR211" s="1"/>
      <c r="BS211" s="1"/>
      <c r="BT211" s="1"/>
      <c r="BU211" s="1"/>
      <c r="BV211" s="1"/>
      <c r="BW211" s="1"/>
      <c r="BX211" s="1"/>
      <c r="BY211" s="1"/>
      <c r="BZ211" s="169"/>
      <c r="CA211" s="169"/>
      <c r="CB211" s="169"/>
      <c r="CC211" s="169"/>
      <c r="CD211" s="169"/>
      <c r="CE211" s="169"/>
      <c r="CF211" s="169"/>
      <c r="CG211" s="1"/>
    </row>
    <row r="212" spans="1:85" ht="15.75" customHeight="1">
      <c r="A212" s="1"/>
      <c r="B212" s="1"/>
      <c r="C212" s="1"/>
      <c r="D212" s="1"/>
      <c r="E212" s="1"/>
      <c r="F212" s="1"/>
      <c r="G212" s="1"/>
      <c r="H212" s="1"/>
      <c r="I212" s="1"/>
      <c r="J212" s="1"/>
      <c r="K212" s="1"/>
      <c r="L212" s="168"/>
      <c r="M212" s="168"/>
      <c r="N212" s="168"/>
      <c r="O212" s="168"/>
      <c r="P212" s="168"/>
      <c r="Q212" s="168"/>
      <c r="R212" s="168"/>
      <c r="S212" s="168"/>
      <c r="T212" s="168"/>
      <c r="U212" s="168"/>
      <c r="V212" s="168"/>
      <c r="W212" s="168"/>
      <c r="X212" s="168"/>
      <c r="Y212" s="168"/>
      <c r="Z212" s="168"/>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68"/>
      <c r="BD212" s="168"/>
      <c r="BE212" s="168"/>
      <c r="BF212" s="168"/>
      <c r="BG212" s="168"/>
      <c r="BH212" s="1"/>
      <c r="BI212" s="1"/>
      <c r="BJ212" s="168"/>
      <c r="BK212" s="168"/>
      <c r="BL212" s="168"/>
      <c r="BM212" s="168"/>
      <c r="BN212" s="168"/>
      <c r="BO212" s="168"/>
      <c r="BP212" s="1"/>
      <c r="BQ212" s="1"/>
      <c r="BR212" s="1"/>
      <c r="BS212" s="1"/>
      <c r="BT212" s="1"/>
      <c r="BU212" s="1"/>
      <c r="BV212" s="1"/>
      <c r="BW212" s="1"/>
      <c r="BX212" s="1"/>
      <c r="BY212" s="1"/>
      <c r="BZ212" s="169"/>
      <c r="CA212" s="169"/>
      <c r="CB212" s="169"/>
      <c r="CC212" s="169"/>
      <c r="CD212" s="169"/>
      <c r="CE212" s="169"/>
      <c r="CF212" s="169"/>
      <c r="CG212" s="1"/>
    </row>
    <row r="213" spans="1:85" ht="15.75" customHeight="1">
      <c r="A213" s="1"/>
      <c r="B213" s="1"/>
      <c r="C213" s="1"/>
      <c r="D213" s="1"/>
      <c r="E213" s="1"/>
      <c r="F213" s="1"/>
      <c r="G213" s="1"/>
      <c r="H213" s="1"/>
      <c r="I213" s="1"/>
      <c r="J213" s="1"/>
      <c r="K213" s="1"/>
      <c r="L213" s="168"/>
      <c r="M213" s="168"/>
      <c r="N213" s="168"/>
      <c r="O213" s="168"/>
      <c r="P213" s="168"/>
      <c r="Q213" s="168"/>
      <c r="R213" s="168"/>
      <c r="S213" s="168"/>
      <c r="T213" s="168"/>
      <c r="U213" s="168"/>
      <c r="V213" s="168"/>
      <c r="W213" s="168"/>
      <c r="X213" s="168"/>
      <c r="Y213" s="168"/>
      <c r="Z213" s="168"/>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68"/>
      <c r="BD213" s="168"/>
      <c r="BE213" s="168"/>
      <c r="BF213" s="168"/>
      <c r="BG213" s="168"/>
      <c r="BH213" s="1"/>
      <c r="BI213" s="1"/>
      <c r="BJ213" s="168"/>
      <c r="BK213" s="168"/>
      <c r="BL213" s="168"/>
      <c r="BM213" s="168"/>
      <c r="BN213" s="168"/>
      <c r="BO213" s="168"/>
      <c r="BP213" s="1"/>
      <c r="BQ213" s="1"/>
      <c r="BR213" s="1"/>
      <c r="BS213" s="1"/>
      <c r="BT213" s="1"/>
      <c r="BU213" s="1"/>
      <c r="BV213" s="1"/>
      <c r="BW213" s="1"/>
      <c r="BX213" s="1"/>
      <c r="BY213" s="1"/>
      <c r="BZ213" s="169"/>
      <c r="CA213" s="169"/>
      <c r="CB213" s="169"/>
      <c r="CC213" s="169"/>
      <c r="CD213" s="169"/>
      <c r="CE213" s="169"/>
      <c r="CF213" s="169"/>
      <c r="CG213" s="1"/>
    </row>
    <row r="214" spans="1:85" ht="15.75" customHeight="1">
      <c r="A214" s="1"/>
      <c r="B214" s="1"/>
      <c r="C214" s="1"/>
      <c r="D214" s="1"/>
      <c r="E214" s="1"/>
      <c r="F214" s="1"/>
      <c r="G214" s="1"/>
      <c r="H214" s="1"/>
      <c r="I214" s="1"/>
      <c r="J214" s="1"/>
      <c r="K214" s="1"/>
      <c r="L214" s="168"/>
      <c r="M214" s="168"/>
      <c r="N214" s="168"/>
      <c r="O214" s="168"/>
      <c r="P214" s="168"/>
      <c r="Q214" s="168"/>
      <c r="R214" s="168"/>
      <c r="S214" s="168"/>
      <c r="T214" s="168"/>
      <c r="U214" s="168"/>
      <c r="V214" s="168"/>
      <c r="W214" s="168"/>
      <c r="X214" s="168"/>
      <c r="Y214" s="168"/>
      <c r="Z214" s="168"/>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68"/>
      <c r="BD214" s="168"/>
      <c r="BE214" s="168"/>
      <c r="BF214" s="168"/>
      <c r="BG214" s="168"/>
      <c r="BH214" s="1"/>
      <c r="BI214" s="1"/>
      <c r="BJ214" s="168"/>
      <c r="BK214" s="168"/>
      <c r="BL214" s="168"/>
      <c r="BM214" s="168"/>
      <c r="BN214" s="168"/>
      <c r="BO214" s="168"/>
      <c r="BP214" s="1"/>
      <c r="BQ214" s="1"/>
      <c r="BR214" s="1"/>
      <c r="BS214" s="1"/>
      <c r="BT214" s="1"/>
      <c r="BU214" s="1"/>
      <c r="BV214" s="1"/>
      <c r="BW214" s="1"/>
      <c r="BX214" s="1"/>
      <c r="BY214" s="1"/>
      <c r="BZ214" s="169"/>
      <c r="CA214" s="169"/>
      <c r="CB214" s="169"/>
      <c r="CC214" s="169"/>
      <c r="CD214" s="169"/>
      <c r="CE214" s="169"/>
      <c r="CF214" s="169"/>
      <c r="CG214" s="1"/>
    </row>
    <row r="215" spans="1:85" ht="15.75" customHeight="1">
      <c r="A215" s="1"/>
      <c r="B215" s="1"/>
      <c r="C215" s="1"/>
      <c r="D215" s="1"/>
      <c r="E215" s="1"/>
      <c r="F215" s="1"/>
      <c r="G215" s="1"/>
      <c r="H215" s="1"/>
      <c r="I215" s="1"/>
      <c r="J215" s="1"/>
      <c r="K215" s="1"/>
      <c r="L215" s="168"/>
      <c r="M215" s="168"/>
      <c r="N215" s="168"/>
      <c r="O215" s="168"/>
      <c r="P215" s="168"/>
      <c r="Q215" s="168"/>
      <c r="R215" s="168"/>
      <c r="S215" s="168"/>
      <c r="T215" s="168"/>
      <c r="U215" s="168"/>
      <c r="V215" s="168"/>
      <c r="W215" s="168"/>
      <c r="X215" s="168"/>
      <c r="Y215" s="168"/>
      <c r="Z215" s="168"/>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68"/>
      <c r="BD215" s="168"/>
      <c r="BE215" s="168"/>
      <c r="BF215" s="168"/>
      <c r="BG215" s="168"/>
      <c r="BH215" s="1"/>
      <c r="BI215" s="1"/>
      <c r="BJ215" s="168"/>
      <c r="BK215" s="168"/>
      <c r="BL215" s="168"/>
      <c r="BM215" s="168"/>
      <c r="BN215" s="168"/>
      <c r="BO215" s="168"/>
      <c r="BP215" s="1"/>
      <c r="BQ215" s="1"/>
      <c r="BR215" s="1"/>
      <c r="BS215" s="1"/>
      <c r="BT215" s="1"/>
      <c r="BU215" s="1"/>
      <c r="BV215" s="1"/>
      <c r="BW215" s="1"/>
      <c r="BX215" s="1"/>
      <c r="BY215" s="1"/>
      <c r="BZ215" s="169"/>
      <c r="CA215" s="169"/>
      <c r="CB215" s="169"/>
      <c r="CC215" s="169"/>
      <c r="CD215" s="169"/>
      <c r="CE215" s="169"/>
      <c r="CF215" s="169"/>
      <c r="CG215" s="1"/>
    </row>
    <row r="216" spans="1:85" ht="15.75" customHeight="1">
      <c r="A216" s="1"/>
      <c r="B216" s="1"/>
      <c r="C216" s="1"/>
      <c r="D216" s="1"/>
      <c r="E216" s="1"/>
      <c r="F216" s="1"/>
      <c r="G216" s="1"/>
      <c r="H216" s="1"/>
      <c r="I216" s="1"/>
      <c r="J216" s="1"/>
      <c r="K216" s="1"/>
      <c r="L216" s="168"/>
      <c r="M216" s="168"/>
      <c r="N216" s="168"/>
      <c r="O216" s="168"/>
      <c r="P216" s="168"/>
      <c r="Q216" s="168"/>
      <c r="R216" s="168"/>
      <c r="S216" s="168"/>
      <c r="T216" s="168"/>
      <c r="U216" s="168"/>
      <c r="V216" s="168"/>
      <c r="W216" s="168"/>
      <c r="X216" s="168"/>
      <c r="Y216" s="168"/>
      <c r="Z216" s="168"/>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68"/>
      <c r="BD216" s="168"/>
      <c r="BE216" s="168"/>
      <c r="BF216" s="168"/>
      <c r="BG216" s="168"/>
      <c r="BH216" s="1"/>
      <c r="BI216" s="1"/>
      <c r="BJ216" s="168"/>
      <c r="BK216" s="168"/>
      <c r="BL216" s="168"/>
      <c r="BM216" s="168"/>
      <c r="BN216" s="168"/>
      <c r="BO216" s="168"/>
      <c r="BP216" s="1"/>
      <c r="BQ216" s="1"/>
      <c r="BR216" s="1"/>
      <c r="BS216" s="1"/>
      <c r="BT216" s="1"/>
      <c r="BU216" s="1"/>
      <c r="BV216" s="1"/>
      <c r="BW216" s="1"/>
      <c r="BX216" s="1"/>
      <c r="BY216" s="1"/>
      <c r="BZ216" s="169"/>
      <c r="CA216" s="169"/>
      <c r="CB216" s="169"/>
      <c r="CC216" s="169"/>
      <c r="CD216" s="169"/>
      <c r="CE216" s="169"/>
      <c r="CF216" s="169"/>
      <c r="CG216" s="1"/>
    </row>
    <row r="217" spans="1:85" ht="15.75" customHeight="1">
      <c r="A217" s="1"/>
      <c r="B217" s="1"/>
      <c r="C217" s="1"/>
      <c r="D217" s="1"/>
      <c r="E217" s="1"/>
      <c r="F217" s="1"/>
      <c r="G217" s="1"/>
      <c r="H217" s="1"/>
      <c r="I217" s="1"/>
      <c r="J217" s="1"/>
      <c r="K217" s="1"/>
      <c r="L217" s="168"/>
      <c r="M217" s="168"/>
      <c r="N217" s="168"/>
      <c r="O217" s="168"/>
      <c r="P217" s="168"/>
      <c r="Q217" s="168"/>
      <c r="R217" s="168"/>
      <c r="S217" s="168"/>
      <c r="T217" s="168"/>
      <c r="U217" s="168"/>
      <c r="V217" s="168"/>
      <c r="W217" s="168"/>
      <c r="X217" s="168"/>
      <c r="Y217" s="168"/>
      <c r="Z217" s="168"/>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68"/>
      <c r="BD217" s="168"/>
      <c r="BE217" s="168"/>
      <c r="BF217" s="168"/>
      <c r="BG217" s="168"/>
      <c r="BH217" s="1"/>
      <c r="BI217" s="1"/>
      <c r="BJ217" s="168"/>
      <c r="BK217" s="168"/>
      <c r="BL217" s="168"/>
      <c r="BM217" s="168"/>
      <c r="BN217" s="168"/>
      <c r="BO217" s="168"/>
      <c r="BP217" s="1"/>
      <c r="BQ217" s="1"/>
      <c r="BR217" s="1"/>
      <c r="BS217" s="1"/>
      <c r="BT217" s="1"/>
      <c r="BU217" s="1"/>
      <c r="BV217" s="1"/>
      <c r="BW217" s="1"/>
      <c r="BX217" s="1"/>
      <c r="BY217" s="1"/>
      <c r="BZ217" s="169"/>
      <c r="CA217" s="169"/>
      <c r="CB217" s="169"/>
      <c r="CC217" s="169"/>
      <c r="CD217" s="169"/>
      <c r="CE217" s="169"/>
      <c r="CF217" s="169"/>
      <c r="CG217" s="1"/>
    </row>
    <row r="218" spans="1:85" ht="15.75" customHeight="1">
      <c r="A218" s="1"/>
      <c r="B218" s="1"/>
      <c r="C218" s="1"/>
      <c r="D218" s="1"/>
      <c r="E218" s="1"/>
      <c r="F218" s="1"/>
      <c r="G218" s="1"/>
      <c r="H218" s="1"/>
      <c r="I218" s="1"/>
      <c r="J218" s="1"/>
      <c r="K218" s="1"/>
      <c r="L218" s="168"/>
      <c r="M218" s="168"/>
      <c r="N218" s="168"/>
      <c r="O218" s="168"/>
      <c r="P218" s="168"/>
      <c r="Q218" s="168"/>
      <c r="R218" s="168"/>
      <c r="S218" s="168"/>
      <c r="T218" s="168"/>
      <c r="U218" s="168"/>
      <c r="V218" s="168"/>
      <c r="W218" s="168"/>
      <c r="X218" s="168"/>
      <c r="Y218" s="168"/>
      <c r="Z218" s="168"/>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68"/>
      <c r="BD218" s="168"/>
      <c r="BE218" s="168"/>
      <c r="BF218" s="168"/>
      <c r="BG218" s="168"/>
      <c r="BH218" s="1"/>
      <c r="BI218" s="1"/>
      <c r="BJ218" s="168"/>
      <c r="BK218" s="168"/>
      <c r="BL218" s="168"/>
      <c r="BM218" s="168"/>
      <c r="BN218" s="168"/>
      <c r="BO218" s="168"/>
      <c r="BP218" s="1"/>
      <c r="BQ218" s="1"/>
      <c r="BR218" s="1"/>
      <c r="BS218" s="1"/>
      <c r="BT218" s="1"/>
      <c r="BU218" s="1"/>
      <c r="BV218" s="1"/>
      <c r="BW218" s="1"/>
      <c r="BX218" s="1"/>
      <c r="BY218" s="1"/>
      <c r="BZ218" s="169"/>
      <c r="CA218" s="169"/>
      <c r="CB218" s="169"/>
      <c r="CC218" s="169"/>
      <c r="CD218" s="169"/>
      <c r="CE218" s="169"/>
      <c r="CF218" s="169"/>
      <c r="CG218" s="1"/>
    </row>
    <row r="219" spans="1:85" ht="15.75" customHeight="1">
      <c r="A219" s="1"/>
      <c r="B219" s="1"/>
      <c r="C219" s="1"/>
      <c r="D219" s="1"/>
      <c r="E219" s="1"/>
      <c r="F219" s="1"/>
      <c r="G219" s="1"/>
      <c r="H219" s="1"/>
      <c r="I219" s="1"/>
      <c r="J219" s="1"/>
      <c r="K219" s="1"/>
      <c r="L219" s="168"/>
      <c r="M219" s="168"/>
      <c r="N219" s="168"/>
      <c r="O219" s="168"/>
      <c r="P219" s="168"/>
      <c r="Q219" s="168"/>
      <c r="R219" s="168"/>
      <c r="S219" s="168"/>
      <c r="T219" s="168"/>
      <c r="U219" s="168"/>
      <c r="V219" s="168"/>
      <c r="W219" s="168"/>
      <c r="X219" s="168"/>
      <c r="Y219" s="168"/>
      <c r="Z219" s="168"/>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68"/>
      <c r="BD219" s="168"/>
      <c r="BE219" s="168"/>
      <c r="BF219" s="168"/>
      <c r="BG219" s="168"/>
      <c r="BH219" s="1"/>
      <c r="BI219" s="1"/>
      <c r="BJ219" s="168"/>
      <c r="BK219" s="168"/>
      <c r="BL219" s="168"/>
      <c r="BM219" s="168"/>
      <c r="BN219" s="168"/>
      <c r="BO219" s="168"/>
      <c r="BP219" s="1"/>
      <c r="BQ219" s="1"/>
      <c r="BR219" s="1"/>
      <c r="BS219" s="1"/>
      <c r="BT219" s="1"/>
      <c r="BU219" s="1"/>
      <c r="BV219" s="1"/>
      <c r="BW219" s="1"/>
      <c r="BX219" s="1"/>
      <c r="BY219" s="1"/>
      <c r="BZ219" s="169"/>
      <c r="CA219" s="169"/>
      <c r="CB219" s="169"/>
      <c r="CC219" s="169"/>
      <c r="CD219" s="169"/>
      <c r="CE219" s="169"/>
      <c r="CF219" s="169"/>
      <c r="CG219" s="1"/>
    </row>
    <row r="220" spans="1:85" ht="15.75" customHeight="1">
      <c r="A220" s="1"/>
      <c r="B220" s="1"/>
      <c r="C220" s="1"/>
      <c r="D220" s="1"/>
      <c r="E220" s="1"/>
      <c r="F220" s="1"/>
      <c r="G220" s="1"/>
      <c r="H220" s="1"/>
      <c r="I220" s="1"/>
      <c r="J220" s="1"/>
      <c r="K220" s="1"/>
      <c r="L220" s="168"/>
      <c r="M220" s="168"/>
      <c r="N220" s="168"/>
      <c r="O220" s="168"/>
      <c r="P220" s="168"/>
      <c r="Q220" s="168"/>
      <c r="R220" s="168"/>
      <c r="S220" s="168"/>
      <c r="T220" s="168"/>
      <c r="U220" s="168"/>
      <c r="V220" s="168"/>
      <c r="W220" s="168"/>
      <c r="X220" s="168"/>
      <c r="Y220" s="168"/>
      <c r="Z220" s="168"/>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68"/>
      <c r="BD220" s="168"/>
      <c r="BE220" s="168"/>
      <c r="BF220" s="168"/>
      <c r="BG220" s="168"/>
      <c r="BH220" s="1"/>
      <c r="BI220" s="1"/>
      <c r="BJ220" s="168"/>
      <c r="BK220" s="168"/>
      <c r="BL220" s="168"/>
      <c r="BM220" s="168"/>
      <c r="BN220" s="168"/>
      <c r="BO220" s="168"/>
      <c r="BP220" s="1"/>
      <c r="BQ220" s="1"/>
      <c r="BR220" s="1"/>
      <c r="BS220" s="1"/>
      <c r="BT220" s="1"/>
      <c r="BU220" s="1"/>
      <c r="BV220" s="1"/>
      <c r="BW220" s="1"/>
      <c r="BX220" s="1"/>
      <c r="BY220" s="1"/>
      <c r="BZ220" s="169"/>
      <c r="CA220" s="169"/>
      <c r="CB220" s="169"/>
      <c r="CC220" s="169"/>
      <c r="CD220" s="169"/>
      <c r="CE220" s="169"/>
      <c r="CF220" s="169"/>
      <c r="CG220" s="1"/>
    </row>
    <row r="221" spans="1:85" ht="15.75" customHeight="1">
      <c r="A221" s="1"/>
      <c r="B221" s="1"/>
      <c r="C221" s="1"/>
      <c r="D221" s="1"/>
      <c r="E221" s="1"/>
      <c r="F221" s="1"/>
      <c r="G221" s="1"/>
      <c r="H221" s="1"/>
      <c r="I221" s="1"/>
      <c r="J221" s="1"/>
      <c r="K221" s="1"/>
      <c r="L221" s="168"/>
      <c r="M221" s="168"/>
      <c r="N221" s="168"/>
      <c r="O221" s="168"/>
      <c r="P221" s="168"/>
      <c r="Q221" s="168"/>
      <c r="R221" s="168"/>
      <c r="S221" s="168"/>
      <c r="T221" s="168"/>
      <c r="U221" s="168"/>
      <c r="V221" s="168"/>
      <c r="W221" s="168"/>
      <c r="X221" s="168"/>
      <c r="Y221" s="168"/>
      <c r="Z221" s="168"/>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68"/>
      <c r="BD221" s="168"/>
      <c r="BE221" s="168"/>
      <c r="BF221" s="168"/>
      <c r="BG221" s="168"/>
      <c r="BH221" s="1"/>
      <c r="BI221" s="1"/>
      <c r="BJ221" s="168"/>
      <c r="BK221" s="168"/>
      <c r="BL221" s="168"/>
      <c r="BM221" s="168"/>
      <c r="BN221" s="168"/>
      <c r="BO221" s="168"/>
      <c r="BP221" s="1"/>
      <c r="BQ221" s="1"/>
      <c r="BR221" s="1"/>
      <c r="BS221" s="1"/>
      <c r="BT221" s="1"/>
      <c r="BU221" s="1"/>
      <c r="BV221" s="1"/>
      <c r="BW221" s="1"/>
      <c r="BX221" s="1"/>
      <c r="BY221" s="1"/>
      <c r="BZ221" s="169"/>
      <c r="CA221" s="169"/>
      <c r="CB221" s="169"/>
      <c r="CC221" s="169"/>
      <c r="CD221" s="169"/>
      <c r="CE221" s="169"/>
      <c r="CF221" s="169"/>
      <c r="CG221" s="1"/>
    </row>
    <row r="222" spans="1:85" ht="15.75" customHeight="1">
      <c r="A222" s="1"/>
      <c r="B222" s="1"/>
      <c r="C222" s="1"/>
      <c r="D222" s="1"/>
      <c r="E222" s="1"/>
      <c r="F222" s="1"/>
      <c r="G222" s="1"/>
      <c r="H222" s="1"/>
      <c r="I222" s="1"/>
      <c r="J222" s="1"/>
      <c r="K222" s="1"/>
      <c r="L222" s="168"/>
      <c r="M222" s="168"/>
      <c r="N222" s="168"/>
      <c r="O222" s="168"/>
      <c r="P222" s="168"/>
      <c r="Q222" s="168"/>
      <c r="R222" s="168"/>
      <c r="S222" s="168"/>
      <c r="T222" s="168"/>
      <c r="U222" s="168"/>
      <c r="V222" s="168"/>
      <c r="W222" s="168"/>
      <c r="X222" s="168"/>
      <c r="Y222" s="168"/>
      <c r="Z222" s="168"/>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68"/>
      <c r="BD222" s="168"/>
      <c r="BE222" s="168"/>
      <c r="BF222" s="168"/>
      <c r="BG222" s="168"/>
      <c r="BH222" s="1"/>
      <c r="BI222" s="1"/>
      <c r="BJ222" s="168"/>
      <c r="BK222" s="168"/>
      <c r="BL222" s="168"/>
      <c r="BM222" s="168"/>
      <c r="BN222" s="168"/>
      <c r="BO222" s="168"/>
      <c r="BP222" s="1"/>
      <c r="BQ222" s="1"/>
      <c r="BR222" s="1"/>
      <c r="BS222" s="1"/>
      <c r="BT222" s="1"/>
      <c r="BU222" s="1"/>
      <c r="BV222" s="1"/>
      <c r="BW222" s="1"/>
      <c r="BX222" s="1"/>
      <c r="BY222" s="1"/>
      <c r="BZ222" s="169"/>
      <c r="CA222" s="169"/>
      <c r="CB222" s="169"/>
      <c r="CC222" s="169"/>
      <c r="CD222" s="169"/>
      <c r="CE222" s="169"/>
      <c r="CF222" s="169"/>
      <c r="CG222" s="1"/>
    </row>
    <row r="223" spans="1:85" ht="15.75" customHeight="1">
      <c r="A223" s="1"/>
      <c r="B223" s="1"/>
      <c r="C223" s="1"/>
      <c r="D223" s="1"/>
      <c r="E223" s="1"/>
      <c r="F223" s="1"/>
      <c r="G223" s="1"/>
      <c r="H223" s="1"/>
      <c r="I223" s="1"/>
      <c r="J223" s="1"/>
      <c r="K223" s="1"/>
      <c r="L223" s="168"/>
      <c r="M223" s="168"/>
      <c r="N223" s="168"/>
      <c r="O223" s="168"/>
      <c r="P223" s="168"/>
      <c r="Q223" s="168"/>
      <c r="R223" s="168"/>
      <c r="S223" s="168"/>
      <c r="T223" s="168"/>
      <c r="U223" s="168"/>
      <c r="V223" s="168"/>
      <c r="W223" s="168"/>
      <c r="X223" s="168"/>
      <c r="Y223" s="168"/>
      <c r="Z223" s="168"/>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68"/>
      <c r="BD223" s="168"/>
      <c r="BE223" s="168"/>
      <c r="BF223" s="168"/>
      <c r="BG223" s="168"/>
      <c r="BH223" s="1"/>
      <c r="BI223" s="1"/>
      <c r="BJ223" s="168"/>
      <c r="BK223" s="168"/>
      <c r="BL223" s="168"/>
      <c r="BM223" s="168"/>
      <c r="BN223" s="168"/>
      <c r="BO223" s="168"/>
      <c r="BP223" s="1"/>
      <c r="BQ223" s="1"/>
      <c r="BR223" s="1"/>
      <c r="BS223" s="1"/>
      <c r="BT223" s="1"/>
      <c r="BU223" s="1"/>
      <c r="BV223" s="1"/>
      <c r="BW223" s="1"/>
      <c r="BX223" s="1"/>
      <c r="BY223" s="1"/>
      <c r="BZ223" s="169"/>
      <c r="CA223" s="169"/>
      <c r="CB223" s="169"/>
      <c r="CC223" s="169"/>
      <c r="CD223" s="169"/>
      <c r="CE223" s="169"/>
      <c r="CF223" s="169"/>
      <c r="CG223" s="1"/>
    </row>
    <row r="224" spans="1:85" ht="15.75" customHeight="1">
      <c r="A224" s="1"/>
      <c r="B224" s="1"/>
      <c r="C224" s="1"/>
      <c r="D224" s="1"/>
      <c r="E224" s="1"/>
      <c r="F224" s="1"/>
      <c r="G224" s="1"/>
      <c r="H224" s="1"/>
      <c r="I224" s="1"/>
      <c r="J224" s="1"/>
      <c r="K224" s="1"/>
      <c r="L224" s="168"/>
      <c r="M224" s="168"/>
      <c r="N224" s="168"/>
      <c r="O224" s="168"/>
      <c r="P224" s="168"/>
      <c r="Q224" s="168"/>
      <c r="R224" s="168"/>
      <c r="S224" s="168"/>
      <c r="T224" s="168"/>
      <c r="U224" s="168"/>
      <c r="V224" s="168"/>
      <c r="W224" s="168"/>
      <c r="X224" s="168"/>
      <c r="Y224" s="168"/>
      <c r="Z224" s="168"/>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68"/>
      <c r="BD224" s="168"/>
      <c r="BE224" s="168"/>
      <c r="BF224" s="168"/>
      <c r="BG224" s="168"/>
      <c r="BH224" s="1"/>
      <c r="BI224" s="1"/>
      <c r="BJ224" s="168"/>
      <c r="BK224" s="168"/>
      <c r="BL224" s="168"/>
      <c r="BM224" s="168"/>
      <c r="BN224" s="168"/>
      <c r="BO224" s="168"/>
      <c r="BP224" s="1"/>
      <c r="BQ224" s="1"/>
      <c r="BR224" s="1"/>
      <c r="BS224" s="1"/>
      <c r="BT224" s="1"/>
      <c r="BU224" s="1"/>
      <c r="BV224" s="1"/>
      <c r="BW224" s="1"/>
      <c r="BX224" s="1"/>
      <c r="BY224" s="1"/>
      <c r="BZ224" s="169"/>
      <c r="CA224" s="169"/>
      <c r="CB224" s="169"/>
      <c r="CC224" s="169"/>
      <c r="CD224" s="169"/>
      <c r="CE224" s="169"/>
      <c r="CF224" s="169"/>
      <c r="CG224" s="1"/>
    </row>
    <row r="225" spans="1:85" ht="15.75" customHeight="1">
      <c r="A225" s="1"/>
      <c r="B225" s="1"/>
      <c r="C225" s="1"/>
      <c r="D225" s="1"/>
      <c r="E225" s="1"/>
      <c r="F225" s="1"/>
      <c r="G225" s="1"/>
      <c r="H225" s="1"/>
      <c r="I225" s="1"/>
      <c r="J225" s="1"/>
      <c r="K225" s="1"/>
      <c r="L225" s="168"/>
      <c r="M225" s="168"/>
      <c r="N225" s="168"/>
      <c r="O225" s="168"/>
      <c r="P225" s="168"/>
      <c r="Q225" s="168"/>
      <c r="R225" s="168"/>
      <c r="S225" s="168"/>
      <c r="T225" s="168"/>
      <c r="U225" s="168"/>
      <c r="V225" s="168"/>
      <c r="W225" s="168"/>
      <c r="X225" s="168"/>
      <c r="Y225" s="168"/>
      <c r="Z225" s="168"/>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68"/>
      <c r="BD225" s="168"/>
      <c r="BE225" s="168"/>
      <c r="BF225" s="168"/>
      <c r="BG225" s="168"/>
      <c r="BH225" s="1"/>
      <c r="BI225" s="1"/>
      <c r="BJ225" s="168"/>
      <c r="BK225" s="168"/>
      <c r="BL225" s="168"/>
      <c r="BM225" s="168"/>
      <c r="BN225" s="168"/>
      <c r="BO225" s="168"/>
      <c r="BP225" s="1"/>
      <c r="BQ225" s="1"/>
      <c r="BR225" s="1"/>
      <c r="BS225" s="1"/>
      <c r="BT225" s="1"/>
      <c r="BU225" s="1"/>
      <c r="BV225" s="1"/>
      <c r="BW225" s="1"/>
      <c r="BX225" s="1"/>
      <c r="BY225" s="1"/>
      <c r="BZ225" s="169"/>
      <c r="CA225" s="169"/>
      <c r="CB225" s="169"/>
      <c r="CC225" s="169"/>
      <c r="CD225" s="169"/>
      <c r="CE225" s="169"/>
      <c r="CF225" s="169"/>
      <c r="CG225" s="1"/>
    </row>
    <row r="226" spans="1:85" ht="15.75" customHeight="1">
      <c r="A226" s="1"/>
      <c r="B226" s="1"/>
      <c r="C226" s="1"/>
      <c r="D226" s="1"/>
      <c r="E226" s="1"/>
      <c r="F226" s="1"/>
      <c r="G226" s="1"/>
      <c r="H226" s="1"/>
      <c r="I226" s="1"/>
      <c r="J226" s="1"/>
      <c r="K226" s="1"/>
      <c r="L226" s="168"/>
      <c r="M226" s="168"/>
      <c r="N226" s="168"/>
      <c r="O226" s="168"/>
      <c r="P226" s="168"/>
      <c r="Q226" s="168"/>
      <c r="R226" s="168"/>
      <c r="S226" s="168"/>
      <c r="T226" s="168"/>
      <c r="U226" s="168"/>
      <c r="V226" s="168"/>
      <c r="W226" s="168"/>
      <c r="X226" s="168"/>
      <c r="Y226" s="168"/>
      <c r="Z226" s="168"/>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68"/>
      <c r="BD226" s="168"/>
      <c r="BE226" s="168"/>
      <c r="BF226" s="168"/>
      <c r="BG226" s="168"/>
      <c r="BH226" s="1"/>
      <c r="BI226" s="1"/>
      <c r="BJ226" s="168"/>
      <c r="BK226" s="168"/>
      <c r="BL226" s="168"/>
      <c r="BM226" s="168"/>
      <c r="BN226" s="168"/>
      <c r="BO226" s="168"/>
      <c r="BP226" s="1"/>
      <c r="BQ226" s="1"/>
      <c r="BR226" s="1"/>
      <c r="BS226" s="1"/>
      <c r="BT226" s="1"/>
      <c r="BU226" s="1"/>
      <c r="BV226" s="1"/>
      <c r="BW226" s="1"/>
      <c r="BX226" s="1"/>
      <c r="BY226" s="1"/>
      <c r="BZ226" s="169"/>
      <c r="CA226" s="169"/>
      <c r="CB226" s="169"/>
      <c r="CC226" s="169"/>
      <c r="CD226" s="169"/>
      <c r="CE226" s="169"/>
      <c r="CF226" s="169"/>
      <c r="CG226" s="1"/>
    </row>
    <row r="227" spans="1:85" ht="15.75" customHeight="1">
      <c r="A227" s="1"/>
      <c r="B227" s="1"/>
      <c r="C227" s="1"/>
      <c r="D227" s="1"/>
      <c r="E227" s="1"/>
      <c r="F227" s="1"/>
      <c r="G227" s="1"/>
      <c r="H227" s="1"/>
      <c r="I227" s="1"/>
      <c r="J227" s="1"/>
      <c r="K227" s="1"/>
      <c r="L227" s="168"/>
      <c r="M227" s="168"/>
      <c r="N227" s="168"/>
      <c r="O227" s="168"/>
      <c r="P227" s="168"/>
      <c r="Q227" s="168"/>
      <c r="R227" s="168"/>
      <c r="S227" s="168"/>
      <c r="T227" s="168"/>
      <c r="U227" s="168"/>
      <c r="V227" s="168"/>
      <c r="W227" s="168"/>
      <c r="X227" s="168"/>
      <c r="Y227" s="168"/>
      <c r="Z227" s="168"/>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68"/>
      <c r="BD227" s="168"/>
      <c r="BE227" s="168"/>
      <c r="BF227" s="168"/>
      <c r="BG227" s="168"/>
      <c r="BH227" s="1"/>
      <c r="BI227" s="1"/>
      <c r="BJ227" s="168"/>
      <c r="BK227" s="168"/>
      <c r="BL227" s="168"/>
      <c r="BM227" s="168"/>
      <c r="BN227" s="168"/>
      <c r="BO227" s="168"/>
      <c r="BP227" s="1"/>
      <c r="BQ227" s="1"/>
      <c r="BR227" s="1"/>
      <c r="BS227" s="1"/>
      <c r="BT227" s="1"/>
      <c r="BU227" s="1"/>
      <c r="BV227" s="1"/>
      <c r="BW227" s="1"/>
      <c r="BX227" s="1"/>
      <c r="BY227" s="1"/>
      <c r="BZ227" s="169"/>
      <c r="CA227" s="169"/>
      <c r="CB227" s="169"/>
      <c r="CC227" s="169"/>
      <c r="CD227" s="169"/>
      <c r="CE227" s="169"/>
      <c r="CF227" s="169"/>
      <c r="CG227" s="1"/>
    </row>
    <row r="228" spans="1:85" ht="15.75" customHeight="1">
      <c r="A228" s="1"/>
      <c r="B228" s="1"/>
      <c r="C228" s="1"/>
      <c r="D228" s="1"/>
      <c r="E228" s="1"/>
      <c r="F228" s="1"/>
      <c r="G228" s="1"/>
      <c r="H228" s="1"/>
      <c r="I228" s="1"/>
      <c r="J228" s="1"/>
      <c r="K228" s="1"/>
      <c r="L228" s="168"/>
      <c r="M228" s="168"/>
      <c r="N228" s="168"/>
      <c r="O228" s="168"/>
      <c r="P228" s="168"/>
      <c r="Q228" s="168"/>
      <c r="R228" s="168"/>
      <c r="S228" s="168"/>
      <c r="T228" s="168"/>
      <c r="U228" s="168"/>
      <c r="V228" s="168"/>
      <c r="W228" s="168"/>
      <c r="X228" s="168"/>
      <c r="Y228" s="168"/>
      <c r="Z228" s="168"/>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68"/>
      <c r="BD228" s="168"/>
      <c r="BE228" s="168"/>
      <c r="BF228" s="168"/>
      <c r="BG228" s="168"/>
      <c r="BH228" s="1"/>
      <c r="BI228" s="1"/>
      <c r="BJ228" s="168"/>
      <c r="BK228" s="168"/>
      <c r="BL228" s="168"/>
      <c r="BM228" s="168"/>
      <c r="BN228" s="168"/>
      <c r="BO228" s="168"/>
      <c r="BP228" s="1"/>
      <c r="BQ228" s="1"/>
      <c r="BR228" s="1"/>
      <c r="BS228" s="1"/>
      <c r="BT228" s="1"/>
      <c r="BU228" s="1"/>
      <c r="BV228" s="1"/>
      <c r="BW228" s="1"/>
      <c r="BX228" s="1"/>
      <c r="BY228" s="1"/>
      <c r="BZ228" s="169"/>
      <c r="CA228" s="169"/>
      <c r="CB228" s="169"/>
      <c r="CC228" s="169"/>
      <c r="CD228" s="169"/>
      <c r="CE228" s="169"/>
      <c r="CF228" s="169"/>
      <c r="CG228" s="1"/>
    </row>
    <row r="229" spans="1:85" ht="15.75" customHeight="1">
      <c r="A229" s="1"/>
      <c r="B229" s="1"/>
      <c r="C229" s="1"/>
      <c r="D229" s="1"/>
      <c r="E229" s="1"/>
      <c r="F229" s="1"/>
      <c r="G229" s="1"/>
      <c r="H229" s="1"/>
      <c r="I229" s="1"/>
      <c r="J229" s="1"/>
      <c r="K229" s="1"/>
      <c r="L229" s="168"/>
      <c r="M229" s="168"/>
      <c r="N229" s="168"/>
      <c r="O229" s="168"/>
      <c r="P229" s="168"/>
      <c r="Q229" s="168"/>
      <c r="R229" s="168"/>
      <c r="S229" s="168"/>
      <c r="T229" s="168"/>
      <c r="U229" s="168"/>
      <c r="V229" s="168"/>
      <c r="W229" s="168"/>
      <c r="X229" s="168"/>
      <c r="Y229" s="168"/>
      <c r="Z229" s="168"/>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68"/>
      <c r="BD229" s="168"/>
      <c r="BE229" s="168"/>
      <c r="BF229" s="168"/>
      <c r="BG229" s="168"/>
      <c r="BH229" s="1"/>
      <c r="BI229" s="1"/>
      <c r="BJ229" s="168"/>
      <c r="BK229" s="168"/>
      <c r="BL229" s="168"/>
      <c r="BM229" s="168"/>
      <c r="BN229" s="168"/>
      <c r="BO229" s="168"/>
      <c r="BP229" s="1"/>
      <c r="BQ229" s="1"/>
      <c r="BR229" s="1"/>
      <c r="BS229" s="1"/>
      <c r="BT229" s="1"/>
      <c r="BU229" s="1"/>
      <c r="BV229" s="1"/>
      <c r="BW229" s="1"/>
      <c r="BX229" s="1"/>
      <c r="BY229" s="1"/>
      <c r="BZ229" s="169"/>
      <c r="CA229" s="169"/>
      <c r="CB229" s="169"/>
      <c r="CC229" s="169"/>
      <c r="CD229" s="169"/>
      <c r="CE229" s="169"/>
      <c r="CF229" s="169"/>
      <c r="CG229" s="1"/>
    </row>
    <row r="230" spans="1:85" ht="15.75" customHeight="1">
      <c r="A230" s="1"/>
      <c r="B230" s="1"/>
      <c r="C230" s="1"/>
      <c r="D230" s="1"/>
      <c r="E230" s="1"/>
      <c r="F230" s="1"/>
      <c r="G230" s="1"/>
      <c r="H230" s="1"/>
      <c r="I230" s="1"/>
      <c r="J230" s="1"/>
      <c r="K230" s="1"/>
      <c r="L230" s="168"/>
      <c r="M230" s="168"/>
      <c r="N230" s="168"/>
      <c r="O230" s="168"/>
      <c r="P230" s="168"/>
      <c r="Q230" s="168"/>
      <c r="R230" s="168"/>
      <c r="S230" s="168"/>
      <c r="T230" s="168"/>
      <c r="U230" s="168"/>
      <c r="V230" s="168"/>
      <c r="W230" s="168"/>
      <c r="X230" s="168"/>
      <c r="Y230" s="168"/>
      <c r="Z230" s="168"/>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68"/>
      <c r="BD230" s="168"/>
      <c r="BE230" s="168"/>
      <c r="BF230" s="168"/>
      <c r="BG230" s="168"/>
      <c r="BH230" s="1"/>
      <c r="BI230" s="1"/>
      <c r="BJ230" s="168"/>
      <c r="BK230" s="168"/>
      <c r="BL230" s="168"/>
      <c r="BM230" s="168"/>
      <c r="BN230" s="168"/>
      <c r="BO230" s="168"/>
      <c r="BP230" s="1"/>
      <c r="BQ230" s="1"/>
      <c r="BR230" s="1"/>
      <c r="BS230" s="1"/>
      <c r="BT230" s="1"/>
      <c r="BU230" s="1"/>
      <c r="BV230" s="1"/>
      <c r="BW230" s="1"/>
      <c r="BX230" s="1"/>
      <c r="BY230" s="1"/>
      <c r="BZ230" s="169"/>
      <c r="CA230" s="169"/>
      <c r="CB230" s="169"/>
      <c r="CC230" s="169"/>
      <c r="CD230" s="169"/>
      <c r="CE230" s="169"/>
      <c r="CF230" s="169"/>
      <c r="CG230" s="1"/>
    </row>
    <row r="231" spans="1:85" ht="15.75" customHeight="1">
      <c r="A231" s="1"/>
      <c r="B231" s="1"/>
      <c r="C231" s="1"/>
      <c r="D231" s="1"/>
      <c r="E231" s="1"/>
      <c r="F231" s="1"/>
      <c r="G231" s="1"/>
      <c r="H231" s="1"/>
      <c r="I231" s="1"/>
      <c r="J231" s="1"/>
      <c r="K231" s="1"/>
      <c r="L231" s="168"/>
      <c r="M231" s="168"/>
      <c r="N231" s="168"/>
      <c r="O231" s="168"/>
      <c r="P231" s="168"/>
      <c r="Q231" s="168"/>
      <c r="R231" s="168"/>
      <c r="S231" s="168"/>
      <c r="T231" s="168"/>
      <c r="U231" s="168"/>
      <c r="V231" s="168"/>
      <c r="W231" s="168"/>
      <c r="X231" s="168"/>
      <c r="Y231" s="168"/>
      <c r="Z231" s="168"/>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68"/>
      <c r="BD231" s="168"/>
      <c r="BE231" s="168"/>
      <c r="BF231" s="168"/>
      <c r="BG231" s="168"/>
      <c r="BH231" s="1"/>
      <c r="BI231" s="1"/>
      <c r="BJ231" s="168"/>
      <c r="BK231" s="168"/>
      <c r="BL231" s="168"/>
      <c r="BM231" s="168"/>
      <c r="BN231" s="168"/>
      <c r="BO231" s="168"/>
      <c r="BP231" s="1"/>
      <c r="BQ231" s="1"/>
      <c r="BR231" s="1"/>
      <c r="BS231" s="1"/>
      <c r="BT231" s="1"/>
      <c r="BU231" s="1"/>
      <c r="BV231" s="1"/>
      <c r="BW231" s="1"/>
      <c r="BX231" s="1"/>
      <c r="BY231" s="1"/>
      <c r="BZ231" s="169"/>
      <c r="CA231" s="169"/>
      <c r="CB231" s="169"/>
      <c r="CC231" s="169"/>
      <c r="CD231" s="169"/>
      <c r="CE231" s="169"/>
      <c r="CF231" s="169"/>
      <c r="CG231" s="1"/>
    </row>
    <row r="232" spans="1:85" ht="15.75" customHeight="1">
      <c r="A232" s="1"/>
      <c r="B232" s="1"/>
      <c r="C232" s="1"/>
      <c r="D232" s="1"/>
      <c r="E232" s="1"/>
      <c r="F232" s="1"/>
      <c r="G232" s="1"/>
      <c r="H232" s="1"/>
      <c r="I232" s="1"/>
      <c r="J232" s="1"/>
      <c r="K232" s="1"/>
      <c r="L232" s="168"/>
      <c r="M232" s="168"/>
      <c r="N232" s="168"/>
      <c r="O232" s="168"/>
      <c r="P232" s="168"/>
      <c r="Q232" s="168"/>
      <c r="R232" s="168"/>
      <c r="S232" s="168"/>
      <c r="T232" s="168"/>
      <c r="U232" s="168"/>
      <c r="V232" s="168"/>
      <c r="W232" s="168"/>
      <c r="X232" s="168"/>
      <c r="Y232" s="168"/>
      <c r="Z232" s="168"/>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68"/>
      <c r="BD232" s="168"/>
      <c r="BE232" s="168"/>
      <c r="BF232" s="168"/>
      <c r="BG232" s="168"/>
      <c r="BH232" s="1"/>
      <c r="BI232" s="1"/>
      <c r="BJ232" s="168"/>
      <c r="BK232" s="168"/>
      <c r="BL232" s="168"/>
      <c r="BM232" s="168"/>
      <c r="BN232" s="168"/>
      <c r="BO232" s="168"/>
      <c r="BP232" s="1"/>
      <c r="BQ232" s="1"/>
      <c r="BR232" s="1"/>
      <c r="BS232" s="1"/>
      <c r="BT232" s="1"/>
      <c r="BU232" s="1"/>
      <c r="BV232" s="1"/>
      <c r="BW232" s="1"/>
      <c r="BX232" s="1"/>
      <c r="BY232" s="1"/>
      <c r="BZ232" s="169"/>
      <c r="CA232" s="169"/>
      <c r="CB232" s="169"/>
      <c r="CC232" s="169"/>
      <c r="CD232" s="169"/>
      <c r="CE232" s="169"/>
      <c r="CF232" s="169"/>
      <c r="CG232" s="1"/>
    </row>
    <row r="233" spans="1:85" ht="15.75" customHeight="1">
      <c r="A233" s="1"/>
      <c r="B233" s="1"/>
      <c r="C233" s="1"/>
      <c r="D233" s="1"/>
      <c r="E233" s="1"/>
      <c r="F233" s="1"/>
      <c r="G233" s="1"/>
      <c r="H233" s="1"/>
      <c r="I233" s="1"/>
      <c r="J233" s="1"/>
      <c r="K233" s="1"/>
      <c r="L233" s="168"/>
      <c r="M233" s="168"/>
      <c r="N233" s="168"/>
      <c r="O233" s="168"/>
      <c r="P233" s="168"/>
      <c r="Q233" s="168"/>
      <c r="R233" s="168"/>
      <c r="S233" s="168"/>
      <c r="T233" s="168"/>
      <c r="U233" s="168"/>
      <c r="V233" s="168"/>
      <c r="W233" s="168"/>
      <c r="X233" s="168"/>
      <c r="Y233" s="168"/>
      <c r="Z233" s="168"/>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68"/>
      <c r="BD233" s="168"/>
      <c r="BE233" s="168"/>
      <c r="BF233" s="168"/>
      <c r="BG233" s="168"/>
      <c r="BH233" s="1"/>
      <c r="BI233" s="1"/>
      <c r="BJ233" s="168"/>
      <c r="BK233" s="168"/>
      <c r="BL233" s="168"/>
      <c r="BM233" s="168"/>
      <c r="BN233" s="168"/>
      <c r="BO233" s="168"/>
      <c r="BP233" s="1"/>
      <c r="BQ233" s="1"/>
      <c r="BR233" s="1"/>
      <c r="BS233" s="1"/>
      <c r="BT233" s="1"/>
      <c r="BU233" s="1"/>
      <c r="BV233" s="1"/>
      <c r="BW233" s="1"/>
      <c r="BX233" s="1"/>
      <c r="BY233" s="1"/>
      <c r="BZ233" s="169"/>
      <c r="CA233" s="169"/>
      <c r="CB233" s="169"/>
      <c r="CC233" s="169"/>
      <c r="CD233" s="169"/>
      <c r="CE233" s="169"/>
      <c r="CF233" s="169"/>
      <c r="CG233" s="1"/>
    </row>
    <row r="234" spans="1:85" ht="15.75" customHeight="1">
      <c r="A234" s="1"/>
      <c r="B234" s="1"/>
      <c r="C234" s="1"/>
      <c r="D234" s="1"/>
      <c r="E234" s="1"/>
      <c r="F234" s="1"/>
      <c r="G234" s="1"/>
      <c r="H234" s="1"/>
      <c r="I234" s="1"/>
      <c r="J234" s="1"/>
      <c r="K234" s="1"/>
      <c r="L234" s="168"/>
      <c r="M234" s="168"/>
      <c r="N234" s="168"/>
      <c r="O234" s="168"/>
      <c r="P234" s="168"/>
      <c r="Q234" s="168"/>
      <c r="R234" s="168"/>
      <c r="S234" s="168"/>
      <c r="T234" s="168"/>
      <c r="U234" s="168"/>
      <c r="V234" s="168"/>
      <c r="W234" s="168"/>
      <c r="X234" s="168"/>
      <c r="Y234" s="168"/>
      <c r="Z234" s="168"/>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68"/>
      <c r="BD234" s="168"/>
      <c r="BE234" s="168"/>
      <c r="BF234" s="168"/>
      <c r="BG234" s="168"/>
      <c r="BH234" s="1"/>
      <c r="BI234" s="1"/>
      <c r="BJ234" s="168"/>
      <c r="BK234" s="168"/>
      <c r="BL234" s="168"/>
      <c r="BM234" s="168"/>
      <c r="BN234" s="168"/>
      <c r="BO234" s="168"/>
      <c r="BP234" s="1"/>
      <c r="BQ234" s="1"/>
      <c r="BR234" s="1"/>
      <c r="BS234" s="1"/>
      <c r="BT234" s="1"/>
      <c r="BU234" s="1"/>
      <c r="BV234" s="1"/>
      <c r="BW234" s="1"/>
      <c r="BX234" s="1"/>
      <c r="BY234" s="1"/>
      <c r="BZ234" s="169"/>
      <c r="CA234" s="169"/>
      <c r="CB234" s="169"/>
      <c r="CC234" s="169"/>
      <c r="CD234" s="169"/>
      <c r="CE234" s="169"/>
      <c r="CF234" s="169"/>
      <c r="CG234" s="1"/>
    </row>
    <row r="235" spans="1:85" ht="15.75" customHeight="1">
      <c r="A235" s="1"/>
      <c r="B235" s="1"/>
      <c r="C235" s="1"/>
      <c r="D235" s="1"/>
      <c r="E235" s="1"/>
      <c r="F235" s="1"/>
      <c r="G235" s="1"/>
      <c r="H235" s="1"/>
      <c r="I235" s="1"/>
      <c r="J235" s="1"/>
      <c r="K235" s="1"/>
      <c r="L235" s="168"/>
      <c r="M235" s="168"/>
      <c r="N235" s="168"/>
      <c r="O235" s="168"/>
      <c r="P235" s="168"/>
      <c r="Q235" s="168"/>
      <c r="R235" s="168"/>
      <c r="S235" s="168"/>
      <c r="T235" s="168"/>
      <c r="U235" s="168"/>
      <c r="V235" s="168"/>
      <c r="W235" s="168"/>
      <c r="X235" s="168"/>
      <c r="Y235" s="168"/>
      <c r="Z235" s="168"/>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68"/>
      <c r="BD235" s="168"/>
      <c r="BE235" s="168"/>
      <c r="BF235" s="168"/>
      <c r="BG235" s="168"/>
      <c r="BH235" s="1"/>
      <c r="BI235" s="1"/>
      <c r="BJ235" s="168"/>
      <c r="BK235" s="168"/>
      <c r="BL235" s="168"/>
      <c r="BM235" s="168"/>
      <c r="BN235" s="168"/>
      <c r="BO235" s="168"/>
      <c r="BP235" s="1"/>
      <c r="BQ235" s="1"/>
      <c r="BR235" s="1"/>
      <c r="BS235" s="1"/>
      <c r="BT235" s="1"/>
      <c r="BU235" s="1"/>
      <c r="BV235" s="1"/>
      <c r="BW235" s="1"/>
      <c r="BX235" s="1"/>
      <c r="BY235" s="1"/>
      <c r="BZ235" s="169"/>
      <c r="CA235" s="169"/>
      <c r="CB235" s="169"/>
      <c r="CC235" s="169"/>
      <c r="CD235" s="169"/>
      <c r="CE235" s="169"/>
      <c r="CF235" s="169"/>
      <c r="CG235" s="1"/>
    </row>
    <row r="236" spans="1:85" ht="15.75" customHeight="1">
      <c r="A236" s="1"/>
      <c r="B236" s="1"/>
      <c r="C236" s="1"/>
      <c r="D236" s="1"/>
      <c r="E236" s="1"/>
      <c r="F236" s="1"/>
      <c r="G236" s="1"/>
      <c r="H236" s="1"/>
      <c r="I236" s="1"/>
      <c r="J236" s="1"/>
      <c r="K236" s="1"/>
      <c r="L236" s="168"/>
      <c r="M236" s="168"/>
      <c r="N236" s="168"/>
      <c r="O236" s="168"/>
      <c r="P236" s="168"/>
      <c r="Q236" s="168"/>
      <c r="R236" s="168"/>
      <c r="S236" s="168"/>
      <c r="T236" s="168"/>
      <c r="U236" s="168"/>
      <c r="V236" s="168"/>
      <c r="W236" s="168"/>
      <c r="X236" s="168"/>
      <c r="Y236" s="168"/>
      <c r="Z236" s="168"/>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68"/>
      <c r="BD236" s="168"/>
      <c r="BE236" s="168"/>
      <c r="BF236" s="168"/>
      <c r="BG236" s="168"/>
      <c r="BH236" s="1"/>
      <c r="BI236" s="1"/>
      <c r="BJ236" s="168"/>
      <c r="BK236" s="168"/>
      <c r="BL236" s="168"/>
      <c r="BM236" s="168"/>
      <c r="BN236" s="168"/>
      <c r="BO236" s="168"/>
      <c r="BP236" s="1"/>
      <c r="BQ236" s="1"/>
      <c r="BR236" s="1"/>
      <c r="BS236" s="1"/>
      <c r="BT236" s="1"/>
      <c r="BU236" s="1"/>
      <c r="BV236" s="1"/>
      <c r="BW236" s="1"/>
      <c r="BX236" s="1"/>
      <c r="BY236" s="1"/>
      <c r="BZ236" s="169"/>
      <c r="CA236" s="169"/>
      <c r="CB236" s="169"/>
      <c r="CC236" s="169"/>
      <c r="CD236" s="169"/>
      <c r="CE236" s="169"/>
      <c r="CF236" s="169"/>
      <c r="CG236" s="1"/>
    </row>
    <row r="237" spans="1:85" ht="15.75" customHeight="1">
      <c r="A237" s="1"/>
      <c r="B237" s="1"/>
      <c r="C237" s="1"/>
      <c r="D237" s="1"/>
      <c r="E237" s="1"/>
      <c r="F237" s="1"/>
      <c r="G237" s="1"/>
      <c r="H237" s="1"/>
      <c r="I237" s="1"/>
      <c r="J237" s="1"/>
      <c r="K237" s="1"/>
      <c r="L237" s="168"/>
      <c r="M237" s="168"/>
      <c r="N237" s="168"/>
      <c r="O237" s="168"/>
      <c r="P237" s="168"/>
      <c r="Q237" s="168"/>
      <c r="R237" s="168"/>
      <c r="S237" s="168"/>
      <c r="T237" s="168"/>
      <c r="U237" s="168"/>
      <c r="V237" s="168"/>
      <c r="W237" s="168"/>
      <c r="X237" s="168"/>
      <c r="Y237" s="168"/>
      <c r="Z237" s="168"/>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68"/>
      <c r="BD237" s="168"/>
      <c r="BE237" s="168"/>
      <c r="BF237" s="168"/>
      <c r="BG237" s="168"/>
      <c r="BH237" s="1"/>
      <c r="BI237" s="1"/>
      <c r="BJ237" s="168"/>
      <c r="BK237" s="168"/>
      <c r="BL237" s="168"/>
      <c r="BM237" s="168"/>
      <c r="BN237" s="168"/>
      <c r="BO237" s="168"/>
      <c r="BP237" s="1"/>
      <c r="BQ237" s="1"/>
      <c r="BR237" s="1"/>
      <c r="BS237" s="1"/>
      <c r="BT237" s="1"/>
      <c r="BU237" s="1"/>
      <c r="BV237" s="1"/>
      <c r="BW237" s="1"/>
      <c r="BX237" s="1"/>
      <c r="BY237" s="1"/>
      <c r="BZ237" s="169"/>
      <c r="CA237" s="169"/>
      <c r="CB237" s="169"/>
      <c r="CC237" s="169"/>
      <c r="CD237" s="169"/>
      <c r="CE237" s="169"/>
      <c r="CF237" s="169"/>
      <c r="CG237" s="1"/>
    </row>
    <row r="238" spans="1:85" ht="15.75" customHeight="1">
      <c r="A238" s="1"/>
      <c r="B238" s="1"/>
      <c r="C238" s="1"/>
      <c r="D238" s="1"/>
      <c r="E238" s="1"/>
      <c r="F238" s="1"/>
      <c r="G238" s="1"/>
      <c r="H238" s="1"/>
      <c r="I238" s="1"/>
      <c r="J238" s="1"/>
      <c r="K238" s="1"/>
      <c r="L238" s="168"/>
      <c r="M238" s="168"/>
      <c r="N238" s="168"/>
      <c r="O238" s="168"/>
      <c r="P238" s="168"/>
      <c r="Q238" s="168"/>
      <c r="R238" s="168"/>
      <c r="S238" s="168"/>
      <c r="T238" s="168"/>
      <c r="U238" s="168"/>
      <c r="V238" s="168"/>
      <c r="W238" s="168"/>
      <c r="X238" s="168"/>
      <c r="Y238" s="168"/>
      <c r="Z238" s="168"/>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68"/>
      <c r="BD238" s="168"/>
      <c r="BE238" s="168"/>
      <c r="BF238" s="168"/>
      <c r="BG238" s="168"/>
      <c r="BH238" s="1"/>
      <c r="BI238" s="1"/>
      <c r="BJ238" s="168"/>
      <c r="BK238" s="168"/>
      <c r="BL238" s="168"/>
      <c r="BM238" s="168"/>
      <c r="BN238" s="168"/>
      <c r="BO238" s="168"/>
      <c r="BP238" s="1"/>
      <c r="BQ238" s="1"/>
      <c r="BR238" s="1"/>
      <c r="BS238" s="1"/>
      <c r="BT238" s="1"/>
      <c r="BU238" s="1"/>
      <c r="BV238" s="1"/>
      <c r="BW238" s="1"/>
      <c r="BX238" s="1"/>
      <c r="BY238" s="1"/>
      <c r="BZ238" s="169"/>
      <c r="CA238" s="169"/>
      <c r="CB238" s="169"/>
      <c r="CC238" s="169"/>
      <c r="CD238" s="169"/>
      <c r="CE238" s="169"/>
      <c r="CF238" s="169"/>
      <c r="CG238" s="1"/>
    </row>
    <row r="239" spans="1:85" ht="15.75" customHeight="1">
      <c r="A239" s="1"/>
      <c r="B239" s="1"/>
      <c r="C239" s="1"/>
      <c r="D239" s="1"/>
      <c r="E239" s="1"/>
      <c r="F239" s="1"/>
      <c r="G239" s="1"/>
      <c r="H239" s="1"/>
      <c r="I239" s="1"/>
      <c r="J239" s="1"/>
      <c r="K239" s="1"/>
      <c r="L239" s="168"/>
      <c r="M239" s="168"/>
      <c r="N239" s="168"/>
      <c r="O239" s="168"/>
      <c r="P239" s="168"/>
      <c r="Q239" s="168"/>
      <c r="R239" s="168"/>
      <c r="S239" s="168"/>
      <c r="T239" s="168"/>
      <c r="U239" s="168"/>
      <c r="V239" s="168"/>
      <c r="W239" s="168"/>
      <c r="X239" s="168"/>
      <c r="Y239" s="168"/>
      <c r="Z239" s="168"/>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68"/>
      <c r="BD239" s="168"/>
      <c r="BE239" s="168"/>
      <c r="BF239" s="168"/>
      <c r="BG239" s="168"/>
      <c r="BH239" s="1"/>
      <c r="BI239" s="1"/>
      <c r="BJ239" s="168"/>
      <c r="BK239" s="168"/>
      <c r="BL239" s="168"/>
      <c r="BM239" s="168"/>
      <c r="BN239" s="168"/>
      <c r="BO239" s="168"/>
      <c r="BP239" s="1"/>
      <c r="BQ239" s="1"/>
      <c r="BR239" s="1"/>
      <c r="BS239" s="1"/>
      <c r="BT239" s="1"/>
      <c r="BU239" s="1"/>
      <c r="BV239" s="1"/>
      <c r="BW239" s="1"/>
      <c r="BX239" s="1"/>
      <c r="BY239" s="1"/>
      <c r="BZ239" s="169"/>
      <c r="CA239" s="169"/>
      <c r="CB239" s="169"/>
      <c r="CC239" s="169"/>
      <c r="CD239" s="169"/>
      <c r="CE239" s="169"/>
      <c r="CF239" s="169"/>
      <c r="CG239" s="1"/>
    </row>
    <row r="240" spans="1:85" ht="15.75" customHeight="1">
      <c r="A240" s="1"/>
      <c r="B240" s="1"/>
      <c r="C240" s="1"/>
      <c r="D240" s="1"/>
      <c r="E240" s="1"/>
      <c r="F240" s="1"/>
      <c r="G240" s="1"/>
      <c r="H240" s="1"/>
      <c r="I240" s="1"/>
      <c r="J240" s="1"/>
      <c r="K240" s="1"/>
      <c r="L240" s="168"/>
      <c r="M240" s="168"/>
      <c r="N240" s="168"/>
      <c r="O240" s="168"/>
      <c r="P240" s="168"/>
      <c r="Q240" s="168"/>
      <c r="R240" s="168"/>
      <c r="S240" s="168"/>
      <c r="T240" s="168"/>
      <c r="U240" s="168"/>
      <c r="V240" s="168"/>
      <c r="W240" s="168"/>
      <c r="X240" s="168"/>
      <c r="Y240" s="168"/>
      <c r="Z240" s="168"/>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68"/>
      <c r="BD240" s="168"/>
      <c r="BE240" s="168"/>
      <c r="BF240" s="168"/>
      <c r="BG240" s="168"/>
      <c r="BH240" s="1"/>
      <c r="BI240" s="1"/>
      <c r="BJ240" s="168"/>
      <c r="BK240" s="168"/>
      <c r="BL240" s="168"/>
      <c r="BM240" s="168"/>
      <c r="BN240" s="168"/>
      <c r="BO240" s="168"/>
      <c r="BP240" s="1"/>
      <c r="BQ240" s="1"/>
      <c r="BR240" s="1"/>
      <c r="BS240" s="1"/>
      <c r="BT240" s="1"/>
      <c r="BU240" s="1"/>
      <c r="BV240" s="1"/>
      <c r="BW240" s="1"/>
      <c r="BX240" s="1"/>
      <c r="BY240" s="1"/>
      <c r="BZ240" s="169"/>
      <c r="CA240" s="169"/>
      <c r="CB240" s="169"/>
      <c r="CC240" s="169"/>
      <c r="CD240" s="169"/>
      <c r="CE240" s="169"/>
      <c r="CF240" s="169"/>
      <c r="CG240" s="1"/>
    </row>
    <row r="241" spans="1:85" ht="15.75" customHeight="1">
      <c r="A241" s="1"/>
      <c r="B241" s="1"/>
      <c r="C241" s="1"/>
      <c r="D241" s="1"/>
      <c r="E241" s="1"/>
      <c r="F241" s="1"/>
      <c r="G241" s="1"/>
      <c r="H241" s="1"/>
      <c r="I241" s="1"/>
      <c r="J241" s="1"/>
      <c r="K241" s="1"/>
      <c r="L241" s="168"/>
      <c r="M241" s="168"/>
      <c r="N241" s="168"/>
      <c r="O241" s="168"/>
      <c r="P241" s="168"/>
      <c r="Q241" s="168"/>
      <c r="R241" s="168"/>
      <c r="S241" s="168"/>
      <c r="T241" s="168"/>
      <c r="U241" s="168"/>
      <c r="V241" s="168"/>
      <c r="W241" s="168"/>
      <c r="X241" s="168"/>
      <c r="Y241" s="168"/>
      <c r="Z241" s="168"/>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68"/>
      <c r="BD241" s="168"/>
      <c r="BE241" s="168"/>
      <c r="BF241" s="168"/>
      <c r="BG241" s="168"/>
      <c r="BH241" s="1"/>
      <c r="BI241" s="1"/>
      <c r="BJ241" s="168"/>
      <c r="BK241" s="168"/>
      <c r="BL241" s="168"/>
      <c r="BM241" s="168"/>
      <c r="BN241" s="168"/>
      <c r="BO241" s="168"/>
      <c r="BP241" s="1"/>
      <c r="BQ241" s="1"/>
      <c r="BR241" s="1"/>
      <c r="BS241" s="1"/>
      <c r="BT241" s="1"/>
      <c r="BU241" s="1"/>
      <c r="BV241" s="1"/>
      <c r="BW241" s="1"/>
      <c r="BX241" s="1"/>
      <c r="BY241" s="1"/>
      <c r="BZ241" s="169"/>
      <c r="CA241" s="169"/>
      <c r="CB241" s="169"/>
      <c r="CC241" s="169"/>
      <c r="CD241" s="169"/>
      <c r="CE241" s="169"/>
      <c r="CF241" s="169"/>
      <c r="CG241" s="1"/>
    </row>
    <row r="242" spans="1:85" ht="15.75" customHeight="1"/>
    <row r="243" spans="1:85" ht="15.75" customHeight="1"/>
    <row r="244" spans="1:85" ht="15.75" customHeight="1"/>
    <row r="245" spans="1:85" ht="15.75" customHeight="1"/>
    <row r="246" spans="1:85" ht="15.75" customHeight="1"/>
    <row r="247" spans="1:85" ht="15.75" customHeight="1"/>
    <row r="248" spans="1:85" ht="15.75" customHeight="1"/>
    <row r="249" spans="1:85" ht="15.75" customHeight="1"/>
    <row r="250" spans="1:85" ht="15.75" customHeight="1"/>
    <row r="251" spans="1:85" ht="15.75" customHeight="1"/>
    <row r="252" spans="1:85" ht="15.75" customHeight="1"/>
    <row r="253" spans="1:85" ht="15.75" customHeight="1"/>
    <row r="254" spans="1:85" ht="15.75" customHeight="1"/>
    <row r="255" spans="1:85" ht="15.75" customHeight="1"/>
    <row r="256" spans="1:8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Home</vt:lpstr>
      <vt:lpstr>INFORM Moldova results</vt:lpstr>
      <vt:lpstr>Hazard &amp; Exposure</vt:lpstr>
      <vt:lpstr>Vulnerability</vt:lpstr>
      <vt:lpstr>Lack of Coping Capacity</vt:lpstr>
      <vt:lpstr>Indicator Data</vt:lpstr>
      <vt:lpstr>Indicator Date</vt:lpstr>
      <vt:lpstr>Indicator Source</vt:lpstr>
      <vt:lpstr>Indicator Geographical level</vt:lpstr>
      <vt:lpstr>Metadata</vt:lpstr>
      <vt:lpstr>Indicator Data imputation</vt:lpstr>
      <vt:lpstr>Data recentness</vt:lpstr>
      <vt:lpstr>Lack of Reliability 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Dimitar Tockov</dc:creator>
  <cp:lastModifiedBy>Windows User</cp:lastModifiedBy>
  <dcterms:created xsi:type="dcterms:W3CDTF">2023-09-11T09:53:30Z</dcterms:created>
  <dcterms:modified xsi:type="dcterms:W3CDTF">2024-02-01T09:32:34Z</dcterms:modified>
</cp:coreProperties>
</file>